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124226"/>
  <mc:AlternateContent xmlns:mc="http://schemas.openxmlformats.org/markup-compatibility/2006">
    <mc:Choice Requires="x15">
      <x15ac:absPath xmlns:x15ac="http://schemas.microsoft.com/office/spreadsheetml/2010/11/ac" url="/Users/cindyherrera/Documents/tareas/Julio/SOL0379469-26/"/>
    </mc:Choice>
  </mc:AlternateContent>
  <xr:revisionPtr revIDLastSave="0" documentId="8_{D013E72B-BEE2-D14B-8721-5C6749BAFFA7}" xr6:coauthVersionLast="47" xr6:coauthVersionMax="47" xr10:uidLastSave="{00000000-0000-0000-0000-000000000000}"/>
  <bookViews>
    <workbookView xWindow="0" yWindow="760" windowWidth="29040" windowHeight="15720" tabRatio="772" activeTab="6" xr2:uid="{00000000-000D-0000-FFFF-FFFF00000000}"/>
  </bookViews>
  <sheets>
    <sheet name="Contexto" sheetId="34" r:id="rId1"/>
    <sheet name="Gestion" sheetId="29" r:id="rId2"/>
    <sheet name="Tablas" sheetId="32" state="hidden" r:id="rId3"/>
    <sheet name="Listas" sheetId="33" state="hidden" r:id="rId4"/>
    <sheet name="Fiscal" sheetId="41" r:id="rId5"/>
    <sheet name="Seguridad" sheetId="43" r:id="rId6"/>
    <sheet name="Integridad_Corrupcion" sheetId="35" r:id="rId7"/>
    <sheet name="Integridad_LAFT" sheetId="42" r:id="rId8"/>
    <sheet name="Tramites_Corrupcion" sheetId="39" r:id="rId9"/>
  </sheets>
  <externalReferences>
    <externalReference r:id="rId10"/>
  </externalReferences>
  <definedNames>
    <definedName name="Activos" localSheetId="0">#REF!</definedName>
    <definedName name="Activos" localSheetId="1">#REF!</definedName>
    <definedName name="Activos" localSheetId="5">#REF!</definedName>
    <definedName name="Activos">#REF!</definedName>
    <definedName name="Amenazas" localSheetId="0">#REF!</definedName>
    <definedName name="Amenazas" localSheetId="1">#REF!</definedName>
    <definedName name="Amenazas" localSheetId="5">#REF!</definedName>
    <definedName name="Amenazas">#REF!</definedName>
    <definedName name="_xlnm.Print_Area" localSheetId="1">Gestion!$A$2:$BX$348</definedName>
    <definedName name="_xlnm.Print_Area" localSheetId="5">Seguridad!$A$5:$BX$44</definedName>
    <definedName name="Atributos">#REF!</definedName>
    <definedName name="CR" localSheetId="0">#REF!</definedName>
    <definedName name="CR" localSheetId="1">#REF!</definedName>
    <definedName name="CR" localSheetId="3">#REF!</definedName>
    <definedName name="CR" localSheetId="5">#REF!</definedName>
    <definedName name="CR" localSheetId="2">#REF!</definedName>
    <definedName name="CR">#REF!</definedName>
    <definedName name="CRITICIDAD" localSheetId="0">#REF!</definedName>
    <definedName name="CRITICIDAD" localSheetId="1">#REF!</definedName>
    <definedName name="CRITICIDAD" localSheetId="5">#REF!</definedName>
    <definedName name="CRITICIDAD">#REF!</definedName>
    <definedName name="CriticidadResidual" localSheetId="0">#REF!</definedName>
    <definedName name="CriticidadResidual" localSheetId="1">#REF!</definedName>
    <definedName name="CriticidadResidual" localSheetId="5">#REF!</definedName>
    <definedName name="CriticidadResidual">#REF!</definedName>
    <definedName name="CriticidadRiesgo" localSheetId="0">#REF!</definedName>
    <definedName name="CriticidadRiesgo" localSheetId="1">#REF!</definedName>
    <definedName name="CriticidadRiesgo" localSheetId="3">#REF!</definedName>
    <definedName name="CriticidadRiesgo" localSheetId="5">#REF!</definedName>
    <definedName name="CriticidadRiesgo" localSheetId="2">#REF!</definedName>
    <definedName name="CriticidadRiesgo">#REF!</definedName>
    <definedName name="Impactos">#REF!</definedName>
    <definedName name="Matriz" localSheetId="0">#REF!</definedName>
    <definedName name="Matriz" localSheetId="1">#REF!</definedName>
    <definedName name="Matriz" localSheetId="3">#REF!</definedName>
    <definedName name="Matriz" localSheetId="5">#REF!</definedName>
    <definedName name="Matriz" localSheetId="2">#REF!</definedName>
    <definedName name="Matriz">#REF!</definedName>
    <definedName name="NAR" localSheetId="0">#REF!</definedName>
    <definedName name="NAR" localSheetId="1">#REF!</definedName>
    <definedName name="NAR" localSheetId="5">#REF!</definedName>
    <definedName name="NAR">#REF!</definedName>
    <definedName name="Privilegios">#REF!</definedName>
    <definedName name="RiesgosBrutos" localSheetId="0">#REF!</definedName>
    <definedName name="RiesgosBrutos" localSheetId="1">#REF!</definedName>
    <definedName name="RiesgosBrutos" localSheetId="3">#REF!</definedName>
    <definedName name="RiesgosBrutos" localSheetId="5">#REF!</definedName>
    <definedName name="RiesgosBrutos" localSheetId="2">#REF!</definedName>
    <definedName name="RiesgosBrutos">#REF!</definedName>
    <definedName name="RIESGOTODOS" localSheetId="0">#REF!</definedName>
    <definedName name="RIESGOTODOS" localSheetId="1">#REF!</definedName>
    <definedName name="RIESGOTODOS" localSheetId="3">#REF!</definedName>
    <definedName name="RIESGOTODOS" localSheetId="5">#REF!</definedName>
    <definedName name="RIESGOTODOS" localSheetId="2">#REF!</definedName>
    <definedName name="RIESGOTODOS">#REF!</definedName>
    <definedName name="TipoActivo">#REF!</definedName>
    <definedName name="_xlnm.Print_Titles" localSheetId="4">Fiscal!$5:$8</definedName>
    <definedName name="_xlnm.Print_Titles" localSheetId="1">Gestion!$A:$Q,Gestion!$9:$12</definedName>
    <definedName name="_xlnm.Print_Titles" localSheetId="6">Integridad_Corrupcion!$5:$8</definedName>
    <definedName name="_xlnm.Print_Titles" localSheetId="7">Integridad_LAFT!$5:$8</definedName>
    <definedName name="_xlnm.Print_Titles" localSheetId="5">Seguridad!$A:$Q</definedName>
    <definedName name="TOTACTIVOS" localSheetId="0">#REF!</definedName>
    <definedName name="TOTACTIVOS" localSheetId="1">#REF!</definedName>
    <definedName name="TOTACTIVOS" localSheetId="3">#REF!</definedName>
    <definedName name="TOTACTIVOS" localSheetId="5">#REF!</definedName>
    <definedName name="TOTACTIVOS" localSheetId="2">#REF!</definedName>
    <definedName name="TOTACTIVOS">#REF!</definedName>
    <definedName name="TotalActivos" localSheetId="0">#REF!</definedName>
    <definedName name="TotalActivos" localSheetId="1">#REF!</definedName>
    <definedName name="TotalActivos" localSheetId="5">#REF!</definedName>
    <definedName name="TotalActivos">#REF!</definedName>
    <definedName name="ValCorp">#REF!</definedName>
    <definedName name="ValoracionAct." localSheetId="0">#REF!</definedName>
    <definedName name="ValoracionAct." localSheetId="1">#REF!</definedName>
    <definedName name="ValoracionAct." localSheetId="3">#REF!</definedName>
    <definedName name="ValoracionAct." localSheetId="5">#REF!</definedName>
    <definedName name="ValoracionAct." localSheetId="2">#REF!</definedName>
    <definedName name="ValoracionAct.">#REF!</definedName>
    <definedName name="ValoresActivos" localSheetId="0">#REF!</definedName>
    <definedName name="ValoresActivos" localSheetId="1">#REF!</definedName>
    <definedName name="ValoresActivos" localSheetId="5">#REF!</definedName>
    <definedName name="ValoresActivos">#REF!</definedName>
    <definedName name="Vulnerabilidades" localSheetId="0">#REF!</definedName>
    <definedName name="Vulnerabilidades" localSheetId="1">#REF!</definedName>
    <definedName name="Vulnerabilidades" localSheetId="5">#REF!</definedName>
    <definedName name="Vulnerabilidad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51" i="43" l="1"/>
  <c r="J945" i="43"/>
  <c r="J939" i="43"/>
  <c r="J933" i="43"/>
  <c r="J927" i="43"/>
  <c r="J921" i="43"/>
  <c r="J915" i="43"/>
  <c r="J909" i="43"/>
  <c r="J903" i="43"/>
  <c r="J897" i="43"/>
  <c r="J891" i="43"/>
  <c r="J885" i="43"/>
  <c r="J879" i="43"/>
  <c r="J873" i="43"/>
  <c r="J867" i="43"/>
  <c r="J861" i="43"/>
  <c r="J855" i="43"/>
  <c r="J849" i="43"/>
  <c r="J843" i="43"/>
  <c r="J837" i="43"/>
  <c r="J831" i="43"/>
  <c r="J825" i="43"/>
  <c r="J819" i="43"/>
  <c r="J813" i="43"/>
  <c r="J807" i="43"/>
  <c r="J801" i="43"/>
  <c r="J795" i="43"/>
  <c r="J789" i="43"/>
  <c r="J783" i="43"/>
  <c r="J777" i="43"/>
  <c r="J771" i="43"/>
  <c r="J765" i="43"/>
  <c r="J759" i="43"/>
  <c r="J753" i="43"/>
  <c r="J747" i="43"/>
  <c r="J741" i="43"/>
  <c r="J735" i="43"/>
  <c r="J729" i="43"/>
  <c r="J723" i="43"/>
  <c r="J717" i="43"/>
  <c r="J711" i="43"/>
  <c r="J705" i="43"/>
  <c r="J699" i="43"/>
  <c r="J693" i="43"/>
  <c r="J687" i="43"/>
  <c r="J681" i="43"/>
  <c r="J675" i="43"/>
  <c r="J669" i="43"/>
  <c r="J663" i="43"/>
  <c r="J657" i="43"/>
  <c r="J651" i="43"/>
  <c r="J645" i="43"/>
  <c r="J639" i="43"/>
  <c r="J633" i="43"/>
  <c r="J627" i="43"/>
  <c r="J621" i="43"/>
  <c r="J615" i="43"/>
  <c r="J609" i="43"/>
  <c r="J603" i="43"/>
  <c r="J597" i="43"/>
  <c r="J591" i="43"/>
  <c r="J585" i="43"/>
  <c r="J579" i="43"/>
  <c r="J573" i="43"/>
  <c r="J567" i="43"/>
  <c r="J561" i="43"/>
  <c r="J555" i="43"/>
  <c r="J549" i="43"/>
  <c r="J543" i="43"/>
  <c r="J537" i="43"/>
  <c r="J531" i="43"/>
  <c r="J525" i="43"/>
  <c r="J519" i="43"/>
  <c r="J513" i="43"/>
  <c r="J507" i="43"/>
  <c r="J501" i="43"/>
  <c r="J495" i="43"/>
  <c r="J489" i="43"/>
  <c r="J483" i="43"/>
  <c r="J477" i="43"/>
  <c r="J471" i="43"/>
  <c r="J465" i="43"/>
  <c r="J459" i="43"/>
  <c r="J453" i="43"/>
  <c r="J447" i="43"/>
  <c r="J441" i="43"/>
  <c r="J435" i="43"/>
  <c r="J429" i="43"/>
  <c r="J423" i="43"/>
  <c r="J417" i="43"/>
  <c r="J411" i="43"/>
  <c r="J405" i="43"/>
  <c r="J399" i="43"/>
  <c r="J393" i="43"/>
  <c r="J387" i="43"/>
  <c r="J381" i="43"/>
  <c r="J375" i="43"/>
  <c r="J369" i="43"/>
  <c r="J363" i="43"/>
  <c r="J357" i="43"/>
  <c r="J351" i="43"/>
  <c r="J345" i="43"/>
  <c r="J339" i="43"/>
  <c r="J333" i="43"/>
  <c r="J327" i="43"/>
  <c r="J321" i="43"/>
  <c r="J315" i="43"/>
  <c r="J309" i="43"/>
  <c r="J303" i="43"/>
  <c r="J297" i="43"/>
  <c r="J291" i="43"/>
  <c r="J285" i="43"/>
  <c r="J279" i="43"/>
  <c r="J273" i="43"/>
  <c r="J267" i="43"/>
  <c r="J261" i="43"/>
  <c r="J255" i="43"/>
  <c r="J249" i="43"/>
  <c r="J243" i="43"/>
  <c r="J237" i="43"/>
  <c r="J231" i="43"/>
  <c r="J225" i="43"/>
  <c r="J219" i="43"/>
  <c r="J213" i="43"/>
  <c r="J207" i="43"/>
  <c r="J201" i="43"/>
  <c r="J195" i="43"/>
  <c r="J189" i="43"/>
  <c r="J183" i="43"/>
  <c r="J177" i="43"/>
  <c r="J171" i="43"/>
  <c r="J165" i="43"/>
  <c r="J159" i="43"/>
  <c r="J153" i="43"/>
  <c r="J147" i="43"/>
  <c r="J141" i="43"/>
  <c r="J135" i="43"/>
  <c r="J129" i="43"/>
  <c r="J123" i="43"/>
  <c r="J117" i="43"/>
  <c r="J111" i="43"/>
  <c r="J105" i="43"/>
  <c r="J99" i="43"/>
  <c r="J93" i="43"/>
  <c r="J87" i="43"/>
  <c r="J81" i="43"/>
  <c r="J75" i="43"/>
  <c r="J69" i="43"/>
  <c r="J63" i="43"/>
  <c r="J57" i="43"/>
  <c r="J51" i="43"/>
  <c r="J45" i="43"/>
  <c r="J39" i="43"/>
  <c r="J33" i="43"/>
  <c r="J27" i="43"/>
  <c r="J21" i="43"/>
  <c r="J15" i="43"/>
  <c r="J9" i="43"/>
  <c r="BD956" i="43" l="1"/>
  <c r="AJ956" i="43"/>
  <c r="AH956" i="43"/>
  <c r="AF956" i="43"/>
  <c r="BD955" i="43"/>
  <c r="AJ955" i="43"/>
  <c r="AH955" i="43"/>
  <c r="AK955" i="43" s="1"/>
  <c r="AF955" i="43"/>
  <c r="AL956" i="43" s="1"/>
  <c r="BD954" i="43"/>
  <c r="AJ954" i="43"/>
  <c r="AH954" i="43"/>
  <c r="AF954" i="43"/>
  <c r="BD953" i="43"/>
  <c r="AJ953" i="43"/>
  <c r="AH953" i="43"/>
  <c r="AK953" i="43" s="1"/>
  <c r="AF953" i="43"/>
  <c r="AL954" i="43" s="1"/>
  <c r="BD952" i="43"/>
  <c r="AJ952" i="43"/>
  <c r="AH952" i="43"/>
  <c r="AF952" i="43"/>
  <c r="BD951" i="43"/>
  <c r="AJ951" i="43"/>
  <c r="AH951" i="43"/>
  <c r="AF951" i="43"/>
  <c r="W951" i="43"/>
  <c r="U951" i="43"/>
  <c r="Y951" i="43" s="1"/>
  <c r="S951" i="43"/>
  <c r="AS951" i="43" s="1"/>
  <c r="BD950" i="43"/>
  <c r="AJ950" i="43"/>
  <c r="AH950" i="43"/>
  <c r="AK950" i="43" s="1"/>
  <c r="AF950" i="43"/>
  <c r="BD949" i="43"/>
  <c r="AJ949" i="43"/>
  <c r="AK949" i="43" s="1"/>
  <c r="AH949" i="43"/>
  <c r="AF949" i="43"/>
  <c r="AM950" i="43" s="1"/>
  <c r="BD948" i="43"/>
  <c r="AJ948" i="43"/>
  <c r="AH948" i="43"/>
  <c r="AK948" i="43" s="1"/>
  <c r="AF948" i="43"/>
  <c r="BD947" i="43"/>
  <c r="AM947" i="43"/>
  <c r="AJ947" i="43"/>
  <c r="AH947" i="43"/>
  <c r="AF947" i="43"/>
  <c r="BD946" i="43"/>
  <c r="AJ946" i="43"/>
  <c r="AH946" i="43"/>
  <c r="AK946" i="43" s="1"/>
  <c r="AF946" i="43"/>
  <c r="BD945" i="43"/>
  <c r="AJ945" i="43"/>
  <c r="AH945" i="43"/>
  <c r="AF945" i="43"/>
  <c r="W945" i="43"/>
  <c r="U945" i="43"/>
  <c r="Y945" i="43" s="1"/>
  <c r="AV945" i="43" s="1"/>
  <c r="S945" i="43"/>
  <c r="AS945" i="43" s="1"/>
  <c r="BD944" i="43"/>
  <c r="AJ944" i="43"/>
  <c r="AH944" i="43"/>
  <c r="AF944" i="43"/>
  <c r="BD943" i="43"/>
  <c r="AJ943" i="43"/>
  <c r="AH943" i="43"/>
  <c r="AF943" i="43"/>
  <c r="BD942" i="43"/>
  <c r="AJ942" i="43"/>
  <c r="AH942" i="43"/>
  <c r="AF942" i="43"/>
  <c r="BD941" i="43"/>
  <c r="AJ941" i="43"/>
  <c r="AH941" i="43"/>
  <c r="AF941" i="43"/>
  <c r="BD940" i="43"/>
  <c r="AJ940" i="43"/>
  <c r="AH940" i="43"/>
  <c r="AF940" i="43"/>
  <c r="BD939" i="43"/>
  <c r="AJ939" i="43"/>
  <c r="AH939" i="43"/>
  <c r="AF939" i="43"/>
  <c r="W939" i="43"/>
  <c r="U939" i="43"/>
  <c r="Y939" i="43" s="1"/>
  <c r="AM939" i="43" s="1"/>
  <c r="S939" i="43"/>
  <c r="AS939" i="43" s="1"/>
  <c r="BD938" i="43"/>
  <c r="AL938" i="43"/>
  <c r="AJ938" i="43"/>
  <c r="AH938" i="43"/>
  <c r="AF938" i="43"/>
  <c r="BD937" i="43"/>
  <c r="AJ937" i="43"/>
  <c r="AH937" i="43"/>
  <c r="AF937" i="43"/>
  <c r="BD936" i="43"/>
  <c r="AJ936" i="43"/>
  <c r="AH936" i="43"/>
  <c r="AK936" i="43" s="1"/>
  <c r="AF936" i="43"/>
  <c r="BD935" i="43"/>
  <c r="AJ935" i="43"/>
  <c r="AH935" i="43"/>
  <c r="AF935" i="43"/>
  <c r="BD934" i="43"/>
  <c r="AJ934" i="43"/>
  <c r="AH934" i="43"/>
  <c r="AK934" i="43" s="1"/>
  <c r="AF934" i="43"/>
  <c r="BD933" i="43"/>
  <c r="AJ933" i="43"/>
  <c r="AH933" i="43"/>
  <c r="AF933" i="43"/>
  <c r="W933" i="43"/>
  <c r="U933" i="43"/>
  <c r="S933" i="43"/>
  <c r="AS933" i="43" s="1"/>
  <c r="BD932" i="43"/>
  <c r="AJ932" i="43"/>
  <c r="AH932" i="43"/>
  <c r="AF932" i="43"/>
  <c r="AM932" i="43" s="1"/>
  <c r="BD931" i="43"/>
  <c r="AJ931" i="43"/>
  <c r="AH931" i="43"/>
  <c r="AF931" i="43"/>
  <c r="BD930" i="43"/>
  <c r="AJ930" i="43"/>
  <c r="AH930" i="43"/>
  <c r="AK930" i="43" s="1"/>
  <c r="AF930" i="43"/>
  <c r="BD929" i="43"/>
  <c r="AJ929" i="43"/>
  <c r="AH929" i="43"/>
  <c r="AK929" i="43" s="1"/>
  <c r="AF929" i="43"/>
  <c r="BD928" i="43"/>
  <c r="AJ928" i="43"/>
  <c r="AH928" i="43"/>
  <c r="AF928" i="43"/>
  <c r="AL928" i="43" s="1"/>
  <c r="BD927" i="43"/>
  <c r="AJ927" i="43"/>
  <c r="AH927" i="43"/>
  <c r="AK927" i="43" s="1"/>
  <c r="AF927" i="43"/>
  <c r="W927" i="43"/>
  <c r="U927" i="43"/>
  <c r="Y927" i="43" s="1"/>
  <c r="S927" i="43"/>
  <c r="AS927" i="43" s="1"/>
  <c r="BD926" i="43"/>
  <c r="AJ926" i="43"/>
  <c r="AH926" i="43"/>
  <c r="AF926" i="43"/>
  <c r="BD925" i="43"/>
  <c r="AL925" i="43"/>
  <c r="AJ925" i="43"/>
  <c r="AH925" i="43"/>
  <c r="AF925" i="43"/>
  <c r="AL926" i="43" s="1"/>
  <c r="BD924" i="43"/>
  <c r="AJ924" i="43"/>
  <c r="AH924" i="43"/>
  <c r="AF924" i="43"/>
  <c r="BD923" i="43"/>
  <c r="AJ923" i="43"/>
  <c r="AK923" i="43" s="1"/>
  <c r="AH923" i="43"/>
  <c r="AF923" i="43"/>
  <c r="BD922" i="43"/>
  <c r="AJ922" i="43"/>
  <c r="AH922" i="43"/>
  <c r="AK922" i="43" s="1"/>
  <c r="AF922" i="43"/>
  <c r="BD921" i="43"/>
  <c r="AJ921" i="43"/>
  <c r="AH921" i="43"/>
  <c r="AF921" i="43"/>
  <c r="W921" i="43"/>
  <c r="U921" i="43"/>
  <c r="Y921" i="43" s="1"/>
  <c r="S921" i="43"/>
  <c r="AS921" i="43" s="1"/>
  <c r="BD920" i="43"/>
  <c r="AJ920" i="43"/>
  <c r="AH920" i="43"/>
  <c r="AK920" i="43" s="1"/>
  <c r="AF920" i="43"/>
  <c r="BD919" i="43"/>
  <c r="AJ919" i="43"/>
  <c r="AH919" i="43"/>
  <c r="AF919" i="43"/>
  <c r="BD918" i="43"/>
  <c r="AJ918" i="43"/>
  <c r="AH918" i="43"/>
  <c r="AK918" i="43" s="1"/>
  <c r="AF918" i="43"/>
  <c r="BD917" i="43"/>
  <c r="AJ917" i="43"/>
  <c r="AH917" i="43"/>
  <c r="AF917" i="43"/>
  <c r="BD916" i="43"/>
  <c r="AJ916" i="43"/>
  <c r="AH916" i="43"/>
  <c r="AF916" i="43"/>
  <c r="BD915" i="43"/>
  <c r="AJ915" i="43"/>
  <c r="AH915" i="43"/>
  <c r="AF915" i="43"/>
  <c r="W915" i="43"/>
  <c r="U915" i="43"/>
  <c r="S915" i="43"/>
  <c r="AS915" i="43" s="1"/>
  <c r="BD914" i="43"/>
  <c r="AJ914" i="43"/>
  <c r="AH914" i="43"/>
  <c r="AF914" i="43"/>
  <c r="BD913" i="43"/>
  <c r="AJ913" i="43"/>
  <c r="AH913" i="43"/>
  <c r="AF913" i="43"/>
  <c r="BD912" i="43"/>
  <c r="AJ912" i="43"/>
  <c r="AH912" i="43"/>
  <c r="AF912" i="43"/>
  <c r="BD911" i="43"/>
  <c r="AJ911" i="43"/>
  <c r="AH911" i="43"/>
  <c r="AK911" i="43" s="1"/>
  <c r="AF911" i="43"/>
  <c r="BD910" i="43"/>
  <c r="AJ910" i="43"/>
  <c r="AH910" i="43"/>
  <c r="AK910" i="43" s="1"/>
  <c r="AF910" i="43"/>
  <c r="BD909" i="43"/>
  <c r="AJ909" i="43"/>
  <c r="AH909" i="43"/>
  <c r="AF909" i="43"/>
  <c r="W909" i="43"/>
  <c r="U909" i="43"/>
  <c r="Y909" i="43" s="1"/>
  <c r="AV909" i="43" s="1"/>
  <c r="S909" i="43"/>
  <c r="BD908" i="43"/>
  <c r="AJ908" i="43"/>
  <c r="AH908" i="43"/>
  <c r="AF908" i="43"/>
  <c r="BD907" i="43"/>
  <c r="AJ907" i="43"/>
  <c r="AH907" i="43"/>
  <c r="AF907" i="43"/>
  <c r="BD906" i="43"/>
  <c r="AJ906" i="43"/>
  <c r="AH906" i="43"/>
  <c r="AK906" i="43" s="1"/>
  <c r="AF906" i="43"/>
  <c r="BD905" i="43"/>
  <c r="AJ905" i="43"/>
  <c r="AH905" i="43"/>
  <c r="AK905" i="43" s="1"/>
  <c r="AF905" i="43"/>
  <c r="BD904" i="43"/>
  <c r="AJ904" i="43"/>
  <c r="AH904" i="43"/>
  <c r="AK904" i="43" s="1"/>
  <c r="AF904" i="43"/>
  <c r="BD903" i="43"/>
  <c r="AJ903" i="43"/>
  <c r="AH903" i="43"/>
  <c r="AK903" i="43" s="1"/>
  <c r="AF903" i="43"/>
  <c r="W903" i="43"/>
  <c r="U903" i="43"/>
  <c r="S903" i="43"/>
  <c r="AS903" i="43" s="1"/>
  <c r="BD902" i="43"/>
  <c r="AJ902" i="43"/>
  <c r="AH902" i="43"/>
  <c r="AF902" i="43"/>
  <c r="AL902" i="43" s="1"/>
  <c r="BD901" i="43"/>
  <c r="AJ901" i="43"/>
  <c r="AH901" i="43"/>
  <c r="AF901" i="43"/>
  <c r="BD900" i="43"/>
  <c r="AJ900" i="43"/>
  <c r="AH900" i="43"/>
  <c r="AF900" i="43"/>
  <c r="BD899" i="43"/>
  <c r="AJ899" i="43"/>
  <c r="AH899" i="43"/>
  <c r="AF899" i="43"/>
  <c r="BD898" i="43"/>
  <c r="AJ898" i="43"/>
  <c r="AH898" i="43"/>
  <c r="AF898" i="43"/>
  <c r="BD897" i="43"/>
  <c r="AJ897" i="43"/>
  <c r="AH897" i="43"/>
  <c r="AK897" i="43" s="1"/>
  <c r="AF897" i="43"/>
  <c r="W897" i="43"/>
  <c r="U897" i="43"/>
  <c r="S897" i="43"/>
  <c r="AS897" i="43" s="1"/>
  <c r="BD896" i="43"/>
  <c r="AJ896" i="43"/>
  <c r="AH896" i="43"/>
  <c r="AF896" i="43"/>
  <c r="BD895" i="43"/>
  <c r="AJ895" i="43"/>
  <c r="AH895" i="43"/>
  <c r="AF895" i="43"/>
  <c r="BD894" i="43"/>
  <c r="AJ894" i="43"/>
  <c r="AH894" i="43"/>
  <c r="AK894" i="43" s="1"/>
  <c r="AF894" i="43"/>
  <c r="BD893" i="43"/>
  <c r="AJ893" i="43"/>
  <c r="AK893" i="43" s="1"/>
  <c r="AH893" i="43"/>
  <c r="AF893" i="43"/>
  <c r="AL894" i="43" s="1"/>
  <c r="BD892" i="43"/>
  <c r="AJ892" i="43"/>
  <c r="AK892" i="43" s="1"/>
  <c r="AH892" i="43"/>
  <c r="AF892" i="43"/>
  <c r="BD891" i="43"/>
  <c r="AJ891" i="43"/>
  <c r="AH891" i="43"/>
  <c r="AK891" i="43" s="1"/>
  <c r="AF891" i="43"/>
  <c r="W891" i="43"/>
  <c r="U891" i="43"/>
  <c r="Y891" i="43" s="1"/>
  <c r="S891" i="43"/>
  <c r="AS891" i="43" s="1"/>
  <c r="BD890" i="43"/>
  <c r="AJ890" i="43"/>
  <c r="AH890" i="43"/>
  <c r="AF890" i="43"/>
  <c r="AL890" i="43" s="1"/>
  <c r="BD889" i="43"/>
  <c r="AJ889" i="43"/>
  <c r="AK889" i="43" s="1"/>
  <c r="AH889" i="43"/>
  <c r="AF889" i="43"/>
  <c r="BD888" i="43"/>
  <c r="AK888" i="43"/>
  <c r="AJ888" i="43"/>
  <c r="AH888" i="43"/>
  <c r="AF888" i="43"/>
  <c r="BD887" i="43"/>
  <c r="AJ887" i="43"/>
  <c r="AH887" i="43"/>
  <c r="AF887" i="43"/>
  <c r="BD886" i="43"/>
  <c r="AJ886" i="43"/>
  <c r="AH886" i="43"/>
  <c r="AF886" i="43"/>
  <c r="AM887" i="43" s="1"/>
  <c r="BD885" i="43"/>
  <c r="AJ885" i="43"/>
  <c r="AH885" i="43"/>
  <c r="AF885" i="43"/>
  <c r="W885" i="43"/>
  <c r="U885" i="43"/>
  <c r="S885" i="43"/>
  <c r="AS885" i="43" s="1"/>
  <c r="BD884" i="43"/>
  <c r="AJ884" i="43"/>
  <c r="AH884" i="43"/>
  <c r="AF884" i="43"/>
  <c r="BD883" i="43"/>
  <c r="AJ883" i="43"/>
  <c r="AH883" i="43"/>
  <c r="AF883" i="43"/>
  <c r="BD882" i="43"/>
  <c r="AJ882" i="43"/>
  <c r="AH882" i="43"/>
  <c r="AF882" i="43"/>
  <c r="BD881" i="43"/>
  <c r="AJ881" i="43"/>
  <c r="AH881" i="43"/>
  <c r="AK881" i="43" s="1"/>
  <c r="AF881" i="43"/>
  <c r="BD880" i="43"/>
  <c r="AJ880" i="43"/>
  <c r="AH880" i="43"/>
  <c r="AF880" i="43"/>
  <c r="BD879" i="43"/>
  <c r="AJ879" i="43"/>
  <c r="AH879" i="43"/>
  <c r="AF879" i="43"/>
  <c r="W879" i="43"/>
  <c r="U879" i="43"/>
  <c r="Y879" i="43" s="1"/>
  <c r="S879" i="43"/>
  <c r="AS879" i="43" s="1"/>
  <c r="BD878" i="43"/>
  <c r="AJ878" i="43"/>
  <c r="AH878" i="43"/>
  <c r="AK878" i="43" s="1"/>
  <c r="AF878" i="43"/>
  <c r="BD877" i="43"/>
  <c r="AJ877" i="43"/>
  <c r="AH877" i="43"/>
  <c r="AK877" i="43" s="1"/>
  <c r="AF877" i="43"/>
  <c r="BD876" i="43"/>
  <c r="AJ876" i="43"/>
  <c r="AH876" i="43"/>
  <c r="AK876" i="43" s="1"/>
  <c r="AF876" i="43"/>
  <c r="BD875" i="43"/>
  <c r="AJ875" i="43"/>
  <c r="AH875" i="43"/>
  <c r="AK875" i="43" s="1"/>
  <c r="AF875" i="43"/>
  <c r="BD874" i="43"/>
  <c r="AJ874" i="43"/>
  <c r="AH874" i="43"/>
  <c r="AF874" i="43"/>
  <c r="BD873" i="43"/>
  <c r="AJ873" i="43"/>
  <c r="AH873" i="43"/>
  <c r="AF873" i="43"/>
  <c r="W873" i="43"/>
  <c r="U873" i="43"/>
  <c r="Y873" i="43" s="1"/>
  <c r="S873" i="43"/>
  <c r="AS873" i="43" s="1"/>
  <c r="BD872" i="43"/>
  <c r="AJ872" i="43"/>
  <c r="AH872" i="43"/>
  <c r="AF872" i="43"/>
  <c r="BD871" i="43"/>
  <c r="AJ871" i="43"/>
  <c r="AH871" i="43"/>
  <c r="AK871" i="43" s="1"/>
  <c r="AF871" i="43"/>
  <c r="BD870" i="43"/>
  <c r="AJ870" i="43"/>
  <c r="AH870" i="43"/>
  <c r="AF870" i="43"/>
  <c r="BD869" i="43"/>
  <c r="AJ869" i="43"/>
  <c r="AH869" i="43"/>
  <c r="AK869" i="43" s="1"/>
  <c r="AF869" i="43"/>
  <c r="BD868" i="43"/>
  <c r="AJ868" i="43"/>
  <c r="AH868" i="43"/>
  <c r="AF868" i="43"/>
  <c r="BD867" i="43"/>
  <c r="AJ867" i="43"/>
  <c r="AH867" i="43"/>
  <c r="AF867" i="43"/>
  <c r="W867" i="43"/>
  <c r="Y867" i="43" s="1"/>
  <c r="U867" i="43"/>
  <c r="S867" i="43"/>
  <c r="AS867" i="43" s="1"/>
  <c r="BD866" i="43"/>
  <c r="AJ866" i="43"/>
  <c r="AK866" i="43" s="1"/>
  <c r="AH866" i="43"/>
  <c r="AF866" i="43"/>
  <c r="BD865" i="43"/>
  <c r="AJ865" i="43"/>
  <c r="AK865" i="43" s="1"/>
  <c r="AH865" i="43"/>
  <c r="AF865" i="43"/>
  <c r="AL866" i="43" s="1"/>
  <c r="BD864" i="43"/>
  <c r="AJ864" i="43"/>
  <c r="AH864" i="43"/>
  <c r="AK864" i="43" s="1"/>
  <c r="AF864" i="43"/>
  <c r="BD863" i="43"/>
  <c r="AJ863" i="43"/>
  <c r="AH863" i="43"/>
  <c r="AF863" i="43"/>
  <c r="BD862" i="43"/>
  <c r="AJ862" i="43"/>
  <c r="AH862" i="43"/>
  <c r="AF862" i="43"/>
  <c r="BD861" i="43"/>
  <c r="AK861" i="43"/>
  <c r="AJ861" i="43"/>
  <c r="AH861" i="43"/>
  <c r="AF861" i="43"/>
  <c r="W861" i="43"/>
  <c r="U861" i="43"/>
  <c r="S861" i="43"/>
  <c r="AS861" i="43" s="1"/>
  <c r="BD860" i="43"/>
  <c r="AK860" i="43"/>
  <c r="AJ860" i="43"/>
  <c r="AH860" i="43"/>
  <c r="AF860" i="43"/>
  <c r="BD859" i="43"/>
  <c r="AJ859" i="43"/>
  <c r="AH859" i="43"/>
  <c r="AF859" i="43"/>
  <c r="BD858" i="43"/>
  <c r="AJ858" i="43"/>
  <c r="AH858" i="43"/>
  <c r="AK858" i="43" s="1"/>
  <c r="AF858" i="43"/>
  <c r="AM859" i="43" s="1"/>
  <c r="BD857" i="43"/>
  <c r="AJ857" i="43"/>
  <c r="AK857" i="43" s="1"/>
  <c r="AH857" i="43"/>
  <c r="AF857" i="43"/>
  <c r="BD856" i="43"/>
  <c r="AJ856" i="43"/>
  <c r="AH856" i="43"/>
  <c r="AF856" i="43"/>
  <c r="BD855" i="43"/>
  <c r="AJ855" i="43"/>
  <c r="AH855" i="43"/>
  <c r="AF855" i="43"/>
  <c r="W855" i="43"/>
  <c r="U855" i="43"/>
  <c r="Y855" i="43" s="1"/>
  <c r="S855" i="43"/>
  <c r="BD854" i="43"/>
  <c r="AJ854" i="43"/>
  <c r="AH854" i="43"/>
  <c r="AK854" i="43" s="1"/>
  <c r="AF854" i="43"/>
  <c r="BD853" i="43"/>
  <c r="AJ853" i="43"/>
  <c r="AH853" i="43"/>
  <c r="AF853" i="43"/>
  <c r="BD852" i="43"/>
  <c r="AJ852" i="43"/>
  <c r="AH852" i="43"/>
  <c r="AF852" i="43"/>
  <c r="BD851" i="43"/>
  <c r="AJ851" i="43"/>
  <c r="AH851" i="43"/>
  <c r="AK851" i="43" s="1"/>
  <c r="AF851" i="43"/>
  <c r="BD850" i="43"/>
  <c r="AJ850" i="43"/>
  <c r="AH850" i="43"/>
  <c r="AF850" i="43"/>
  <c r="BD849" i="43"/>
  <c r="AJ849" i="43"/>
  <c r="AH849" i="43"/>
  <c r="AF849" i="43"/>
  <c r="W849" i="43"/>
  <c r="U849" i="43"/>
  <c r="S849" i="43"/>
  <c r="AS849" i="43" s="1"/>
  <c r="BD848" i="43"/>
  <c r="AJ848" i="43"/>
  <c r="AH848" i="43"/>
  <c r="AF848" i="43"/>
  <c r="BD847" i="43"/>
  <c r="AJ847" i="43"/>
  <c r="AH847" i="43"/>
  <c r="AF847" i="43"/>
  <c r="BD846" i="43"/>
  <c r="AJ846" i="43"/>
  <c r="AH846" i="43"/>
  <c r="AF846" i="43"/>
  <c r="BD845" i="43"/>
  <c r="AJ845" i="43"/>
  <c r="AH845" i="43"/>
  <c r="AK845" i="43" s="1"/>
  <c r="AF845" i="43"/>
  <c r="BD844" i="43"/>
  <c r="AJ844" i="43"/>
  <c r="AH844" i="43"/>
  <c r="AF844" i="43"/>
  <c r="BD843" i="43"/>
  <c r="AJ843" i="43"/>
  <c r="AH843" i="43"/>
  <c r="AF843" i="43"/>
  <c r="W843" i="43"/>
  <c r="U843" i="43"/>
  <c r="S843" i="43"/>
  <c r="AS843" i="43" s="1"/>
  <c r="BD842" i="43"/>
  <c r="AJ842" i="43"/>
  <c r="AH842" i="43"/>
  <c r="AK842" i="43" s="1"/>
  <c r="AF842" i="43"/>
  <c r="BD841" i="43"/>
  <c r="AJ841" i="43"/>
  <c r="AH841" i="43"/>
  <c r="AF841" i="43"/>
  <c r="BD840" i="43"/>
  <c r="AJ840" i="43"/>
  <c r="AH840" i="43"/>
  <c r="AK840" i="43" s="1"/>
  <c r="AF840" i="43"/>
  <c r="BD839" i="43"/>
  <c r="AJ839" i="43"/>
  <c r="AH839" i="43"/>
  <c r="AK839" i="43" s="1"/>
  <c r="AF839" i="43"/>
  <c r="BD838" i="43"/>
  <c r="AJ838" i="43"/>
  <c r="AH838" i="43"/>
  <c r="AF838" i="43"/>
  <c r="BD837" i="43"/>
  <c r="AJ837" i="43"/>
  <c r="AK837" i="43" s="1"/>
  <c r="AH837" i="43"/>
  <c r="AF837" i="43"/>
  <c r="W837" i="43"/>
  <c r="U837" i="43"/>
  <c r="S837" i="43"/>
  <c r="AS837" i="43" s="1"/>
  <c r="BD836" i="43"/>
  <c r="AJ836" i="43"/>
  <c r="AH836" i="43"/>
  <c r="AF836" i="43"/>
  <c r="BD835" i="43"/>
  <c r="AM835" i="43"/>
  <c r="AJ835" i="43"/>
  <c r="AH835" i="43"/>
  <c r="AK835" i="43" s="1"/>
  <c r="AF835" i="43"/>
  <c r="BD834" i="43"/>
  <c r="AM834" i="43"/>
  <c r="AJ834" i="43"/>
  <c r="AH834" i="43"/>
  <c r="AK834" i="43" s="1"/>
  <c r="AF834" i="43"/>
  <c r="AL834" i="43" s="1"/>
  <c r="BD833" i="43"/>
  <c r="AJ833" i="43"/>
  <c r="AH833" i="43"/>
  <c r="AK833" i="43" s="1"/>
  <c r="AF833" i="43"/>
  <c r="BD832" i="43"/>
  <c r="AJ832" i="43"/>
  <c r="AH832" i="43"/>
  <c r="AF832" i="43"/>
  <c r="BD831" i="43"/>
  <c r="AJ831" i="43"/>
  <c r="AH831" i="43"/>
  <c r="AK831" i="43" s="1"/>
  <c r="AF831" i="43"/>
  <c r="W831" i="43"/>
  <c r="U831" i="43"/>
  <c r="S831" i="43"/>
  <c r="AS831" i="43" s="1"/>
  <c r="BD830" i="43"/>
  <c r="AL830" i="43"/>
  <c r="AJ830" i="43"/>
  <c r="AH830" i="43"/>
  <c r="AF830" i="43"/>
  <c r="BD829" i="43"/>
  <c r="AJ829" i="43"/>
  <c r="AH829" i="43"/>
  <c r="AF829" i="43"/>
  <c r="BD828" i="43"/>
  <c r="AJ828" i="43"/>
  <c r="AH828" i="43"/>
  <c r="AK828" i="43" s="1"/>
  <c r="AF828" i="43"/>
  <c r="BD827" i="43"/>
  <c r="AJ827" i="43"/>
  <c r="AH827" i="43"/>
  <c r="AK827" i="43" s="1"/>
  <c r="AF827" i="43"/>
  <c r="BD826" i="43"/>
  <c r="AJ826" i="43"/>
  <c r="AH826" i="43"/>
  <c r="AF826" i="43"/>
  <c r="BD825" i="43"/>
  <c r="AJ825" i="43"/>
  <c r="AH825" i="43"/>
  <c r="AK825" i="43" s="1"/>
  <c r="AF825" i="43"/>
  <c r="W825" i="43"/>
  <c r="U825" i="43"/>
  <c r="Y825" i="43" s="1"/>
  <c r="S825" i="43"/>
  <c r="AS825" i="43" s="1"/>
  <c r="BD824" i="43"/>
  <c r="AJ824" i="43"/>
  <c r="AH824" i="43"/>
  <c r="AK824" i="43" s="1"/>
  <c r="AF824" i="43"/>
  <c r="BD823" i="43"/>
  <c r="AJ823" i="43"/>
  <c r="AH823" i="43"/>
  <c r="AF823" i="43"/>
  <c r="BD822" i="43"/>
  <c r="AJ822" i="43"/>
  <c r="AH822" i="43"/>
  <c r="AF822" i="43"/>
  <c r="AM823" i="43" s="1"/>
  <c r="BD821" i="43"/>
  <c r="AJ821" i="43"/>
  <c r="AH821" i="43"/>
  <c r="AF821" i="43"/>
  <c r="BD820" i="43"/>
  <c r="AJ820" i="43"/>
  <c r="AH820" i="43"/>
  <c r="AF820" i="43"/>
  <c r="BD819" i="43"/>
  <c r="AS819" i="43"/>
  <c r="AJ819" i="43"/>
  <c r="AH819" i="43"/>
  <c r="AF819" i="43"/>
  <c r="W819" i="43"/>
  <c r="U819" i="43"/>
  <c r="S819" i="43"/>
  <c r="BD818" i="43"/>
  <c r="AJ818" i="43"/>
  <c r="AH818" i="43"/>
  <c r="AK818" i="43" s="1"/>
  <c r="AF818" i="43"/>
  <c r="BD817" i="43"/>
  <c r="AJ817" i="43"/>
  <c r="AH817" i="43"/>
  <c r="AF817" i="43"/>
  <c r="BD816" i="43"/>
  <c r="AJ816" i="43"/>
  <c r="AH816" i="43"/>
  <c r="AF816" i="43"/>
  <c r="BD815" i="43"/>
  <c r="AJ815" i="43"/>
  <c r="AH815" i="43"/>
  <c r="AK815" i="43" s="1"/>
  <c r="AF815" i="43"/>
  <c r="AL816" i="43" s="1"/>
  <c r="BD814" i="43"/>
  <c r="AJ814" i="43"/>
  <c r="AH814" i="43"/>
  <c r="AF814" i="43"/>
  <c r="BD813" i="43"/>
  <c r="AJ813" i="43"/>
  <c r="AH813" i="43"/>
  <c r="AK813" i="43" s="1"/>
  <c r="AF813" i="43"/>
  <c r="W813" i="43"/>
  <c r="Y813" i="43" s="1"/>
  <c r="U813" i="43"/>
  <c r="S813" i="43"/>
  <c r="AS813" i="43" s="1"/>
  <c r="BD812" i="43"/>
  <c r="AJ812" i="43"/>
  <c r="AH812" i="43"/>
  <c r="AF812" i="43"/>
  <c r="BD811" i="43"/>
  <c r="AJ811" i="43"/>
  <c r="AH811" i="43"/>
  <c r="AK811" i="43" s="1"/>
  <c r="AF811" i="43"/>
  <c r="BD810" i="43"/>
  <c r="AJ810" i="43"/>
  <c r="AH810" i="43"/>
  <c r="AK810" i="43" s="1"/>
  <c r="AF810" i="43"/>
  <c r="BD809" i="43"/>
  <c r="AJ809" i="43"/>
  <c r="AH809" i="43"/>
  <c r="AF809" i="43"/>
  <c r="BD808" i="43"/>
  <c r="AJ808" i="43"/>
  <c r="AH808" i="43"/>
  <c r="AF808" i="43"/>
  <c r="BD807" i="43"/>
  <c r="AJ807" i="43"/>
  <c r="AH807" i="43"/>
  <c r="AF807" i="43"/>
  <c r="W807" i="43"/>
  <c r="U807" i="43"/>
  <c r="S807" i="43"/>
  <c r="AS807" i="43" s="1"/>
  <c r="BD806" i="43"/>
  <c r="AJ806" i="43"/>
  <c r="AH806" i="43"/>
  <c r="AF806" i="43"/>
  <c r="BD805" i="43"/>
  <c r="AJ805" i="43"/>
  <c r="AK805" i="43" s="1"/>
  <c r="AH805" i="43"/>
  <c r="AF805" i="43"/>
  <c r="BD804" i="43"/>
  <c r="AJ804" i="43"/>
  <c r="AH804" i="43"/>
  <c r="AF804" i="43"/>
  <c r="BD803" i="43"/>
  <c r="AJ803" i="43"/>
  <c r="AH803" i="43"/>
  <c r="AF803" i="43"/>
  <c r="BD802" i="43"/>
  <c r="AJ802" i="43"/>
  <c r="AH802" i="43"/>
  <c r="AK802" i="43" s="1"/>
  <c r="AF802" i="43"/>
  <c r="BD801" i="43"/>
  <c r="AJ801" i="43"/>
  <c r="AH801" i="43"/>
  <c r="AF801" i="43"/>
  <c r="W801" i="43"/>
  <c r="U801" i="43"/>
  <c r="S801" i="43"/>
  <c r="AS801" i="43" s="1"/>
  <c r="BD800" i="43"/>
  <c r="AL800" i="43"/>
  <c r="AJ800" i="43"/>
  <c r="AH800" i="43"/>
  <c r="AK800" i="43" s="1"/>
  <c r="AF800" i="43"/>
  <c r="BD799" i="43"/>
  <c r="AJ799" i="43"/>
  <c r="AH799" i="43"/>
  <c r="AK799" i="43" s="1"/>
  <c r="AF799" i="43"/>
  <c r="BD798" i="43"/>
  <c r="AJ798" i="43"/>
  <c r="AH798" i="43"/>
  <c r="AK798" i="43" s="1"/>
  <c r="AF798" i="43"/>
  <c r="BD797" i="43"/>
  <c r="AJ797" i="43"/>
  <c r="AH797" i="43"/>
  <c r="AF797" i="43"/>
  <c r="BD796" i="43"/>
  <c r="AJ796" i="43"/>
  <c r="AH796" i="43"/>
  <c r="AF796" i="43"/>
  <c r="BD795" i="43"/>
  <c r="AS795" i="43"/>
  <c r="AJ795" i="43"/>
  <c r="AH795" i="43"/>
  <c r="AK795" i="43" s="1"/>
  <c r="AF795" i="43"/>
  <c r="W795" i="43"/>
  <c r="U795" i="43"/>
  <c r="S795" i="43"/>
  <c r="BD794" i="43"/>
  <c r="AJ794" i="43"/>
  <c r="AH794" i="43"/>
  <c r="AF794" i="43"/>
  <c r="BD793" i="43"/>
  <c r="AJ793" i="43"/>
  <c r="AH793" i="43"/>
  <c r="AF793" i="43"/>
  <c r="BD792" i="43"/>
  <c r="AJ792" i="43"/>
  <c r="AH792" i="43"/>
  <c r="AF792" i="43"/>
  <c r="BD791" i="43"/>
  <c r="AJ791" i="43"/>
  <c r="AH791" i="43"/>
  <c r="AF791" i="43"/>
  <c r="BD790" i="43"/>
  <c r="AJ790" i="43"/>
  <c r="AH790" i="43"/>
  <c r="AF790" i="43"/>
  <c r="BD789" i="43"/>
  <c r="AJ789" i="43"/>
  <c r="AK789" i="43" s="1"/>
  <c r="AH789" i="43"/>
  <c r="AF789" i="43"/>
  <c r="W789" i="43"/>
  <c r="U789" i="43"/>
  <c r="S789" i="43"/>
  <c r="BD788" i="43"/>
  <c r="AJ788" i="43"/>
  <c r="AH788" i="43"/>
  <c r="AF788" i="43"/>
  <c r="BD787" i="43"/>
  <c r="AJ787" i="43"/>
  <c r="AH787" i="43"/>
  <c r="AK787" i="43" s="1"/>
  <c r="AF787" i="43"/>
  <c r="BD786" i="43"/>
  <c r="AJ786" i="43"/>
  <c r="AH786" i="43"/>
  <c r="AF786" i="43"/>
  <c r="BD785" i="43"/>
  <c r="AJ785" i="43"/>
  <c r="AH785" i="43"/>
  <c r="AK785" i="43" s="1"/>
  <c r="AF785" i="43"/>
  <c r="AL786" i="43" s="1"/>
  <c r="BD784" i="43"/>
  <c r="AJ784" i="43"/>
  <c r="AH784" i="43"/>
  <c r="AK784" i="43" s="1"/>
  <c r="AF784" i="43"/>
  <c r="BD783" i="43"/>
  <c r="AJ783" i="43"/>
  <c r="AH783" i="43"/>
  <c r="AF783" i="43"/>
  <c r="W783" i="43"/>
  <c r="U783" i="43"/>
  <c r="S783" i="43"/>
  <c r="AS783" i="43" s="1"/>
  <c r="BD782" i="43"/>
  <c r="AJ782" i="43"/>
  <c r="AH782" i="43"/>
  <c r="AF782" i="43"/>
  <c r="AL782" i="43" s="1"/>
  <c r="BD781" i="43"/>
  <c r="AJ781" i="43"/>
  <c r="AH781" i="43"/>
  <c r="AF781" i="43"/>
  <c r="BD780" i="43"/>
  <c r="AJ780" i="43"/>
  <c r="AH780" i="43"/>
  <c r="AF780" i="43"/>
  <c r="BD779" i="43"/>
  <c r="AJ779" i="43"/>
  <c r="AH779" i="43"/>
  <c r="AF779" i="43"/>
  <c r="BD778" i="43"/>
  <c r="AJ778" i="43"/>
  <c r="AH778" i="43"/>
  <c r="AK778" i="43" s="1"/>
  <c r="AF778" i="43"/>
  <c r="BD777" i="43"/>
  <c r="AJ777" i="43"/>
  <c r="AH777" i="43"/>
  <c r="AF777" i="43"/>
  <c r="W777" i="43"/>
  <c r="U777" i="43"/>
  <c r="Y777" i="43" s="1"/>
  <c r="X777" i="43" s="1"/>
  <c r="Z777" i="43" s="1"/>
  <c r="AA777" i="43" s="1"/>
  <c r="AY777" i="43" s="1"/>
  <c r="S777" i="43"/>
  <c r="AS777" i="43" s="1"/>
  <c r="BD776" i="43"/>
  <c r="AJ776" i="43"/>
  <c r="AK776" i="43" s="1"/>
  <c r="AH776" i="43"/>
  <c r="AF776" i="43"/>
  <c r="BD775" i="43"/>
  <c r="AJ775" i="43"/>
  <c r="AH775" i="43"/>
  <c r="AK775" i="43" s="1"/>
  <c r="AF775" i="43"/>
  <c r="BD774" i="43"/>
  <c r="AJ774" i="43"/>
  <c r="AH774" i="43"/>
  <c r="AF774" i="43"/>
  <c r="BD773" i="43"/>
  <c r="BD772" i="43"/>
  <c r="BD771" i="43"/>
  <c r="AS771" i="43"/>
  <c r="AJ771" i="43"/>
  <c r="AH771" i="43"/>
  <c r="AF771" i="43"/>
  <c r="W771" i="43"/>
  <c r="U771" i="43"/>
  <c r="S771" i="43"/>
  <c r="BD770" i="43"/>
  <c r="AJ770" i="43"/>
  <c r="AH770" i="43"/>
  <c r="AK770" i="43" s="1"/>
  <c r="AF770" i="43"/>
  <c r="BD769" i="43"/>
  <c r="AJ769" i="43"/>
  <c r="AH769" i="43"/>
  <c r="AF769" i="43"/>
  <c r="AL770" i="43" s="1"/>
  <c r="BD768" i="43"/>
  <c r="AJ768" i="43"/>
  <c r="AK768" i="43" s="1"/>
  <c r="AH768" i="43"/>
  <c r="AF768" i="43"/>
  <c r="BD767" i="43"/>
  <c r="AJ767" i="43"/>
  <c r="AH767" i="43"/>
  <c r="AK767" i="43" s="1"/>
  <c r="AF767" i="43"/>
  <c r="BD766" i="43"/>
  <c r="AJ766" i="43"/>
  <c r="AH766" i="43"/>
  <c r="AF766" i="43"/>
  <c r="BD765" i="43"/>
  <c r="AJ765" i="43"/>
  <c r="AH765" i="43"/>
  <c r="AF765" i="43"/>
  <c r="W765" i="43"/>
  <c r="Y765" i="43" s="1"/>
  <c r="AV765" i="43" s="1"/>
  <c r="U765" i="43"/>
  <c r="S765" i="43"/>
  <c r="AS765" i="43" s="1"/>
  <c r="BD764" i="43"/>
  <c r="AJ764" i="43"/>
  <c r="AH764" i="43"/>
  <c r="AK764" i="43" s="1"/>
  <c r="AF764" i="43"/>
  <c r="BD763" i="43"/>
  <c r="AJ763" i="43"/>
  <c r="AH763" i="43"/>
  <c r="AF763" i="43"/>
  <c r="BD762" i="43"/>
  <c r="AJ762" i="43"/>
  <c r="AH762" i="43"/>
  <c r="AF762" i="43"/>
  <c r="BD761" i="43"/>
  <c r="AJ761" i="43"/>
  <c r="AH761" i="43"/>
  <c r="AF761" i="43"/>
  <c r="BD760" i="43"/>
  <c r="AJ760" i="43"/>
  <c r="AH760" i="43"/>
  <c r="AF760" i="43"/>
  <c r="BD759" i="43"/>
  <c r="AJ759" i="43"/>
  <c r="AH759" i="43"/>
  <c r="AF759" i="43"/>
  <c r="W759" i="43"/>
  <c r="U759" i="43"/>
  <c r="Y759" i="43" s="1"/>
  <c r="S759" i="43"/>
  <c r="AS759" i="43" s="1"/>
  <c r="BD758" i="43"/>
  <c r="AJ758" i="43"/>
  <c r="AH758" i="43"/>
  <c r="AF758" i="43"/>
  <c r="BD757" i="43"/>
  <c r="AJ757" i="43"/>
  <c r="AH757" i="43"/>
  <c r="AF757" i="43"/>
  <c r="BD756" i="43"/>
  <c r="AJ756" i="43"/>
  <c r="AH756" i="43"/>
  <c r="AF756" i="43"/>
  <c r="BD755" i="43"/>
  <c r="AJ755" i="43"/>
  <c r="AH755" i="43"/>
  <c r="AK755" i="43" s="1"/>
  <c r="AF755" i="43"/>
  <c r="BD754" i="43"/>
  <c r="AJ754" i="43"/>
  <c r="AH754" i="43"/>
  <c r="AK754" i="43" s="1"/>
  <c r="AF754" i="43"/>
  <c r="BD753" i="43"/>
  <c r="AJ753" i="43"/>
  <c r="AH753" i="43"/>
  <c r="AK753" i="43" s="1"/>
  <c r="AF753" i="43"/>
  <c r="W753" i="43"/>
  <c r="U753" i="43"/>
  <c r="Y753" i="43" s="1"/>
  <c r="AV753" i="43" s="1"/>
  <c r="S753" i="43"/>
  <c r="BD752" i="43"/>
  <c r="AJ752" i="43"/>
  <c r="AH752" i="43"/>
  <c r="AF752" i="43"/>
  <c r="BD751" i="43"/>
  <c r="AJ751" i="43"/>
  <c r="AH751" i="43"/>
  <c r="AF751" i="43"/>
  <c r="BD750" i="43"/>
  <c r="AJ750" i="43"/>
  <c r="AH750" i="43"/>
  <c r="AF750" i="43"/>
  <c r="BD749" i="43"/>
  <c r="AJ749" i="43"/>
  <c r="AH749" i="43"/>
  <c r="AF749" i="43"/>
  <c r="BD748" i="43"/>
  <c r="AJ748" i="43"/>
  <c r="AH748" i="43"/>
  <c r="AF748" i="43"/>
  <c r="BD747" i="43"/>
  <c r="AJ747" i="43"/>
  <c r="AH747" i="43"/>
  <c r="AF747" i="43"/>
  <c r="W747" i="43"/>
  <c r="U747" i="43"/>
  <c r="S747" i="43"/>
  <c r="AS747" i="43" s="1"/>
  <c r="BD746" i="43"/>
  <c r="AJ746" i="43"/>
  <c r="AH746" i="43"/>
  <c r="AF746" i="43"/>
  <c r="BD745" i="43"/>
  <c r="AJ745" i="43"/>
  <c r="AH745" i="43"/>
  <c r="AK745" i="43" s="1"/>
  <c r="AF745" i="43"/>
  <c r="BD744" i="43"/>
  <c r="AJ744" i="43"/>
  <c r="AH744" i="43"/>
  <c r="AF744" i="43"/>
  <c r="BD743" i="43"/>
  <c r="AJ743" i="43"/>
  <c r="AH743" i="43"/>
  <c r="AK743" i="43" s="1"/>
  <c r="AF743" i="43"/>
  <c r="BD742" i="43"/>
  <c r="AJ742" i="43"/>
  <c r="AH742" i="43"/>
  <c r="AF742" i="43"/>
  <c r="BD741" i="43"/>
  <c r="AJ741" i="43"/>
  <c r="AH741" i="43"/>
  <c r="AK741" i="43" s="1"/>
  <c r="AF741" i="43"/>
  <c r="W741" i="43"/>
  <c r="Y741" i="43" s="1"/>
  <c r="AM741" i="43" s="1"/>
  <c r="U741" i="43"/>
  <c r="S741" i="43"/>
  <c r="AS741" i="43" s="1"/>
  <c r="BD740" i="43"/>
  <c r="AJ740" i="43"/>
  <c r="AH740" i="43"/>
  <c r="AF740" i="43"/>
  <c r="BD739" i="43"/>
  <c r="AJ739" i="43"/>
  <c r="AH739" i="43"/>
  <c r="AF739" i="43"/>
  <c r="BD738" i="43"/>
  <c r="AJ738" i="43"/>
  <c r="AH738" i="43"/>
  <c r="AF738" i="43"/>
  <c r="BD737" i="43"/>
  <c r="AJ737" i="43"/>
  <c r="AH737" i="43"/>
  <c r="AF737" i="43"/>
  <c r="BD736" i="43"/>
  <c r="AJ736" i="43"/>
  <c r="AH736" i="43"/>
  <c r="AK736" i="43" s="1"/>
  <c r="AF736" i="43"/>
  <c r="BD735" i="43"/>
  <c r="AJ735" i="43"/>
  <c r="AH735" i="43"/>
  <c r="AF735" i="43"/>
  <c r="W735" i="43"/>
  <c r="U735" i="43"/>
  <c r="S735" i="43"/>
  <c r="AS735" i="43" s="1"/>
  <c r="BD734" i="43"/>
  <c r="AJ734" i="43"/>
  <c r="AH734" i="43"/>
  <c r="AF734" i="43"/>
  <c r="BD733" i="43"/>
  <c r="AJ733" i="43"/>
  <c r="AH733" i="43"/>
  <c r="AF733" i="43"/>
  <c r="BD732" i="43"/>
  <c r="AJ732" i="43"/>
  <c r="AH732" i="43"/>
  <c r="AF732" i="43"/>
  <c r="BD731" i="43"/>
  <c r="AJ731" i="43"/>
  <c r="AH731" i="43"/>
  <c r="AF731" i="43"/>
  <c r="BD730" i="43"/>
  <c r="AJ730" i="43"/>
  <c r="AK730" i="43" s="1"/>
  <c r="AH730" i="43"/>
  <c r="AF730" i="43"/>
  <c r="BD729" i="43"/>
  <c r="AJ729" i="43"/>
  <c r="AH729" i="43"/>
  <c r="AF729" i="43"/>
  <c r="W729" i="43"/>
  <c r="U729" i="43"/>
  <c r="S729" i="43"/>
  <c r="BD728" i="43"/>
  <c r="AJ728" i="43"/>
  <c r="AH728" i="43"/>
  <c r="AF728" i="43"/>
  <c r="BD727" i="43"/>
  <c r="AJ727" i="43"/>
  <c r="AH727" i="43"/>
  <c r="AK727" i="43" s="1"/>
  <c r="AF727" i="43"/>
  <c r="AM728" i="43" s="1"/>
  <c r="BD726" i="43"/>
  <c r="AJ726" i="43"/>
  <c r="AH726" i="43"/>
  <c r="AF726" i="43"/>
  <c r="BD725" i="43"/>
  <c r="AJ725" i="43"/>
  <c r="AH725" i="43"/>
  <c r="AK725" i="43" s="1"/>
  <c r="AF725" i="43"/>
  <c r="BD724" i="43"/>
  <c r="AJ724" i="43"/>
  <c r="AH724" i="43"/>
  <c r="AF724" i="43"/>
  <c r="BD723" i="43"/>
  <c r="AJ723" i="43"/>
  <c r="AH723" i="43"/>
  <c r="AF723" i="43"/>
  <c r="W723" i="43"/>
  <c r="U723" i="43"/>
  <c r="Y723" i="43" s="1"/>
  <c r="X723" i="43" s="1"/>
  <c r="Z723" i="43" s="1"/>
  <c r="AA723" i="43" s="1"/>
  <c r="AY723" i="43" s="1"/>
  <c r="S723" i="43"/>
  <c r="AS723" i="43" s="1"/>
  <c r="BD722" i="43"/>
  <c r="AJ722" i="43"/>
  <c r="AH722" i="43"/>
  <c r="AF722" i="43"/>
  <c r="BD721" i="43"/>
  <c r="AJ721" i="43"/>
  <c r="AH721" i="43"/>
  <c r="AK721" i="43" s="1"/>
  <c r="AF721" i="43"/>
  <c r="BD720" i="43"/>
  <c r="AJ720" i="43"/>
  <c r="AH720" i="43"/>
  <c r="AF720" i="43"/>
  <c r="BD719" i="43"/>
  <c r="AJ719" i="43"/>
  <c r="AH719" i="43"/>
  <c r="AF719" i="43"/>
  <c r="BD718" i="43"/>
  <c r="AJ718" i="43"/>
  <c r="AH718" i="43"/>
  <c r="AF718" i="43"/>
  <c r="BD717" i="43"/>
  <c r="AK717" i="43"/>
  <c r="AJ717" i="43"/>
  <c r="AH717" i="43"/>
  <c r="AF717" i="43"/>
  <c r="W717" i="43"/>
  <c r="U717" i="43"/>
  <c r="Y717" i="43" s="1"/>
  <c r="S717" i="43"/>
  <c r="AS717" i="43" s="1"/>
  <c r="BD716" i="43"/>
  <c r="AJ716" i="43"/>
  <c r="AH716" i="43"/>
  <c r="AF716" i="43"/>
  <c r="BD715" i="43"/>
  <c r="AJ715" i="43"/>
  <c r="AH715" i="43"/>
  <c r="AF715" i="43"/>
  <c r="BD714" i="43"/>
  <c r="AJ714" i="43"/>
  <c r="AH714" i="43"/>
  <c r="AF714" i="43"/>
  <c r="BD713" i="43"/>
  <c r="AJ713" i="43"/>
  <c r="AH713" i="43"/>
  <c r="AK713" i="43" s="1"/>
  <c r="AF713" i="43"/>
  <c r="BD712" i="43"/>
  <c r="AJ712" i="43"/>
  <c r="AH712" i="43"/>
  <c r="AF712" i="43"/>
  <c r="BD711" i="43"/>
  <c r="AJ711" i="43"/>
  <c r="AH711" i="43"/>
  <c r="AF711" i="43"/>
  <c r="W711" i="43"/>
  <c r="U711" i="43"/>
  <c r="S711" i="43"/>
  <c r="AS711" i="43" s="1"/>
  <c r="BD710" i="43"/>
  <c r="AJ710" i="43"/>
  <c r="AH710" i="43"/>
  <c r="AK710" i="43" s="1"/>
  <c r="AF710" i="43"/>
  <c r="BD709" i="43"/>
  <c r="AJ709" i="43"/>
  <c r="AH709" i="43"/>
  <c r="AF709" i="43"/>
  <c r="BD708" i="43"/>
  <c r="AJ708" i="43"/>
  <c r="AH708" i="43"/>
  <c r="AK708" i="43" s="1"/>
  <c r="AF708" i="43"/>
  <c r="BD707" i="43"/>
  <c r="AJ707" i="43"/>
  <c r="AH707" i="43"/>
  <c r="AK707" i="43" s="1"/>
  <c r="AF707" i="43"/>
  <c r="BD706" i="43"/>
  <c r="AJ706" i="43"/>
  <c r="AH706" i="43"/>
  <c r="AF706" i="43"/>
  <c r="BD705" i="43"/>
  <c r="AJ705" i="43"/>
  <c r="AH705" i="43"/>
  <c r="AF705" i="43"/>
  <c r="W705" i="43"/>
  <c r="U705" i="43"/>
  <c r="S705" i="43"/>
  <c r="AS705" i="43" s="1"/>
  <c r="BD704" i="43"/>
  <c r="AJ704" i="43"/>
  <c r="AH704" i="43"/>
  <c r="AF704" i="43"/>
  <c r="BD703" i="43"/>
  <c r="AJ703" i="43"/>
  <c r="AH703" i="43"/>
  <c r="AF703" i="43"/>
  <c r="BD702" i="43"/>
  <c r="AJ702" i="43"/>
  <c r="AH702" i="43"/>
  <c r="AK702" i="43" s="1"/>
  <c r="AF702" i="43"/>
  <c r="BD701" i="43"/>
  <c r="AJ701" i="43"/>
  <c r="AH701" i="43"/>
  <c r="AF701" i="43"/>
  <c r="BD700" i="43"/>
  <c r="AJ700" i="43"/>
  <c r="AH700" i="43"/>
  <c r="AK700" i="43" s="1"/>
  <c r="AF700" i="43"/>
  <c r="BD699" i="43"/>
  <c r="AS699" i="43"/>
  <c r="AJ699" i="43"/>
  <c r="AH699" i="43"/>
  <c r="AK699" i="43" s="1"/>
  <c r="AF699" i="43"/>
  <c r="W699" i="43"/>
  <c r="U699" i="43"/>
  <c r="S699" i="43"/>
  <c r="BD698" i="43"/>
  <c r="AJ698" i="43"/>
  <c r="AK698" i="43" s="1"/>
  <c r="AH698" i="43"/>
  <c r="AF698" i="43"/>
  <c r="BD697" i="43"/>
  <c r="AJ697" i="43"/>
  <c r="AH697" i="43"/>
  <c r="AF697" i="43"/>
  <c r="BD696" i="43"/>
  <c r="AJ696" i="43"/>
  <c r="AH696" i="43"/>
  <c r="AF696" i="43"/>
  <c r="BD695" i="43"/>
  <c r="AJ695" i="43"/>
  <c r="AH695" i="43"/>
  <c r="AF695" i="43"/>
  <c r="BD694" i="43"/>
  <c r="AJ694" i="43"/>
  <c r="AH694" i="43"/>
  <c r="AF694" i="43"/>
  <c r="BD693" i="43"/>
  <c r="AJ693" i="43"/>
  <c r="AH693" i="43"/>
  <c r="AF693" i="43"/>
  <c r="W693" i="43"/>
  <c r="U693" i="43"/>
  <c r="S693" i="43"/>
  <c r="AS693" i="43" s="1"/>
  <c r="BD692" i="43"/>
  <c r="AJ692" i="43"/>
  <c r="AH692" i="43"/>
  <c r="AK692" i="43" s="1"/>
  <c r="AF692" i="43"/>
  <c r="BD691" i="43"/>
  <c r="AJ691" i="43"/>
  <c r="AH691" i="43"/>
  <c r="AF691" i="43"/>
  <c r="AM691" i="43" s="1"/>
  <c r="BD690" i="43"/>
  <c r="AJ690" i="43"/>
  <c r="AH690" i="43"/>
  <c r="AK690" i="43" s="1"/>
  <c r="AF690" i="43"/>
  <c r="BD689" i="43"/>
  <c r="AJ689" i="43"/>
  <c r="AH689" i="43"/>
  <c r="AF689" i="43"/>
  <c r="BD688" i="43"/>
  <c r="AJ688" i="43"/>
  <c r="AK688" i="43" s="1"/>
  <c r="AH688" i="43"/>
  <c r="AF688" i="43"/>
  <c r="BD687" i="43"/>
  <c r="AJ687" i="43"/>
  <c r="AH687" i="43"/>
  <c r="AK687" i="43" s="1"/>
  <c r="AF687" i="43"/>
  <c r="W687" i="43"/>
  <c r="U687" i="43"/>
  <c r="Y687" i="43" s="1"/>
  <c r="S687" i="43"/>
  <c r="AS687" i="43" s="1"/>
  <c r="BD686" i="43"/>
  <c r="AJ686" i="43"/>
  <c r="AH686" i="43"/>
  <c r="AK686" i="43" s="1"/>
  <c r="AF686" i="43"/>
  <c r="BD685" i="43"/>
  <c r="AJ685" i="43"/>
  <c r="AH685" i="43"/>
  <c r="AF685" i="43"/>
  <c r="BD684" i="43"/>
  <c r="AJ684" i="43"/>
  <c r="AH684" i="43"/>
  <c r="AF684" i="43"/>
  <c r="BD683" i="43"/>
  <c r="AJ683" i="43"/>
  <c r="AH683" i="43"/>
  <c r="AK683" i="43" s="1"/>
  <c r="AF683" i="43"/>
  <c r="BD682" i="43"/>
  <c r="AJ682" i="43"/>
  <c r="AH682" i="43"/>
  <c r="AK682" i="43" s="1"/>
  <c r="AF682" i="43"/>
  <c r="BD681" i="43"/>
  <c r="AS681" i="43"/>
  <c r="AJ681" i="43"/>
  <c r="AH681" i="43"/>
  <c r="AK681" i="43" s="1"/>
  <c r="AF681" i="43"/>
  <c r="W681" i="43"/>
  <c r="Y681" i="43" s="1"/>
  <c r="U681" i="43"/>
  <c r="S681" i="43"/>
  <c r="BD680" i="43"/>
  <c r="AJ680" i="43"/>
  <c r="AK680" i="43" s="1"/>
  <c r="AH680" i="43"/>
  <c r="AF680" i="43"/>
  <c r="BD679" i="43"/>
  <c r="AJ679" i="43"/>
  <c r="AH679" i="43"/>
  <c r="AF679" i="43"/>
  <c r="BD678" i="43"/>
  <c r="AJ678" i="43"/>
  <c r="AH678" i="43"/>
  <c r="AK678" i="43" s="1"/>
  <c r="AF678" i="43"/>
  <c r="BD677" i="43"/>
  <c r="AJ677" i="43"/>
  <c r="AH677" i="43"/>
  <c r="AF677" i="43"/>
  <c r="BD676" i="43"/>
  <c r="AJ676" i="43"/>
  <c r="AH676" i="43"/>
  <c r="AF676" i="43"/>
  <c r="BD675" i="43"/>
  <c r="AJ675" i="43"/>
  <c r="AH675" i="43"/>
  <c r="AK675" i="43" s="1"/>
  <c r="AF675" i="43"/>
  <c r="W675" i="43"/>
  <c r="U675" i="43"/>
  <c r="S675" i="43"/>
  <c r="AS675" i="43" s="1"/>
  <c r="BD674" i="43"/>
  <c r="AJ674" i="43"/>
  <c r="AH674" i="43"/>
  <c r="AF674" i="43"/>
  <c r="BD673" i="43"/>
  <c r="AJ673" i="43"/>
  <c r="AH673" i="43"/>
  <c r="AK673" i="43" s="1"/>
  <c r="AF673" i="43"/>
  <c r="BD672" i="43"/>
  <c r="AJ672" i="43"/>
  <c r="AH672" i="43"/>
  <c r="AK672" i="43" s="1"/>
  <c r="AF672" i="43"/>
  <c r="BD671" i="43"/>
  <c r="AJ671" i="43"/>
  <c r="AH671" i="43"/>
  <c r="AF671" i="43"/>
  <c r="BD670" i="43"/>
  <c r="AJ670" i="43"/>
  <c r="AH670" i="43"/>
  <c r="AF670" i="43"/>
  <c r="BD669" i="43"/>
  <c r="AJ669" i="43"/>
  <c r="AH669" i="43"/>
  <c r="AF669" i="43"/>
  <c r="W669" i="43"/>
  <c r="U669" i="43"/>
  <c r="S669" i="43"/>
  <c r="AS669" i="43" s="1"/>
  <c r="BD668" i="43"/>
  <c r="AJ668" i="43"/>
  <c r="AH668" i="43"/>
  <c r="AF668" i="43"/>
  <c r="BD667" i="43"/>
  <c r="AJ667" i="43"/>
  <c r="AH667" i="43"/>
  <c r="AF667" i="43"/>
  <c r="BD666" i="43"/>
  <c r="AJ666" i="43"/>
  <c r="AH666" i="43"/>
  <c r="AF666" i="43"/>
  <c r="BD665" i="43"/>
  <c r="AJ665" i="43"/>
  <c r="AH665" i="43"/>
  <c r="AK665" i="43" s="1"/>
  <c r="AF665" i="43"/>
  <c r="BD664" i="43"/>
  <c r="AJ664" i="43"/>
  <c r="AH664" i="43"/>
  <c r="AK664" i="43" s="1"/>
  <c r="AF664" i="43"/>
  <c r="BD663" i="43"/>
  <c r="AJ663" i="43"/>
  <c r="AH663" i="43"/>
  <c r="AF663" i="43"/>
  <c r="W663" i="43"/>
  <c r="U663" i="43"/>
  <c r="S663" i="43"/>
  <c r="AS663" i="43" s="1"/>
  <c r="BD662" i="43"/>
  <c r="AM662" i="43"/>
  <c r="AJ662" i="43"/>
  <c r="AK662" i="43" s="1"/>
  <c r="AH662" i="43"/>
  <c r="AF662" i="43"/>
  <c r="BD661" i="43"/>
  <c r="AJ661" i="43"/>
  <c r="AH661" i="43"/>
  <c r="AF661" i="43"/>
  <c r="AL662" i="43" s="1"/>
  <c r="BD660" i="43"/>
  <c r="AJ660" i="43"/>
  <c r="AK660" i="43" s="1"/>
  <c r="AH660" i="43"/>
  <c r="AF660" i="43"/>
  <c r="BD659" i="43"/>
  <c r="AJ659" i="43"/>
  <c r="AH659" i="43"/>
  <c r="AK659" i="43" s="1"/>
  <c r="AF659" i="43"/>
  <c r="AM660" i="43" s="1"/>
  <c r="BD658" i="43"/>
  <c r="AJ658" i="43"/>
  <c r="AH658" i="43"/>
  <c r="AF658" i="43"/>
  <c r="BD657" i="43"/>
  <c r="AS657" i="43"/>
  <c r="AJ657" i="43"/>
  <c r="AK657" i="43" s="1"/>
  <c r="AL657" i="43" s="1"/>
  <c r="AH657" i="43"/>
  <c r="AF657" i="43"/>
  <c r="W657" i="43"/>
  <c r="U657" i="43"/>
  <c r="S657" i="43"/>
  <c r="BD656" i="43"/>
  <c r="AJ656" i="43"/>
  <c r="AH656" i="43"/>
  <c r="AF656" i="43"/>
  <c r="BD655" i="43"/>
  <c r="AJ655" i="43"/>
  <c r="AH655" i="43"/>
  <c r="AF655" i="43"/>
  <c r="BD654" i="43"/>
  <c r="AJ654" i="43"/>
  <c r="AH654" i="43"/>
  <c r="AF654" i="43"/>
  <c r="BD653" i="43"/>
  <c r="AJ653" i="43"/>
  <c r="AH653" i="43"/>
  <c r="AK653" i="43" s="1"/>
  <c r="AF653" i="43"/>
  <c r="BD652" i="43"/>
  <c r="AJ652" i="43"/>
  <c r="AH652" i="43"/>
  <c r="AF652" i="43"/>
  <c r="BD651" i="43"/>
  <c r="AJ651" i="43"/>
  <c r="AH651" i="43"/>
  <c r="AK651" i="43" s="1"/>
  <c r="AF651" i="43"/>
  <c r="W651" i="43"/>
  <c r="U651" i="43"/>
  <c r="S651" i="43"/>
  <c r="AS651" i="43" s="1"/>
  <c r="BD650" i="43"/>
  <c r="AJ650" i="43"/>
  <c r="AH650" i="43"/>
  <c r="AF650" i="43"/>
  <c r="BD649" i="43"/>
  <c r="AL649" i="43"/>
  <c r="AJ649" i="43"/>
  <c r="AH649" i="43"/>
  <c r="AF649" i="43"/>
  <c r="BD648" i="43"/>
  <c r="AJ648" i="43"/>
  <c r="AH648" i="43"/>
  <c r="AF648" i="43"/>
  <c r="BD647" i="43"/>
  <c r="AJ647" i="43"/>
  <c r="AH647" i="43"/>
  <c r="AF647" i="43"/>
  <c r="BD646" i="43"/>
  <c r="AJ646" i="43"/>
  <c r="AH646" i="43"/>
  <c r="AF646" i="43"/>
  <c r="BD645" i="43"/>
  <c r="AJ645" i="43"/>
  <c r="AH645" i="43"/>
  <c r="AF645" i="43"/>
  <c r="W645" i="43"/>
  <c r="Y645" i="43" s="1"/>
  <c r="U645" i="43"/>
  <c r="S645" i="43"/>
  <c r="AS645" i="43" s="1"/>
  <c r="BD644" i="43"/>
  <c r="AJ644" i="43"/>
  <c r="AH644" i="43"/>
  <c r="AK644" i="43" s="1"/>
  <c r="AF644" i="43"/>
  <c r="BD643" i="43"/>
  <c r="AJ643" i="43"/>
  <c r="AH643" i="43"/>
  <c r="AF643" i="43"/>
  <c r="BD642" i="43"/>
  <c r="AJ642" i="43"/>
  <c r="AH642" i="43"/>
  <c r="AK642" i="43" s="1"/>
  <c r="AF642" i="43"/>
  <c r="BD641" i="43"/>
  <c r="AJ641" i="43"/>
  <c r="AH641" i="43"/>
  <c r="AK641" i="43" s="1"/>
  <c r="AF641" i="43"/>
  <c r="BD640" i="43"/>
  <c r="AJ640" i="43"/>
  <c r="AH640" i="43"/>
  <c r="AF640" i="43"/>
  <c r="BD639" i="43"/>
  <c r="AJ639" i="43"/>
  <c r="AH639" i="43"/>
  <c r="AF639" i="43"/>
  <c r="W639" i="43"/>
  <c r="U639" i="43"/>
  <c r="S639" i="43"/>
  <c r="AS639" i="43" s="1"/>
  <c r="BD638" i="43"/>
  <c r="AJ638" i="43"/>
  <c r="AH638" i="43"/>
  <c r="AK638" i="43" s="1"/>
  <c r="AF638" i="43"/>
  <c r="BD637" i="43"/>
  <c r="AJ637" i="43"/>
  <c r="AH637" i="43"/>
  <c r="AK637" i="43" s="1"/>
  <c r="AF637" i="43"/>
  <c r="BD636" i="43"/>
  <c r="AJ636" i="43"/>
  <c r="AH636" i="43"/>
  <c r="AF636" i="43"/>
  <c r="BD635" i="43"/>
  <c r="AJ635" i="43"/>
  <c r="AH635" i="43"/>
  <c r="AF635" i="43"/>
  <c r="BD634" i="43"/>
  <c r="AJ634" i="43"/>
  <c r="AH634" i="43"/>
  <c r="AK634" i="43" s="1"/>
  <c r="AF634" i="43"/>
  <c r="BD633" i="43"/>
  <c r="AJ633" i="43"/>
  <c r="AH633" i="43"/>
  <c r="AF633" i="43"/>
  <c r="W633" i="43"/>
  <c r="U633" i="43"/>
  <c r="S633" i="43"/>
  <c r="AS633" i="43" s="1"/>
  <c r="BD632" i="43"/>
  <c r="BD631" i="43"/>
  <c r="AJ631" i="43"/>
  <c r="AH631" i="43"/>
  <c r="AF631" i="43"/>
  <c r="BD630" i="43"/>
  <c r="AJ630" i="43"/>
  <c r="AH630" i="43"/>
  <c r="AF630" i="43"/>
  <c r="BD629" i="43"/>
  <c r="AJ629" i="43"/>
  <c r="AH629" i="43"/>
  <c r="AF629" i="43"/>
  <c r="BD628" i="43"/>
  <c r="AJ628" i="43"/>
  <c r="AH628" i="43"/>
  <c r="AF628" i="43"/>
  <c r="BD627" i="43"/>
  <c r="AJ627" i="43"/>
  <c r="AH627" i="43"/>
  <c r="AF627" i="43"/>
  <c r="W627" i="43"/>
  <c r="U627" i="43"/>
  <c r="S627" i="43"/>
  <c r="AS627" i="43" s="1"/>
  <c r="BD626" i="43"/>
  <c r="AJ626" i="43"/>
  <c r="AH626" i="43"/>
  <c r="AK626" i="43" s="1"/>
  <c r="AF626" i="43"/>
  <c r="BD625" i="43"/>
  <c r="AJ625" i="43"/>
  <c r="AH625" i="43"/>
  <c r="AF625" i="43"/>
  <c r="BD624" i="43"/>
  <c r="AJ624" i="43"/>
  <c r="AH624" i="43"/>
  <c r="AF624" i="43"/>
  <c r="BD623" i="43"/>
  <c r="AJ623" i="43"/>
  <c r="AH623" i="43"/>
  <c r="AF623" i="43"/>
  <c r="BD622" i="43"/>
  <c r="AJ622" i="43"/>
  <c r="AH622" i="43"/>
  <c r="AF622" i="43"/>
  <c r="BD621" i="43"/>
  <c r="AJ621" i="43"/>
  <c r="AH621" i="43"/>
  <c r="AF621" i="43"/>
  <c r="AM621" i="43" s="1"/>
  <c r="AM622" i="43" s="1"/>
  <c r="W621" i="43"/>
  <c r="U621" i="43"/>
  <c r="Y621" i="43" s="1"/>
  <c r="S621" i="43"/>
  <c r="AS621" i="43" s="1"/>
  <c r="BD620" i="43"/>
  <c r="AJ620" i="43"/>
  <c r="AH620" i="43"/>
  <c r="AF620" i="43"/>
  <c r="BD619" i="43"/>
  <c r="AJ619" i="43"/>
  <c r="AH619" i="43"/>
  <c r="AF619" i="43"/>
  <c r="BD618" i="43"/>
  <c r="AJ618" i="43"/>
  <c r="AH618" i="43"/>
  <c r="AK618" i="43" s="1"/>
  <c r="AF618" i="43"/>
  <c r="BD617" i="43"/>
  <c r="AJ617" i="43"/>
  <c r="AH617" i="43"/>
  <c r="AK617" i="43" s="1"/>
  <c r="AF617" i="43"/>
  <c r="BD616" i="43"/>
  <c r="AJ616" i="43"/>
  <c r="AH616" i="43"/>
  <c r="AF616" i="43"/>
  <c r="BD615" i="43"/>
  <c r="AJ615" i="43"/>
  <c r="AH615" i="43"/>
  <c r="AF615" i="43"/>
  <c r="W615" i="43"/>
  <c r="U615" i="43"/>
  <c r="S615" i="43"/>
  <c r="BD614" i="43"/>
  <c r="AJ614" i="43"/>
  <c r="AH614" i="43"/>
  <c r="AF614" i="43"/>
  <c r="BD613" i="43"/>
  <c r="AJ613" i="43"/>
  <c r="AH613" i="43"/>
  <c r="AF613" i="43"/>
  <c r="BD612" i="43"/>
  <c r="AJ612" i="43"/>
  <c r="AH612" i="43"/>
  <c r="AF612" i="43"/>
  <c r="BD611" i="43"/>
  <c r="AJ611" i="43"/>
  <c r="AH611" i="43"/>
  <c r="AF611" i="43"/>
  <c r="BD610" i="43"/>
  <c r="AJ610" i="43"/>
  <c r="AH610" i="43"/>
  <c r="AF610" i="43"/>
  <c r="BD609" i="43"/>
  <c r="AJ609" i="43"/>
  <c r="AH609" i="43"/>
  <c r="AK609" i="43" s="1"/>
  <c r="AF609" i="43"/>
  <c r="W609" i="43"/>
  <c r="Y609" i="43" s="1"/>
  <c r="U609" i="43"/>
  <c r="S609" i="43"/>
  <c r="AS609" i="43" s="1"/>
  <c r="BD608" i="43"/>
  <c r="AJ608" i="43"/>
  <c r="AH608" i="43"/>
  <c r="AF608" i="43"/>
  <c r="BD607" i="43"/>
  <c r="AJ607" i="43"/>
  <c r="AH607" i="43"/>
  <c r="AF607" i="43"/>
  <c r="BD606" i="43"/>
  <c r="AJ606" i="43"/>
  <c r="AH606" i="43"/>
  <c r="AK606" i="43" s="1"/>
  <c r="AF606" i="43"/>
  <c r="BD605" i="43"/>
  <c r="AJ605" i="43"/>
  <c r="AH605" i="43"/>
  <c r="AF605" i="43"/>
  <c r="BD604" i="43"/>
  <c r="AJ604" i="43"/>
  <c r="AH604" i="43"/>
  <c r="AF604" i="43"/>
  <c r="BD603" i="43"/>
  <c r="AJ603" i="43"/>
  <c r="AH603" i="43"/>
  <c r="AK603" i="43" s="1"/>
  <c r="AF603" i="43"/>
  <c r="W603" i="43"/>
  <c r="U603" i="43"/>
  <c r="S603" i="43"/>
  <c r="AS603" i="43" s="1"/>
  <c r="BD602" i="43"/>
  <c r="AJ602" i="43"/>
  <c r="AH602" i="43"/>
  <c r="AK602" i="43" s="1"/>
  <c r="AF602" i="43"/>
  <c r="BD601" i="43"/>
  <c r="AJ601" i="43"/>
  <c r="AH601" i="43"/>
  <c r="AK601" i="43" s="1"/>
  <c r="AF601" i="43"/>
  <c r="BD600" i="43"/>
  <c r="AJ600" i="43"/>
  <c r="AH600" i="43"/>
  <c r="AK600" i="43" s="1"/>
  <c r="AF600" i="43"/>
  <c r="BD599" i="43"/>
  <c r="AJ599" i="43"/>
  <c r="AH599" i="43"/>
  <c r="AF599" i="43"/>
  <c r="BD598" i="43"/>
  <c r="AJ598" i="43"/>
  <c r="AH598" i="43"/>
  <c r="AK598" i="43" s="1"/>
  <c r="AF598" i="43"/>
  <c r="BD597" i="43"/>
  <c r="AJ597" i="43"/>
  <c r="AH597" i="43"/>
  <c r="AF597" i="43"/>
  <c r="W597" i="43"/>
  <c r="U597" i="43"/>
  <c r="S597" i="43"/>
  <c r="BD596" i="43"/>
  <c r="AJ596" i="43"/>
  <c r="AH596" i="43"/>
  <c r="AF596" i="43"/>
  <c r="BD595" i="43"/>
  <c r="AJ595" i="43"/>
  <c r="AH595" i="43"/>
  <c r="AK595" i="43" s="1"/>
  <c r="AF595" i="43"/>
  <c r="BD594" i="43"/>
  <c r="AJ594" i="43"/>
  <c r="AH594" i="43"/>
  <c r="AK594" i="43" s="1"/>
  <c r="AF594" i="43"/>
  <c r="BD593" i="43"/>
  <c r="AJ593" i="43"/>
  <c r="AH593" i="43"/>
  <c r="AF593" i="43"/>
  <c r="BD592" i="43"/>
  <c r="AJ592" i="43"/>
  <c r="AH592" i="43"/>
  <c r="AK592" i="43" s="1"/>
  <c r="AF592" i="43"/>
  <c r="BD591" i="43"/>
  <c r="AJ591" i="43"/>
  <c r="AH591" i="43"/>
  <c r="AF591" i="43"/>
  <c r="W591" i="43"/>
  <c r="U591" i="43"/>
  <c r="Y591" i="43" s="1"/>
  <c r="S591" i="43"/>
  <c r="AS591" i="43" s="1"/>
  <c r="BD590" i="43"/>
  <c r="AJ590" i="43"/>
  <c r="AH590" i="43"/>
  <c r="AF590" i="43"/>
  <c r="BD589" i="43"/>
  <c r="AJ589" i="43"/>
  <c r="AH589" i="43"/>
  <c r="AF589" i="43"/>
  <c r="BD588" i="43"/>
  <c r="AJ588" i="43"/>
  <c r="AH588" i="43"/>
  <c r="AF588" i="43"/>
  <c r="BD587" i="43"/>
  <c r="AJ587" i="43"/>
  <c r="AH587" i="43"/>
  <c r="AF587" i="43"/>
  <c r="BD586" i="43"/>
  <c r="AJ586" i="43"/>
  <c r="AH586" i="43"/>
  <c r="AF586" i="43"/>
  <c r="BD585" i="43"/>
  <c r="AJ585" i="43"/>
  <c r="AH585" i="43"/>
  <c r="AF585" i="43"/>
  <c r="W585" i="43"/>
  <c r="U585" i="43"/>
  <c r="S585" i="43"/>
  <c r="AS585" i="43" s="1"/>
  <c r="BD584" i="43"/>
  <c r="AJ584" i="43"/>
  <c r="AH584" i="43"/>
  <c r="AF584" i="43"/>
  <c r="BD583" i="43"/>
  <c r="AJ583" i="43"/>
  <c r="AH583" i="43"/>
  <c r="AF583" i="43"/>
  <c r="BD582" i="43"/>
  <c r="AJ582" i="43"/>
  <c r="AH582" i="43"/>
  <c r="AF582" i="43"/>
  <c r="AM583" i="43" s="1"/>
  <c r="BD581" i="43"/>
  <c r="AJ581" i="43"/>
  <c r="AH581" i="43"/>
  <c r="AF581" i="43"/>
  <c r="AM582" i="43" s="1"/>
  <c r="BD580" i="43"/>
  <c r="AJ580" i="43"/>
  <c r="AH580" i="43"/>
  <c r="AF580" i="43"/>
  <c r="BD579" i="43"/>
  <c r="AJ579" i="43"/>
  <c r="AH579" i="43"/>
  <c r="AK579" i="43" s="1"/>
  <c r="AF579" i="43"/>
  <c r="W579" i="43"/>
  <c r="U579" i="43"/>
  <c r="S579" i="43"/>
  <c r="AS579" i="43" s="1"/>
  <c r="BD578" i="43"/>
  <c r="AJ578" i="43"/>
  <c r="AH578" i="43"/>
  <c r="AK578" i="43" s="1"/>
  <c r="AF578" i="43"/>
  <c r="BD577" i="43"/>
  <c r="AJ577" i="43"/>
  <c r="AH577" i="43"/>
  <c r="AF577" i="43"/>
  <c r="BD576" i="43"/>
  <c r="AJ576" i="43"/>
  <c r="AK576" i="43" s="1"/>
  <c r="AH576" i="43"/>
  <c r="AF576" i="43"/>
  <c r="BD575" i="43"/>
  <c r="AJ575" i="43"/>
  <c r="AK575" i="43" s="1"/>
  <c r="AH575" i="43"/>
  <c r="AF575" i="43"/>
  <c r="BD574" i="43"/>
  <c r="AJ574" i="43"/>
  <c r="AH574" i="43"/>
  <c r="AK574" i="43" s="1"/>
  <c r="AF574" i="43"/>
  <c r="BD573" i="43"/>
  <c r="AJ573" i="43"/>
  <c r="AH573" i="43"/>
  <c r="AK573" i="43" s="1"/>
  <c r="AF573" i="43"/>
  <c r="W573" i="43"/>
  <c r="U573" i="43"/>
  <c r="S573" i="43"/>
  <c r="BD572" i="43"/>
  <c r="AJ572" i="43"/>
  <c r="AH572" i="43"/>
  <c r="AF572" i="43"/>
  <c r="AM572" i="43" s="1"/>
  <c r="BD571" i="43"/>
  <c r="AJ571" i="43"/>
  <c r="AH571" i="43"/>
  <c r="AF571" i="43"/>
  <c r="BD570" i="43"/>
  <c r="AJ570" i="43"/>
  <c r="AH570" i="43"/>
  <c r="AF570" i="43"/>
  <c r="BD569" i="43"/>
  <c r="AJ569" i="43"/>
  <c r="AH569" i="43"/>
  <c r="AK569" i="43" s="1"/>
  <c r="AF569" i="43"/>
  <c r="BD568" i="43"/>
  <c r="AJ568" i="43"/>
  <c r="AH568" i="43"/>
  <c r="AF568" i="43"/>
  <c r="BD567" i="43"/>
  <c r="AJ567" i="43"/>
  <c r="AH567" i="43"/>
  <c r="AK567" i="43" s="1"/>
  <c r="AF567" i="43"/>
  <c r="W567" i="43"/>
  <c r="U567" i="43"/>
  <c r="S567" i="43"/>
  <c r="AS567" i="43" s="1"/>
  <c r="BD566" i="43"/>
  <c r="AJ566" i="43"/>
  <c r="AH566" i="43"/>
  <c r="AK566" i="43" s="1"/>
  <c r="AF566" i="43"/>
  <c r="BD565" i="43"/>
  <c r="AJ565" i="43"/>
  <c r="AH565" i="43"/>
  <c r="AK565" i="43" s="1"/>
  <c r="AF565" i="43"/>
  <c r="BD564" i="43"/>
  <c r="AJ564" i="43"/>
  <c r="AH564" i="43"/>
  <c r="AF564" i="43"/>
  <c r="BD563" i="43"/>
  <c r="AJ563" i="43"/>
  <c r="AH563" i="43"/>
  <c r="AK563" i="43" s="1"/>
  <c r="AF563" i="43"/>
  <c r="BD562" i="43"/>
  <c r="AJ562" i="43"/>
  <c r="AH562" i="43"/>
  <c r="AF562" i="43"/>
  <c r="BD561" i="43"/>
  <c r="AJ561" i="43"/>
  <c r="AH561" i="43"/>
  <c r="AF561" i="43"/>
  <c r="W561" i="43"/>
  <c r="U561" i="43"/>
  <c r="S561" i="43"/>
  <c r="AS561" i="43" s="1"/>
  <c r="BD560" i="43"/>
  <c r="AJ560" i="43"/>
  <c r="AH560" i="43"/>
  <c r="AF560" i="43"/>
  <c r="AM560" i="43" s="1"/>
  <c r="BD559" i="43"/>
  <c r="AJ559" i="43"/>
  <c r="AH559" i="43"/>
  <c r="AF559" i="43"/>
  <c r="BD558" i="43"/>
  <c r="AJ558" i="43"/>
  <c r="AH558" i="43"/>
  <c r="AF558" i="43"/>
  <c r="BD557" i="43"/>
  <c r="AJ557" i="43"/>
  <c r="AH557" i="43"/>
  <c r="AF557" i="43"/>
  <c r="BD556" i="43"/>
  <c r="AJ556" i="43"/>
  <c r="AH556" i="43"/>
  <c r="AF556" i="43"/>
  <c r="BD555" i="43"/>
  <c r="AJ555" i="43"/>
  <c r="AH555" i="43"/>
  <c r="AF555" i="43"/>
  <c r="Y555" i="43"/>
  <c r="W555" i="43"/>
  <c r="U555" i="43"/>
  <c r="S555" i="43"/>
  <c r="AS555" i="43" s="1"/>
  <c r="BD554" i="43"/>
  <c r="AJ554" i="43"/>
  <c r="AK554" i="43" s="1"/>
  <c r="AH554" i="43"/>
  <c r="AF554" i="43"/>
  <c r="BD553" i="43"/>
  <c r="AJ553" i="43"/>
  <c r="AH553" i="43"/>
  <c r="AK553" i="43" s="1"/>
  <c r="AF553" i="43"/>
  <c r="BD552" i="43"/>
  <c r="AJ552" i="43"/>
  <c r="AH552" i="43"/>
  <c r="AF552" i="43"/>
  <c r="BD551" i="43"/>
  <c r="AJ551" i="43"/>
  <c r="AH551" i="43"/>
  <c r="AF551" i="43"/>
  <c r="BD550" i="43"/>
  <c r="AJ550" i="43"/>
  <c r="AH550" i="43"/>
  <c r="AF550" i="43"/>
  <c r="BD549" i="43"/>
  <c r="AJ549" i="43"/>
  <c r="AK549" i="43" s="1"/>
  <c r="AH549" i="43"/>
  <c r="AF549" i="43"/>
  <c r="W549" i="43"/>
  <c r="U549" i="43"/>
  <c r="S549" i="43"/>
  <c r="AS549" i="43" s="1"/>
  <c r="BD548" i="43"/>
  <c r="AJ548" i="43"/>
  <c r="AH548" i="43"/>
  <c r="AF548" i="43"/>
  <c r="BD547" i="43"/>
  <c r="AK547" i="43"/>
  <c r="AJ547" i="43"/>
  <c r="AH547" i="43"/>
  <c r="AF547" i="43"/>
  <c r="BD546" i="43"/>
  <c r="AJ546" i="43"/>
  <c r="AH546" i="43"/>
  <c r="AK546" i="43" s="1"/>
  <c r="AF546" i="43"/>
  <c r="AL547" i="43" s="1"/>
  <c r="BD545" i="43"/>
  <c r="AJ545" i="43"/>
  <c r="AH545" i="43"/>
  <c r="AF545" i="43"/>
  <c r="BD544" i="43"/>
  <c r="AJ544" i="43"/>
  <c r="AH544" i="43"/>
  <c r="AK544" i="43" s="1"/>
  <c r="AF544" i="43"/>
  <c r="BD543" i="43"/>
  <c r="AJ543" i="43"/>
  <c r="AH543" i="43"/>
  <c r="AF543" i="43"/>
  <c r="W543" i="43"/>
  <c r="U543" i="43"/>
  <c r="Y543" i="43" s="1"/>
  <c r="S543" i="43"/>
  <c r="BD542" i="43"/>
  <c r="AJ542" i="43"/>
  <c r="AH542" i="43"/>
  <c r="AF542" i="43"/>
  <c r="BD541" i="43"/>
  <c r="AJ541" i="43"/>
  <c r="AH541" i="43"/>
  <c r="AF541" i="43"/>
  <c r="AL542" i="43" s="1"/>
  <c r="BD540" i="43"/>
  <c r="AJ540" i="43"/>
  <c r="AH540" i="43"/>
  <c r="AF540" i="43"/>
  <c r="BD539" i="43"/>
  <c r="AJ539" i="43"/>
  <c r="AH539" i="43"/>
  <c r="AK539" i="43" s="1"/>
  <c r="AF539" i="43"/>
  <c r="BD538" i="43"/>
  <c r="AJ538" i="43"/>
  <c r="AH538" i="43"/>
  <c r="AF538" i="43"/>
  <c r="BD537" i="43"/>
  <c r="AJ537" i="43"/>
  <c r="AH537" i="43"/>
  <c r="AK537" i="43" s="1"/>
  <c r="AF537" i="43"/>
  <c r="Y537" i="43"/>
  <c r="W537" i="43"/>
  <c r="U537" i="43"/>
  <c r="S537" i="43"/>
  <c r="AS537" i="43" s="1"/>
  <c r="BD536" i="43"/>
  <c r="AJ536" i="43"/>
  <c r="AH536" i="43"/>
  <c r="AK536" i="43" s="1"/>
  <c r="AF536" i="43"/>
  <c r="BD535" i="43"/>
  <c r="AJ535" i="43"/>
  <c r="AH535" i="43"/>
  <c r="AF535" i="43"/>
  <c r="BD534" i="43"/>
  <c r="AJ534" i="43"/>
  <c r="AH534" i="43"/>
  <c r="AF534" i="43"/>
  <c r="BD533" i="43"/>
  <c r="AK533" i="43"/>
  <c r="AJ533" i="43"/>
  <c r="AH533" i="43"/>
  <c r="AF533" i="43"/>
  <c r="BD532" i="43"/>
  <c r="AJ532" i="43"/>
  <c r="AH532" i="43"/>
  <c r="AF532" i="43"/>
  <c r="BD531" i="43"/>
  <c r="AJ531" i="43"/>
  <c r="AH531" i="43"/>
  <c r="AF531" i="43"/>
  <c r="W531" i="43"/>
  <c r="Y531" i="43" s="1"/>
  <c r="U531" i="43"/>
  <c r="S531" i="43"/>
  <c r="AS531" i="43" s="1"/>
  <c r="BD530" i="43"/>
  <c r="AJ530" i="43"/>
  <c r="AH530" i="43"/>
  <c r="AF530" i="43"/>
  <c r="BD529" i="43"/>
  <c r="AJ529" i="43"/>
  <c r="AH529" i="43"/>
  <c r="AF529" i="43"/>
  <c r="BD528" i="43"/>
  <c r="AJ528" i="43"/>
  <c r="AH528" i="43"/>
  <c r="AK528" i="43" s="1"/>
  <c r="AF528" i="43"/>
  <c r="BD527" i="43"/>
  <c r="AJ527" i="43"/>
  <c r="AK527" i="43" s="1"/>
  <c r="AH527" i="43"/>
  <c r="AF527" i="43"/>
  <c r="BD526" i="43"/>
  <c r="AJ526" i="43"/>
  <c r="AH526" i="43"/>
  <c r="AF526" i="43"/>
  <c r="BD525" i="43"/>
  <c r="AJ525" i="43"/>
  <c r="AH525" i="43"/>
  <c r="AF525" i="43"/>
  <c r="W525" i="43"/>
  <c r="U525" i="43"/>
  <c r="S525" i="43"/>
  <c r="AS525" i="43" s="1"/>
  <c r="BD524" i="43"/>
  <c r="AJ524" i="43"/>
  <c r="AH524" i="43"/>
  <c r="AK524" i="43" s="1"/>
  <c r="AF524" i="43"/>
  <c r="AL524" i="43" s="1"/>
  <c r="BD523" i="43"/>
  <c r="AJ523" i="43"/>
  <c r="AH523" i="43"/>
  <c r="AF523" i="43"/>
  <c r="BD522" i="43"/>
  <c r="AJ522" i="43"/>
  <c r="AH522" i="43"/>
  <c r="AF522" i="43"/>
  <c r="BD521" i="43"/>
  <c r="BD520" i="43"/>
  <c r="AJ520" i="43"/>
  <c r="AH520" i="43"/>
  <c r="AF520" i="43"/>
  <c r="BD519" i="43"/>
  <c r="AJ519" i="43"/>
  <c r="AH519" i="43"/>
  <c r="AF519" i="43"/>
  <c r="W519" i="43"/>
  <c r="U519" i="43"/>
  <c r="Y519" i="43" s="1"/>
  <c r="S519" i="43"/>
  <c r="AS519" i="43" s="1"/>
  <c r="BD518" i="43"/>
  <c r="AJ518" i="43"/>
  <c r="AH518" i="43"/>
  <c r="AF518" i="43"/>
  <c r="BD517" i="43"/>
  <c r="AJ517" i="43"/>
  <c r="AH517" i="43"/>
  <c r="AK517" i="43" s="1"/>
  <c r="AF517" i="43"/>
  <c r="BD516" i="43"/>
  <c r="AJ516" i="43"/>
  <c r="AH516" i="43"/>
  <c r="AF516" i="43"/>
  <c r="BD515" i="43"/>
  <c r="AJ515" i="43"/>
  <c r="AH515" i="43"/>
  <c r="AK515" i="43" s="1"/>
  <c r="AF515" i="43"/>
  <c r="BD514" i="43"/>
  <c r="AJ514" i="43"/>
  <c r="AH514" i="43"/>
  <c r="AK514" i="43" s="1"/>
  <c r="AF514" i="43"/>
  <c r="BD513" i="43"/>
  <c r="AJ513" i="43"/>
  <c r="AH513" i="43"/>
  <c r="AK513" i="43" s="1"/>
  <c r="AF513" i="43"/>
  <c r="W513" i="43"/>
  <c r="U513" i="43"/>
  <c r="Y513" i="43" s="1"/>
  <c r="S513" i="43"/>
  <c r="AS513" i="43" s="1"/>
  <c r="BD512" i="43"/>
  <c r="AJ512" i="43"/>
  <c r="AH512" i="43"/>
  <c r="AF512" i="43"/>
  <c r="BD511" i="43"/>
  <c r="AJ511" i="43"/>
  <c r="AH511" i="43"/>
  <c r="AK511" i="43" s="1"/>
  <c r="AF511" i="43"/>
  <c r="BD510" i="43"/>
  <c r="AJ510" i="43"/>
  <c r="AH510" i="43"/>
  <c r="AF510" i="43"/>
  <c r="BD509" i="43"/>
  <c r="AJ509" i="43"/>
  <c r="AH509" i="43"/>
  <c r="AF509" i="43"/>
  <c r="BD508" i="43"/>
  <c r="AJ508" i="43"/>
  <c r="AH508" i="43"/>
  <c r="AF508" i="43"/>
  <c r="BD507" i="43"/>
  <c r="AJ507" i="43"/>
  <c r="AH507" i="43"/>
  <c r="AK507" i="43" s="1"/>
  <c r="AF507" i="43"/>
  <c r="W507" i="43"/>
  <c r="U507" i="43"/>
  <c r="S507" i="43"/>
  <c r="AS507" i="43" s="1"/>
  <c r="BD506" i="43"/>
  <c r="AJ506" i="43"/>
  <c r="AK506" i="43" s="1"/>
  <c r="AH506" i="43"/>
  <c r="AF506" i="43"/>
  <c r="BD505" i="43"/>
  <c r="AJ505" i="43"/>
  <c r="AK505" i="43" s="1"/>
  <c r="AH505" i="43"/>
  <c r="AF505" i="43"/>
  <c r="BD504" i="43"/>
  <c r="AJ504" i="43"/>
  <c r="AH504" i="43"/>
  <c r="AF504" i="43"/>
  <c r="BD503" i="43"/>
  <c r="AJ503" i="43"/>
  <c r="AH503" i="43"/>
  <c r="AK503" i="43" s="1"/>
  <c r="AF503" i="43"/>
  <c r="BD502" i="43"/>
  <c r="AJ502" i="43"/>
  <c r="AH502" i="43"/>
  <c r="AF502" i="43"/>
  <c r="AM503" i="43" s="1"/>
  <c r="BD501" i="43"/>
  <c r="AJ501" i="43"/>
  <c r="AK501" i="43" s="1"/>
  <c r="AH501" i="43"/>
  <c r="AF501" i="43"/>
  <c r="W501" i="43"/>
  <c r="U501" i="43"/>
  <c r="Y501" i="43" s="1"/>
  <c r="S501" i="43"/>
  <c r="BD500" i="43"/>
  <c r="AJ500" i="43"/>
  <c r="AH500" i="43"/>
  <c r="AK500" i="43" s="1"/>
  <c r="AF500" i="43"/>
  <c r="BD499" i="43"/>
  <c r="AJ499" i="43"/>
  <c r="AH499" i="43"/>
  <c r="AF499" i="43"/>
  <c r="BD498" i="43"/>
  <c r="AJ498" i="43"/>
  <c r="AH498" i="43"/>
  <c r="AK498" i="43" s="1"/>
  <c r="AF498" i="43"/>
  <c r="BD497" i="43"/>
  <c r="AJ497" i="43"/>
  <c r="AH497" i="43"/>
  <c r="AF497" i="43"/>
  <c r="BD496" i="43"/>
  <c r="AJ496" i="43"/>
  <c r="AH496" i="43"/>
  <c r="AF496" i="43"/>
  <c r="BD495" i="43"/>
  <c r="AJ495" i="43"/>
  <c r="AH495" i="43"/>
  <c r="AK495" i="43" s="1"/>
  <c r="AF495" i="43"/>
  <c r="W495" i="43"/>
  <c r="U495" i="43"/>
  <c r="S495" i="43"/>
  <c r="AS495" i="43" s="1"/>
  <c r="BD494" i="43"/>
  <c r="AM494" i="43"/>
  <c r="AJ494" i="43"/>
  <c r="AH494" i="43"/>
  <c r="AF494" i="43"/>
  <c r="BD493" i="43"/>
  <c r="AJ493" i="43"/>
  <c r="AH493" i="43"/>
  <c r="AF493" i="43"/>
  <c r="AL494" i="43" s="1"/>
  <c r="BD492" i="43"/>
  <c r="AJ492" i="43"/>
  <c r="AH492" i="43"/>
  <c r="AF492" i="43"/>
  <c r="BD491" i="43"/>
  <c r="AJ491" i="43"/>
  <c r="AH491" i="43"/>
  <c r="AK491" i="43" s="1"/>
  <c r="AF491" i="43"/>
  <c r="BD490" i="43"/>
  <c r="AJ490" i="43"/>
  <c r="AH490" i="43"/>
  <c r="AF490" i="43"/>
  <c r="BD489" i="43"/>
  <c r="AJ489" i="43"/>
  <c r="AH489" i="43"/>
  <c r="AF489" i="43"/>
  <c r="W489" i="43"/>
  <c r="Y489" i="43" s="1"/>
  <c r="U489" i="43"/>
  <c r="S489" i="43"/>
  <c r="AS489" i="43" s="1"/>
  <c r="BD488" i="43"/>
  <c r="AJ488" i="43"/>
  <c r="AH488" i="43"/>
  <c r="AF488" i="43"/>
  <c r="BD487" i="43"/>
  <c r="AJ487" i="43"/>
  <c r="AH487" i="43"/>
  <c r="AF487" i="43"/>
  <c r="BD486" i="43"/>
  <c r="AJ486" i="43"/>
  <c r="AH486" i="43"/>
  <c r="AF486" i="43"/>
  <c r="BD485" i="43"/>
  <c r="AJ485" i="43"/>
  <c r="AH485" i="43"/>
  <c r="AF485" i="43"/>
  <c r="BD484" i="43"/>
  <c r="AJ484" i="43"/>
  <c r="AH484" i="43"/>
  <c r="AK484" i="43" s="1"/>
  <c r="AF484" i="43"/>
  <c r="BD483" i="43"/>
  <c r="AJ483" i="43"/>
  <c r="AH483" i="43"/>
  <c r="AF483" i="43"/>
  <c r="W483" i="43"/>
  <c r="Y483" i="43" s="1"/>
  <c r="U483" i="43"/>
  <c r="S483" i="43"/>
  <c r="AS483" i="43" s="1"/>
  <c r="BD482" i="43"/>
  <c r="AJ482" i="43"/>
  <c r="AH482" i="43"/>
  <c r="AF482" i="43"/>
  <c r="BD481" i="43"/>
  <c r="AJ481" i="43"/>
  <c r="AH481" i="43"/>
  <c r="AF481" i="43"/>
  <c r="BD480" i="43"/>
  <c r="AJ480" i="43"/>
  <c r="AH480" i="43"/>
  <c r="AK480" i="43" s="1"/>
  <c r="AF480" i="43"/>
  <c r="BD479" i="43"/>
  <c r="AJ479" i="43"/>
  <c r="AH479" i="43"/>
  <c r="AF479" i="43"/>
  <c r="BD478" i="43"/>
  <c r="AJ478" i="43"/>
  <c r="AH478" i="43"/>
  <c r="AK478" i="43" s="1"/>
  <c r="AF478" i="43"/>
  <c r="BD477" i="43"/>
  <c r="AS477" i="43"/>
  <c r="AJ477" i="43"/>
  <c r="AH477" i="43"/>
  <c r="AF477" i="43"/>
  <c r="W477" i="43"/>
  <c r="U477" i="43"/>
  <c r="S477" i="43"/>
  <c r="BD476" i="43"/>
  <c r="AJ476" i="43"/>
  <c r="AH476" i="43"/>
  <c r="AK476" i="43" s="1"/>
  <c r="AF476" i="43"/>
  <c r="BD475" i="43"/>
  <c r="AJ475" i="43"/>
  <c r="AH475" i="43"/>
  <c r="AF475" i="43"/>
  <c r="BD474" i="43"/>
  <c r="AJ474" i="43"/>
  <c r="AH474" i="43"/>
  <c r="AK474" i="43" s="1"/>
  <c r="AF474" i="43"/>
  <c r="BD473" i="43"/>
  <c r="AJ473" i="43"/>
  <c r="AH473" i="43"/>
  <c r="AF473" i="43"/>
  <c r="BD472" i="43"/>
  <c r="AK472" i="43"/>
  <c r="AJ472" i="43"/>
  <c r="AH472" i="43"/>
  <c r="AF472" i="43"/>
  <c r="BD471" i="43"/>
  <c r="AJ471" i="43"/>
  <c r="AH471" i="43"/>
  <c r="AK471" i="43" s="1"/>
  <c r="AL471" i="43" s="1"/>
  <c r="AF471" i="43"/>
  <c r="W471" i="43"/>
  <c r="U471" i="43"/>
  <c r="S471" i="43"/>
  <c r="AS471" i="43" s="1"/>
  <c r="BD470" i="43"/>
  <c r="AJ470" i="43"/>
  <c r="AH470" i="43"/>
  <c r="AF470" i="43"/>
  <c r="BD469" i="43"/>
  <c r="AM469" i="43"/>
  <c r="AJ469" i="43"/>
  <c r="AH469" i="43"/>
  <c r="AK469" i="43" s="1"/>
  <c r="AF469" i="43"/>
  <c r="BD468" i="43"/>
  <c r="AJ468" i="43"/>
  <c r="AK468" i="43" s="1"/>
  <c r="AH468" i="43"/>
  <c r="AF468" i="43"/>
  <c r="BD467" i="43"/>
  <c r="AJ467" i="43"/>
  <c r="AK467" i="43" s="1"/>
  <c r="AH467" i="43"/>
  <c r="AF467" i="43"/>
  <c r="BD466" i="43"/>
  <c r="AJ466" i="43"/>
  <c r="AH466" i="43"/>
  <c r="AF466" i="43"/>
  <c r="BD465" i="43"/>
  <c r="AJ465" i="43"/>
  <c r="AH465" i="43"/>
  <c r="AF465" i="43"/>
  <c r="W465" i="43"/>
  <c r="U465" i="43"/>
  <c r="S465" i="43"/>
  <c r="AS465" i="43" s="1"/>
  <c r="BD464" i="43"/>
  <c r="AJ464" i="43"/>
  <c r="AH464" i="43"/>
  <c r="AF464" i="43"/>
  <c r="BD463" i="43"/>
  <c r="AJ463" i="43"/>
  <c r="AH463" i="43"/>
  <c r="AK463" i="43" s="1"/>
  <c r="AF463" i="43"/>
  <c r="BD462" i="43"/>
  <c r="AJ462" i="43"/>
  <c r="AH462" i="43"/>
  <c r="AF462" i="43"/>
  <c r="BD461" i="43"/>
  <c r="AJ461" i="43"/>
  <c r="AH461" i="43"/>
  <c r="AF461" i="43"/>
  <c r="BD460" i="43"/>
  <c r="AJ460" i="43"/>
  <c r="AH460" i="43"/>
  <c r="AK460" i="43" s="1"/>
  <c r="AF460" i="43"/>
  <c r="BD459" i="43"/>
  <c r="AJ459" i="43"/>
  <c r="AH459" i="43"/>
  <c r="AK459" i="43" s="1"/>
  <c r="AF459" i="43"/>
  <c r="W459" i="43"/>
  <c r="U459" i="43"/>
  <c r="S459" i="43"/>
  <c r="AS459" i="43" s="1"/>
  <c r="BD458" i="43"/>
  <c r="AJ458" i="43"/>
  <c r="AH458" i="43"/>
  <c r="AK458" i="43" s="1"/>
  <c r="AF458" i="43"/>
  <c r="BD457" i="43"/>
  <c r="AJ457" i="43"/>
  <c r="AH457" i="43"/>
  <c r="AK457" i="43" s="1"/>
  <c r="AF457" i="43"/>
  <c r="BD456" i="43"/>
  <c r="AJ456" i="43"/>
  <c r="AH456" i="43"/>
  <c r="AF456" i="43"/>
  <c r="BD455" i="43"/>
  <c r="AJ455" i="43"/>
  <c r="AH455" i="43"/>
  <c r="AF455" i="43"/>
  <c r="BD454" i="43"/>
  <c r="AJ454" i="43"/>
  <c r="AK454" i="43" s="1"/>
  <c r="AH454" i="43"/>
  <c r="AF454" i="43"/>
  <c r="BD453" i="43"/>
  <c r="AJ453" i="43"/>
  <c r="AH453" i="43"/>
  <c r="AK453" i="43" s="1"/>
  <c r="AF453" i="43"/>
  <c r="W453" i="43"/>
  <c r="U453" i="43"/>
  <c r="Y453" i="43" s="1"/>
  <c r="S453" i="43"/>
  <c r="AS453" i="43" s="1"/>
  <c r="BD452" i="43"/>
  <c r="AJ452" i="43"/>
  <c r="AH452" i="43"/>
  <c r="AF452" i="43"/>
  <c r="BD451" i="43"/>
  <c r="AJ451" i="43"/>
  <c r="AH451" i="43"/>
  <c r="AK451" i="43" s="1"/>
  <c r="AF451" i="43"/>
  <c r="BD450" i="43"/>
  <c r="AJ450" i="43"/>
  <c r="AH450" i="43"/>
  <c r="AK450" i="43" s="1"/>
  <c r="AF450" i="43"/>
  <c r="BD449" i="43"/>
  <c r="AJ449" i="43"/>
  <c r="AH449" i="43"/>
  <c r="AF449" i="43"/>
  <c r="BD448" i="43"/>
  <c r="AJ448" i="43"/>
  <c r="AK448" i="43" s="1"/>
  <c r="AH448" i="43"/>
  <c r="AF448" i="43"/>
  <c r="BD447" i="43"/>
  <c r="AJ447" i="43"/>
  <c r="AH447" i="43"/>
  <c r="AF447" i="43"/>
  <c r="Y447" i="43"/>
  <c r="W447" i="43"/>
  <c r="U447" i="43"/>
  <c r="S447" i="43"/>
  <c r="AS447" i="43" s="1"/>
  <c r="BD446" i="43"/>
  <c r="AJ446" i="43"/>
  <c r="AH446" i="43"/>
  <c r="AK446" i="43" s="1"/>
  <c r="AF446" i="43"/>
  <c r="BD445" i="43"/>
  <c r="AJ445" i="43"/>
  <c r="AH445" i="43"/>
  <c r="AK445" i="43" s="1"/>
  <c r="AF445" i="43"/>
  <c r="BD444" i="43"/>
  <c r="AJ444" i="43"/>
  <c r="AH444" i="43"/>
  <c r="AF444" i="43"/>
  <c r="BD443" i="43"/>
  <c r="AJ443" i="43"/>
  <c r="AH443" i="43"/>
  <c r="AF443" i="43"/>
  <c r="BD442" i="43"/>
  <c r="AJ442" i="43"/>
  <c r="AH442" i="43"/>
  <c r="AF442" i="43"/>
  <c r="BD441" i="43"/>
  <c r="AJ441" i="43"/>
  <c r="AH441" i="43"/>
  <c r="AK441" i="43" s="1"/>
  <c r="AF441" i="43"/>
  <c r="W441" i="43"/>
  <c r="U441" i="43"/>
  <c r="Y441" i="43" s="1"/>
  <c r="S441" i="43"/>
  <c r="AS441" i="43" s="1"/>
  <c r="BD440" i="43"/>
  <c r="AJ440" i="43"/>
  <c r="AH440" i="43"/>
  <c r="AK440" i="43" s="1"/>
  <c r="AF440" i="43"/>
  <c r="BD439" i="43"/>
  <c r="AJ439" i="43"/>
  <c r="AH439" i="43"/>
  <c r="AK439" i="43" s="1"/>
  <c r="AF439" i="43"/>
  <c r="AL440" i="43" s="1"/>
  <c r="BD438" i="43"/>
  <c r="AJ438" i="43"/>
  <c r="AH438" i="43"/>
  <c r="AF438" i="43"/>
  <c r="BD437" i="43"/>
  <c r="AJ437" i="43"/>
  <c r="AH437" i="43"/>
  <c r="AF437" i="43"/>
  <c r="BD436" i="43"/>
  <c r="AJ436" i="43"/>
  <c r="AK436" i="43" s="1"/>
  <c r="AH436" i="43"/>
  <c r="AF436" i="43"/>
  <c r="BD435" i="43"/>
  <c r="AJ435" i="43"/>
  <c r="AH435" i="43"/>
  <c r="AF435" i="43"/>
  <c r="W435" i="43"/>
  <c r="U435" i="43"/>
  <c r="Y435" i="43" s="1"/>
  <c r="S435" i="43"/>
  <c r="AS435" i="43" s="1"/>
  <c r="BD434" i="43"/>
  <c r="AJ434" i="43"/>
  <c r="AH434" i="43"/>
  <c r="AF434" i="43"/>
  <c r="BD433" i="43"/>
  <c r="AJ433" i="43"/>
  <c r="AH433" i="43"/>
  <c r="AF433" i="43"/>
  <c r="BD432" i="43"/>
  <c r="AK432" i="43"/>
  <c r="AJ432" i="43"/>
  <c r="AH432" i="43"/>
  <c r="AF432" i="43"/>
  <c r="BD431" i="43"/>
  <c r="AJ431" i="43"/>
  <c r="AH431" i="43"/>
  <c r="AF431" i="43"/>
  <c r="BD430" i="43"/>
  <c r="AJ430" i="43"/>
  <c r="AH430" i="43"/>
  <c r="AK430" i="43" s="1"/>
  <c r="AF430" i="43"/>
  <c r="BD429" i="43"/>
  <c r="AJ429" i="43"/>
  <c r="AH429" i="43"/>
  <c r="AF429" i="43"/>
  <c r="W429" i="43"/>
  <c r="U429" i="43"/>
  <c r="S429" i="43"/>
  <c r="AS429" i="43" s="1"/>
  <c r="BD428" i="43"/>
  <c r="AJ428" i="43"/>
  <c r="AH428" i="43"/>
  <c r="AF428" i="43"/>
  <c r="BD427" i="43"/>
  <c r="AJ427" i="43"/>
  <c r="AH427" i="43"/>
  <c r="AF427" i="43"/>
  <c r="BD426" i="43"/>
  <c r="AJ426" i="43"/>
  <c r="AH426" i="43"/>
  <c r="AF426" i="43"/>
  <c r="BD425" i="43"/>
  <c r="AJ425" i="43"/>
  <c r="AH425" i="43"/>
  <c r="AK425" i="43" s="1"/>
  <c r="AF425" i="43"/>
  <c r="BD424" i="43"/>
  <c r="AJ424" i="43"/>
  <c r="AH424" i="43"/>
  <c r="AF424" i="43"/>
  <c r="BD423" i="43"/>
  <c r="AJ423" i="43"/>
  <c r="AH423" i="43"/>
  <c r="AK423" i="43" s="1"/>
  <c r="AF423" i="43"/>
  <c r="W423" i="43"/>
  <c r="Y423" i="43" s="1"/>
  <c r="U423" i="43"/>
  <c r="S423" i="43"/>
  <c r="AS423" i="43" s="1"/>
  <c r="BD422" i="43"/>
  <c r="AJ422" i="43"/>
  <c r="AK422" i="43" s="1"/>
  <c r="AH422" i="43"/>
  <c r="AF422" i="43"/>
  <c r="BD421" i="43"/>
  <c r="AJ421" i="43"/>
  <c r="AH421" i="43"/>
  <c r="AF421" i="43"/>
  <c r="BD420" i="43"/>
  <c r="AJ420" i="43"/>
  <c r="AH420" i="43"/>
  <c r="AK420" i="43" s="1"/>
  <c r="AF420" i="43"/>
  <c r="BD419" i="43"/>
  <c r="AJ419" i="43"/>
  <c r="AH419" i="43"/>
  <c r="AF419" i="43"/>
  <c r="BD418" i="43"/>
  <c r="AJ418" i="43"/>
  <c r="AH418" i="43"/>
  <c r="AF418" i="43"/>
  <c r="AM418" i="43" s="1"/>
  <c r="BD417" i="43"/>
  <c r="AJ417" i="43"/>
  <c r="AH417" i="43"/>
  <c r="AF417" i="43"/>
  <c r="W417" i="43"/>
  <c r="U417" i="43"/>
  <c r="Y417" i="43" s="1"/>
  <c r="S417" i="43"/>
  <c r="AS417" i="43" s="1"/>
  <c r="BD416" i="43"/>
  <c r="AJ416" i="43"/>
  <c r="AH416" i="43"/>
  <c r="AK416" i="43" s="1"/>
  <c r="AF416" i="43"/>
  <c r="BD415" i="43"/>
  <c r="AL415" i="43"/>
  <c r="AK415" i="43"/>
  <c r="AJ415" i="43"/>
  <c r="AH415" i="43"/>
  <c r="AF415" i="43"/>
  <c r="BD414" i="43"/>
  <c r="AJ414" i="43"/>
  <c r="AH414" i="43"/>
  <c r="AK414" i="43" s="1"/>
  <c r="AF414" i="43"/>
  <c r="AM415" i="43" s="1"/>
  <c r="BD413" i="43"/>
  <c r="AJ413" i="43"/>
  <c r="AH413" i="43"/>
  <c r="AF413" i="43"/>
  <c r="BD412" i="43"/>
  <c r="AJ412" i="43"/>
  <c r="AK412" i="43" s="1"/>
  <c r="AH412" i="43"/>
  <c r="AF412" i="43"/>
  <c r="BD411" i="43"/>
  <c r="AJ411" i="43"/>
  <c r="AH411" i="43"/>
  <c r="AF411" i="43"/>
  <c r="W411" i="43"/>
  <c r="U411" i="43"/>
  <c r="Y411" i="43" s="1"/>
  <c r="AV411" i="43" s="1"/>
  <c r="S411" i="43"/>
  <c r="AS411" i="43" s="1"/>
  <c r="BD410" i="43"/>
  <c r="AJ410" i="43"/>
  <c r="AH410" i="43"/>
  <c r="AF410" i="43"/>
  <c r="BD409" i="43"/>
  <c r="AJ409" i="43"/>
  <c r="AH409" i="43"/>
  <c r="AK409" i="43" s="1"/>
  <c r="AF409" i="43"/>
  <c r="BD408" i="43"/>
  <c r="AJ408" i="43"/>
  <c r="AH408" i="43"/>
  <c r="AK408" i="43" s="1"/>
  <c r="AF408" i="43"/>
  <c r="BD407" i="43"/>
  <c r="AJ407" i="43"/>
  <c r="AH407" i="43"/>
  <c r="AK407" i="43" s="1"/>
  <c r="AF407" i="43"/>
  <c r="BD406" i="43"/>
  <c r="AJ406" i="43"/>
  <c r="AH406" i="43"/>
  <c r="AF406" i="43"/>
  <c r="BD405" i="43"/>
  <c r="AJ405" i="43"/>
  <c r="AH405" i="43"/>
  <c r="AF405" i="43"/>
  <c r="W405" i="43"/>
  <c r="U405" i="43"/>
  <c r="S405" i="43"/>
  <c r="AS405" i="43" s="1"/>
  <c r="BD404" i="43"/>
  <c r="AL404" i="43"/>
  <c r="AJ404" i="43"/>
  <c r="AH404" i="43"/>
  <c r="AF404" i="43"/>
  <c r="AM404" i="43" s="1"/>
  <c r="BD403" i="43"/>
  <c r="AJ403" i="43"/>
  <c r="AH403" i="43"/>
  <c r="AK403" i="43" s="1"/>
  <c r="AF403" i="43"/>
  <c r="BD402" i="43"/>
  <c r="AJ402" i="43"/>
  <c r="AH402" i="43"/>
  <c r="AF402" i="43"/>
  <c r="BD401" i="43"/>
  <c r="AJ401" i="43"/>
  <c r="AH401" i="43"/>
  <c r="AK401" i="43" s="1"/>
  <c r="AF401" i="43"/>
  <c r="BD400" i="43"/>
  <c r="AJ400" i="43"/>
  <c r="AH400" i="43"/>
  <c r="AF400" i="43"/>
  <c r="AM401" i="43" s="1"/>
  <c r="BD399" i="43"/>
  <c r="AS399" i="43"/>
  <c r="AJ399" i="43"/>
  <c r="AH399" i="43"/>
  <c r="AF399" i="43"/>
  <c r="W399" i="43"/>
  <c r="U399" i="43"/>
  <c r="S399" i="43"/>
  <c r="BD398" i="43"/>
  <c r="AK398" i="43"/>
  <c r="AJ398" i="43"/>
  <c r="AH398" i="43"/>
  <c r="AF398" i="43"/>
  <c r="BD397" i="43"/>
  <c r="AJ397" i="43"/>
  <c r="AH397" i="43"/>
  <c r="AF397" i="43"/>
  <c r="BD396" i="43"/>
  <c r="AJ396" i="43"/>
  <c r="AH396" i="43"/>
  <c r="AF396" i="43"/>
  <c r="AL397" i="43" s="1"/>
  <c r="BD395" i="43"/>
  <c r="AJ395" i="43"/>
  <c r="AH395" i="43"/>
  <c r="AF395" i="43"/>
  <c r="BD394" i="43"/>
  <c r="AJ394" i="43"/>
  <c r="AH394" i="43"/>
  <c r="AF394" i="43"/>
  <c r="BD393" i="43"/>
  <c r="AJ393" i="43"/>
  <c r="AH393" i="43"/>
  <c r="AF393" i="43"/>
  <c r="W393" i="43"/>
  <c r="U393" i="43"/>
  <c r="S393" i="43"/>
  <c r="AS393" i="43" s="1"/>
  <c r="BD392" i="43"/>
  <c r="AJ392" i="43"/>
  <c r="AH392" i="43"/>
  <c r="AF392" i="43"/>
  <c r="BD391" i="43"/>
  <c r="AJ391" i="43"/>
  <c r="AH391" i="43"/>
  <c r="AK391" i="43" s="1"/>
  <c r="AF391" i="43"/>
  <c r="BD390" i="43"/>
  <c r="AJ390" i="43"/>
  <c r="AH390" i="43"/>
  <c r="AF390" i="43"/>
  <c r="BD389" i="43"/>
  <c r="AJ389" i="43"/>
  <c r="AH389" i="43"/>
  <c r="AF389" i="43"/>
  <c r="BD388" i="43"/>
  <c r="AJ388" i="43"/>
  <c r="AH388" i="43"/>
  <c r="AK388" i="43" s="1"/>
  <c r="AF388" i="43"/>
  <c r="BD387" i="43"/>
  <c r="AJ387" i="43"/>
  <c r="AH387" i="43"/>
  <c r="AK387" i="43" s="1"/>
  <c r="AF387" i="43"/>
  <c r="W387" i="43"/>
  <c r="U387" i="43"/>
  <c r="Y387" i="43" s="1"/>
  <c r="S387" i="43"/>
  <c r="AS387" i="43" s="1"/>
  <c r="BD386" i="43"/>
  <c r="AJ386" i="43"/>
  <c r="AH386" i="43"/>
  <c r="AF386" i="43"/>
  <c r="BD385" i="43"/>
  <c r="AJ385" i="43"/>
  <c r="AH385" i="43"/>
  <c r="AF385" i="43"/>
  <c r="BD384" i="43"/>
  <c r="AJ384" i="43"/>
  <c r="AH384" i="43"/>
  <c r="AF384" i="43"/>
  <c r="BD383" i="43"/>
  <c r="AJ383" i="43"/>
  <c r="AK383" i="43" s="1"/>
  <c r="AH383" i="43"/>
  <c r="AF383" i="43"/>
  <c r="BD382" i="43"/>
  <c r="AJ382" i="43"/>
  <c r="AH382" i="43"/>
  <c r="AK382" i="43" s="1"/>
  <c r="AF382" i="43"/>
  <c r="BD381" i="43"/>
  <c r="AJ381" i="43"/>
  <c r="AH381" i="43"/>
  <c r="AK381" i="43" s="1"/>
  <c r="AF381" i="43"/>
  <c r="W381" i="43"/>
  <c r="U381" i="43"/>
  <c r="Y381" i="43" s="1"/>
  <c r="S381" i="43"/>
  <c r="AS381" i="43" s="1"/>
  <c r="BD380" i="43"/>
  <c r="AJ380" i="43"/>
  <c r="AK380" i="43" s="1"/>
  <c r="AH380" i="43"/>
  <c r="AF380" i="43"/>
  <c r="BD379" i="43"/>
  <c r="AJ379" i="43"/>
  <c r="AH379" i="43"/>
  <c r="AF379" i="43"/>
  <c r="AL380" i="43" s="1"/>
  <c r="BD378" i="43"/>
  <c r="AJ378" i="43"/>
  <c r="AH378" i="43"/>
  <c r="AK378" i="43" s="1"/>
  <c r="AF378" i="43"/>
  <c r="BD377" i="43"/>
  <c r="AJ377" i="43"/>
  <c r="AH377" i="43"/>
  <c r="AF377" i="43"/>
  <c r="BD376" i="43"/>
  <c r="AJ376" i="43"/>
  <c r="AH376" i="43"/>
  <c r="AF376" i="43"/>
  <c r="BD375" i="43"/>
  <c r="AJ375" i="43"/>
  <c r="AH375" i="43"/>
  <c r="AF375" i="43"/>
  <c r="W375" i="43"/>
  <c r="U375" i="43"/>
  <c r="S375" i="43"/>
  <c r="BD374" i="43"/>
  <c r="AJ374" i="43"/>
  <c r="AH374" i="43"/>
  <c r="AK374" i="43" s="1"/>
  <c r="AF374" i="43"/>
  <c r="BD373" i="43"/>
  <c r="AJ373" i="43"/>
  <c r="AH373" i="43"/>
  <c r="AK373" i="43" s="1"/>
  <c r="AF373" i="43"/>
  <c r="BD372" i="43"/>
  <c r="AJ372" i="43"/>
  <c r="AH372" i="43"/>
  <c r="AK372" i="43" s="1"/>
  <c r="AF372" i="43"/>
  <c r="BD371" i="43"/>
  <c r="AJ371" i="43"/>
  <c r="AH371" i="43"/>
  <c r="AF371" i="43"/>
  <c r="BD370" i="43"/>
  <c r="AJ370" i="43"/>
  <c r="AH370" i="43"/>
  <c r="AK370" i="43" s="1"/>
  <c r="AF370" i="43"/>
  <c r="BD369" i="43"/>
  <c r="AJ369" i="43"/>
  <c r="AH369" i="43"/>
  <c r="AK369" i="43" s="1"/>
  <c r="AF369" i="43"/>
  <c r="W369" i="43"/>
  <c r="U369" i="43"/>
  <c r="Y369" i="43" s="1"/>
  <c r="S369" i="43"/>
  <c r="AS369" i="43" s="1"/>
  <c r="BD368" i="43"/>
  <c r="AJ368" i="43"/>
  <c r="AK368" i="43" s="1"/>
  <c r="AH368" i="43"/>
  <c r="AF368" i="43"/>
  <c r="BD367" i="43"/>
  <c r="AJ367" i="43"/>
  <c r="AH367" i="43"/>
  <c r="AF367" i="43"/>
  <c r="BD366" i="43"/>
  <c r="AJ366" i="43"/>
  <c r="AH366" i="43"/>
  <c r="AF366" i="43"/>
  <c r="BD365" i="43"/>
  <c r="AJ365" i="43"/>
  <c r="AK365" i="43" s="1"/>
  <c r="AH365" i="43"/>
  <c r="AF365" i="43"/>
  <c r="BD364" i="43"/>
  <c r="AJ364" i="43"/>
  <c r="AK364" i="43" s="1"/>
  <c r="AH364" i="43"/>
  <c r="AF364" i="43"/>
  <c r="BD363" i="43"/>
  <c r="AJ363" i="43"/>
  <c r="AH363" i="43"/>
  <c r="AK363" i="43" s="1"/>
  <c r="AF363" i="43"/>
  <c r="W363" i="43"/>
  <c r="U363" i="43"/>
  <c r="S363" i="43"/>
  <c r="AS363" i="43" s="1"/>
  <c r="BD362" i="43"/>
  <c r="AJ362" i="43"/>
  <c r="AH362" i="43"/>
  <c r="AF362" i="43"/>
  <c r="BD361" i="43"/>
  <c r="AJ361" i="43"/>
  <c r="AH361" i="43"/>
  <c r="AF361" i="43"/>
  <c r="BD360" i="43"/>
  <c r="AJ360" i="43"/>
  <c r="AH360" i="43"/>
  <c r="AK360" i="43" s="1"/>
  <c r="AF360" i="43"/>
  <c r="BD359" i="43"/>
  <c r="AJ359" i="43"/>
  <c r="AH359" i="43"/>
  <c r="AK359" i="43" s="1"/>
  <c r="AF359" i="43"/>
  <c r="BD358" i="43"/>
  <c r="AJ358" i="43"/>
  <c r="AH358" i="43"/>
  <c r="AF358" i="43"/>
  <c r="BD357" i="43"/>
  <c r="AJ357" i="43"/>
  <c r="AH357" i="43"/>
  <c r="AK357" i="43" s="1"/>
  <c r="AF357" i="43"/>
  <c r="W357" i="43"/>
  <c r="Y357" i="43" s="1"/>
  <c r="X357" i="43" s="1"/>
  <c r="Z357" i="43" s="1"/>
  <c r="AA357" i="43" s="1"/>
  <c r="AY357" i="43" s="1"/>
  <c r="U357" i="43"/>
  <c r="S357" i="43"/>
  <c r="AS357" i="43" s="1"/>
  <c r="BD356" i="43"/>
  <c r="AJ356" i="43"/>
  <c r="AH356" i="43"/>
  <c r="AK356" i="43" s="1"/>
  <c r="AF356" i="43"/>
  <c r="BD355" i="43"/>
  <c r="AJ355" i="43"/>
  <c r="AH355" i="43"/>
  <c r="AF355" i="43"/>
  <c r="BD354" i="43"/>
  <c r="AJ354" i="43"/>
  <c r="AH354" i="43"/>
  <c r="AF354" i="43"/>
  <c r="BD353" i="43"/>
  <c r="AJ353" i="43"/>
  <c r="AH353" i="43"/>
  <c r="AF353" i="43"/>
  <c r="BD352" i="43"/>
  <c r="AJ352" i="43"/>
  <c r="AH352" i="43"/>
  <c r="AF352" i="43"/>
  <c r="AL353" i="43" s="1"/>
  <c r="BD351" i="43"/>
  <c r="AJ351" i="43"/>
  <c r="AH351" i="43"/>
  <c r="AF351" i="43"/>
  <c r="W351" i="43"/>
  <c r="U351" i="43"/>
  <c r="Y351" i="43" s="1"/>
  <c r="S351" i="43"/>
  <c r="AS351" i="43" s="1"/>
  <c r="BD350" i="43"/>
  <c r="AJ350" i="43"/>
  <c r="AH350" i="43"/>
  <c r="AK350" i="43" s="1"/>
  <c r="AF350" i="43"/>
  <c r="BD349" i="43"/>
  <c r="AJ349" i="43"/>
  <c r="AH349" i="43"/>
  <c r="AF349" i="43"/>
  <c r="BD348" i="43"/>
  <c r="AJ348" i="43"/>
  <c r="AH348" i="43"/>
  <c r="AK348" i="43" s="1"/>
  <c r="AF348" i="43"/>
  <c r="AL349" i="43" s="1"/>
  <c r="BD347" i="43"/>
  <c r="AJ347" i="43"/>
  <c r="AH347" i="43"/>
  <c r="AF347" i="43"/>
  <c r="BD346" i="43"/>
  <c r="AJ346" i="43"/>
  <c r="AH346" i="43"/>
  <c r="AF346" i="43"/>
  <c r="BD345" i="43"/>
  <c r="AJ345" i="43"/>
  <c r="AH345" i="43"/>
  <c r="AK345" i="43" s="1"/>
  <c r="AF345" i="43"/>
  <c r="W345" i="43"/>
  <c r="Y345" i="43" s="1"/>
  <c r="AM345" i="43" s="1"/>
  <c r="U345" i="43"/>
  <c r="S345" i="43"/>
  <c r="AS345" i="43" s="1"/>
  <c r="BD344" i="43"/>
  <c r="AJ344" i="43"/>
  <c r="AH344" i="43"/>
  <c r="AK344" i="43" s="1"/>
  <c r="AF344" i="43"/>
  <c r="BD343" i="43"/>
  <c r="AJ343" i="43"/>
  <c r="AH343" i="43"/>
  <c r="AK343" i="43" s="1"/>
  <c r="AF343" i="43"/>
  <c r="BD342" i="43"/>
  <c r="AJ342" i="43"/>
  <c r="AK342" i="43" s="1"/>
  <c r="AH342" i="43"/>
  <c r="AF342" i="43"/>
  <c r="BD341" i="43"/>
  <c r="AK341" i="43"/>
  <c r="AJ341" i="43"/>
  <c r="AH341" i="43"/>
  <c r="AF341" i="43"/>
  <c r="BD340" i="43"/>
  <c r="AJ340" i="43"/>
  <c r="AH340" i="43"/>
  <c r="AF340" i="43"/>
  <c r="BD339" i="43"/>
  <c r="AJ339" i="43"/>
  <c r="AH339" i="43"/>
  <c r="AK339" i="43" s="1"/>
  <c r="AF339" i="43"/>
  <c r="W339" i="43"/>
  <c r="U339" i="43"/>
  <c r="Y339" i="43" s="1"/>
  <c r="X339" i="43" s="1"/>
  <c r="Z339" i="43" s="1"/>
  <c r="AA339" i="43" s="1"/>
  <c r="AY339" i="43" s="1"/>
  <c r="S339" i="43"/>
  <c r="AS339" i="43" s="1"/>
  <c r="BD338" i="43"/>
  <c r="AJ338" i="43"/>
  <c r="AH338" i="43"/>
  <c r="AF338" i="43"/>
  <c r="BD337" i="43"/>
  <c r="AJ337" i="43"/>
  <c r="AH337" i="43"/>
  <c r="AF337" i="43"/>
  <c r="BD336" i="43"/>
  <c r="AJ336" i="43"/>
  <c r="AH336" i="43"/>
  <c r="AF336" i="43"/>
  <c r="BD335" i="43"/>
  <c r="AJ335" i="43"/>
  <c r="AH335" i="43"/>
  <c r="AF335" i="43"/>
  <c r="BD334" i="43"/>
  <c r="AJ334" i="43"/>
  <c r="AH334" i="43"/>
  <c r="AF334" i="43"/>
  <c r="BD333" i="43"/>
  <c r="AS333" i="43"/>
  <c r="AJ333" i="43"/>
  <c r="AH333" i="43"/>
  <c r="AF333" i="43"/>
  <c r="W333" i="43"/>
  <c r="Y333" i="43" s="1"/>
  <c r="U333" i="43"/>
  <c r="S333" i="43"/>
  <c r="BD332" i="43"/>
  <c r="AJ332" i="43"/>
  <c r="AH332" i="43"/>
  <c r="AF332" i="43"/>
  <c r="BD331" i="43"/>
  <c r="AJ331" i="43"/>
  <c r="AH331" i="43"/>
  <c r="AF331" i="43"/>
  <c r="BD330" i="43"/>
  <c r="AJ330" i="43"/>
  <c r="AH330" i="43"/>
  <c r="AK330" i="43" s="1"/>
  <c r="AF330" i="43"/>
  <c r="BD329" i="43"/>
  <c r="AJ329" i="43"/>
  <c r="AH329" i="43"/>
  <c r="AF329" i="43"/>
  <c r="BD328" i="43"/>
  <c r="AJ328" i="43"/>
  <c r="AH328" i="43"/>
  <c r="AF328" i="43"/>
  <c r="BD327" i="43"/>
  <c r="AJ327" i="43"/>
  <c r="AH327" i="43"/>
  <c r="AF327" i="43"/>
  <c r="W327" i="43"/>
  <c r="Y327" i="43" s="1"/>
  <c r="AV327" i="43" s="1"/>
  <c r="U327" i="43"/>
  <c r="S327" i="43"/>
  <c r="AS327" i="43" s="1"/>
  <c r="BD326" i="43"/>
  <c r="AJ326" i="43"/>
  <c r="AH326" i="43"/>
  <c r="AF326" i="43"/>
  <c r="BD325" i="43"/>
  <c r="AJ325" i="43"/>
  <c r="AH325" i="43"/>
  <c r="AF325" i="43"/>
  <c r="BD324" i="43"/>
  <c r="AJ324" i="43"/>
  <c r="AH324" i="43"/>
  <c r="AF324" i="43"/>
  <c r="BD323" i="43"/>
  <c r="AJ323" i="43"/>
  <c r="AH323" i="43"/>
  <c r="AF323" i="43"/>
  <c r="BD322" i="43"/>
  <c r="AJ322" i="43"/>
  <c r="AH322" i="43"/>
  <c r="AK322" i="43" s="1"/>
  <c r="AF322" i="43"/>
  <c r="BD321" i="43"/>
  <c r="AJ321" i="43"/>
  <c r="AH321" i="43"/>
  <c r="AF321" i="43"/>
  <c r="W321" i="43"/>
  <c r="U321" i="43"/>
  <c r="S321" i="43"/>
  <c r="AS321" i="43" s="1"/>
  <c r="BD320" i="43"/>
  <c r="AJ320" i="43"/>
  <c r="AH320" i="43"/>
  <c r="AK320" i="43" s="1"/>
  <c r="AF320" i="43"/>
  <c r="BD319" i="43"/>
  <c r="AJ319" i="43"/>
  <c r="AK319" i="43" s="1"/>
  <c r="AH319" i="43"/>
  <c r="AF319" i="43"/>
  <c r="BD318" i="43"/>
  <c r="AJ318" i="43"/>
  <c r="AH318" i="43"/>
  <c r="AK318" i="43" s="1"/>
  <c r="AF318" i="43"/>
  <c r="AM319" i="43" s="1"/>
  <c r="BD317" i="43"/>
  <c r="AJ317" i="43"/>
  <c r="AH317" i="43"/>
  <c r="AF317" i="43"/>
  <c r="AM318" i="43" s="1"/>
  <c r="BD316" i="43"/>
  <c r="AJ316" i="43"/>
  <c r="AK316" i="43" s="1"/>
  <c r="AH316" i="43"/>
  <c r="AF316" i="43"/>
  <c r="BD315" i="43"/>
  <c r="AJ315" i="43"/>
  <c r="AK315" i="43" s="1"/>
  <c r="AH315" i="43"/>
  <c r="AF315" i="43"/>
  <c r="W315" i="43"/>
  <c r="U315" i="43"/>
  <c r="Y315" i="43" s="1"/>
  <c r="X315" i="43" s="1"/>
  <c r="Z315" i="43" s="1"/>
  <c r="AA315" i="43" s="1"/>
  <c r="AY315" i="43" s="1"/>
  <c r="S315" i="43"/>
  <c r="BD314" i="43"/>
  <c r="AJ314" i="43"/>
  <c r="AH314" i="43"/>
  <c r="AF314" i="43"/>
  <c r="BD313" i="43"/>
  <c r="AJ313" i="43"/>
  <c r="AH313" i="43"/>
  <c r="AK313" i="43" s="1"/>
  <c r="AF313" i="43"/>
  <c r="AM314" i="43" s="1"/>
  <c r="BD312" i="43"/>
  <c r="AJ312" i="43"/>
  <c r="AH312" i="43"/>
  <c r="AF312" i="43"/>
  <c r="BD311" i="43"/>
  <c r="AJ311" i="43"/>
  <c r="AH311" i="43"/>
  <c r="AF311" i="43"/>
  <c r="BD310" i="43"/>
  <c r="AJ310" i="43"/>
  <c r="AH310" i="43"/>
  <c r="AF310" i="43"/>
  <c r="BD309" i="43"/>
  <c r="AJ309" i="43"/>
  <c r="AH309" i="43"/>
  <c r="AF309" i="43"/>
  <c r="W309" i="43"/>
  <c r="U309" i="43"/>
  <c r="S309" i="43"/>
  <c r="AS309" i="43" s="1"/>
  <c r="BD308" i="43"/>
  <c r="AJ308" i="43"/>
  <c r="AH308" i="43"/>
  <c r="AF308" i="43"/>
  <c r="BD307" i="43"/>
  <c r="AJ307" i="43"/>
  <c r="AK307" i="43" s="1"/>
  <c r="AH307" i="43"/>
  <c r="AF307" i="43"/>
  <c r="BD306" i="43"/>
  <c r="AJ306" i="43"/>
  <c r="AH306" i="43"/>
  <c r="AK306" i="43" s="1"/>
  <c r="AF306" i="43"/>
  <c r="AL307" i="43" s="1"/>
  <c r="BD305" i="43"/>
  <c r="AJ305" i="43"/>
  <c r="AH305" i="43"/>
  <c r="AK305" i="43" s="1"/>
  <c r="AF305" i="43"/>
  <c r="AM306" i="43" s="1"/>
  <c r="BD304" i="43"/>
  <c r="AJ304" i="43"/>
  <c r="AH304" i="43"/>
  <c r="AF304" i="43"/>
  <c r="BD303" i="43"/>
  <c r="AJ303" i="43"/>
  <c r="AH303" i="43"/>
  <c r="AF303" i="43"/>
  <c r="W303" i="43"/>
  <c r="U303" i="43"/>
  <c r="Y303" i="43" s="1"/>
  <c r="X303" i="43" s="1"/>
  <c r="Z303" i="43" s="1"/>
  <c r="AA303" i="43" s="1"/>
  <c r="AY303" i="43" s="1"/>
  <c r="S303" i="43"/>
  <c r="AS303" i="43" s="1"/>
  <c r="BD302" i="43"/>
  <c r="AJ302" i="43"/>
  <c r="AH302" i="43"/>
  <c r="AF302" i="43"/>
  <c r="BD301" i="43"/>
  <c r="AJ301" i="43"/>
  <c r="AH301" i="43"/>
  <c r="AK301" i="43" s="1"/>
  <c r="AF301" i="43"/>
  <c r="BD300" i="43"/>
  <c r="AM300" i="43"/>
  <c r="AJ300" i="43"/>
  <c r="AH300" i="43"/>
  <c r="AK300" i="43" s="1"/>
  <c r="AF300" i="43"/>
  <c r="BD299" i="43"/>
  <c r="AJ299" i="43"/>
  <c r="AH299" i="43"/>
  <c r="AK299" i="43" s="1"/>
  <c r="AF299" i="43"/>
  <c r="AL300" i="43" s="1"/>
  <c r="BD298" i="43"/>
  <c r="AJ298" i="43"/>
  <c r="AH298" i="43"/>
  <c r="AK298" i="43" s="1"/>
  <c r="AF298" i="43"/>
  <c r="BD297" i="43"/>
  <c r="AJ297" i="43"/>
  <c r="AH297" i="43"/>
  <c r="AF297" i="43"/>
  <c r="W297" i="43"/>
  <c r="U297" i="43"/>
  <c r="S297" i="43"/>
  <c r="AS297" i="43" s="1"/>
  <c r="BD296" i="43"/>
  <c r="AJ296" i="43"/>
  <c r="AH296" i="43"/>
  <c r="AF296" i="43"/>
  <c r="BD295" i="43"/>
  <c r="AJ295" i="43"/>
  <c r="AK295" i="43" s="1"/>
  <c r="AH295" i="43"/>
  <c r="AF295" i="43"/>
  <c r="BD294" i="43"/>
  <c r="AJ294" i="43"/>
  <c r="AH294" i="43"/>
  <c r="AK294" i="43" s="1"/>
  <c r="AF294" i="43"/>
  <c r="AL295" i="43" s="1"/>
  <c r="BD293" i="43"/>
  <c r="AJ293" i="43"/>
  <c r="AH293" i="43"/>
  <c r="AF293" i="43"/>
  <c r="BD292" i="43"/>
  <c r="AJ292" i="43"/>
  <c r="AH292" i="43"/>
  <c r="AF292" i="43"/>
  <c r="BD291" i="43"/>
  <c r="AJ291" i="43"/>
  <c r="AH291" i="43"/>
  <c r="AK291" i="43" s="1"/>
  <c r="AF291" i="43"/>
  <c r="W291" i="43"/>
  <c r="U291" i="43"/>
  <c r="S291" i="43"/>
  <c r="AS291" i="43" s="1"/>
  <c r="BD290" i="43"/>
  <c r="AJ290" i="43"/>
  <c r="AH290" i="43"/>
  <c r="AF290" i="43"/>
  <c r="BD289" i="43"/>
  <c r="AJ289" i="43"/>
  <c r="AH289" i="43"/>
  <c r="AK289" i="43" s="1"/>
  <c r="AF289" i="43"/>
  <c r="BD288" i="43"/>
  <c r="AJ288" i="43"/>
  <c r="AH288" i="43"/>
  <c r="AK288" i="43" s="1"/>
  <c r="AF288" i="43"/>
  <c r="BD287" i="43"/>
  <c r="AJ287" i="43"/>
  <c r="AH287" i="43"/>
  <c r="AK287" i="43" s="1"/>
  <c r="AF287" i="43"/>
  <c r="BD286" i="43"/>
  <c r="AJ286" i="43"/>
  <c r="AH286" i="43"/>
  <c r="AF286" i="43"/>
  <c r="BD285" i="43"/>
  <c r="AJ285" i="43"/>
  <c r="AH285" i="43"/>
  <c r="AK285" i="43" s="1"/>
  <c r="AF285" i="43"/>
  <c r="W285" i="43"/>
  <c r="U285" i="43"/>
  <c r="S285" i="43"/>
  <c r="AS285" i="43" s="1"/>
  <c r="BD284" i="43"/>
  <c r="AJ284" i="43"/>
  <c r="AH284" i="43"/>
  <c r="AK284" i="43" s="1"/>
  <c r="AF284" i="43"/>
  <c r="BD283" i="43"/>
  <c r="AJ283" i="43"/>
  <c r="AH283" i="43"/>
  <c r="AF283" i="43"/>
  <c r="BD282" i="43"/>
  <c r="AJ282" i="43"/>
  <c r="AH282" i="43"/>
  <c r="AK282" i="43" s="1"/>
  <c r="AF282" i="43"/>
  <c r="BD281" i="43"/>
  <c r="AJ281" i="43"/>
  <c r="AH281" i="43"/>
  <c r="AF281" i="43"/>
  <c r="BD280" i="43"/>
  <c r="AJ280" i="43"/>
  <c r="AH280" i="43"/>
  <c r="AK280" i="43" s="1"/>
  <c r="AF280" i="43"/>
  <c r="BD279" i="43"/>
  <c r="AJ279" i="43"/>
  <c r="AH279" i="43"/>
  <c r="AF279" i="43"/>
  <c r="W279" i="43"/>
  <c r="U279" i="43"/>
  <c r="S279" i="43"/>
  <c r="AS279" i="43" s="1"/>
  <c r="BD278" i="43"/>
  <c r="AJ278" i="43"/>
  <c r="AH278" i="43"/>
  <c r="AF278" i="43"/>
  <c r="AL278" i="43" s="1"/>
  <c r="BD277" i="43"/>
  <c r="AJ277" i="43"/>
  <c r="AH277" i="43"/>
  <c r="AK277" i="43" s="1"/>
  <c r="AF277" i="43"/>
  <c r="BD276" i="43"/>
  <c r="AJ276" i="43"/>
  <c r="AH276" i="43"/>
  <c r="AK276" i="43" s="1"/>
  <c r="AF276" i="43"/>
  <c r="BD275" i="43"/>
  <c r="AJ275" i="43"/>
  <c r="AH275" i="43"/>
  <c r="AF275" i="43"/>
  <c r="BD274" i="43"/>
  <c r="AJ274" i="43"/>
  <c r="AH274" i="43"/>
  <c r="AF274" i="43"/>
  <c r="BD273" i="43"/>
  <c r="AJ273" i="43"/>
  <c r="AH273" i="43"/>
  <c r="AK273" i="43" s="1"/>
  <c r="AF273" i="43"/>
  <c r="W273" i="43"/>
  <c r="U273" i="43"/>
  <c r="Y273" i="43" s="1"/>
  <c r="S273" i="43"/>
  <c r="AS273" i="43" s="1"/>
  <c r="BD272" i="43"/>
  <c r="AJ272" i="43"/>
  <c r="AH272" i="43"/>
  <c r="AF272" i="43"/>
  <c r="BD271" i="43"/>
  <c r="AJ271" i="43"/>
  <c r="AH271" i="43"/>
  <c r="AK271" i="43" s="1"/>
  <c r="AF271" i="43"/>
  <c r="BD270" i="43"/>
  <c r="AJ270" i="43"/>
  <c r="AH270" i="43"/>
  <c r="AF270" i="43"/>
  <c r="BD269" i="43"/>
  <c r="AJ269" i="43"/>
  <c r="AH269" i="43"/>
  <c r="AK269" i="43" s="1"/>
  <c r="AF269" i="43"/>
  <c r="BD268" i="43"/>
  <c r="AJ268" i="43"/>
  <c r="AH268" i="43"/>
  <c r="AF268" i="43"/>
  <c r="BD267" i="43"/>
  <c r="AJ267" i="43"/>
  <c r="AH267" i="43"/>
  <c r="AF267" i="43"/>
  <c r="W267" i="43"/>
  <c r="U267" i="43"/>
  <c r="Y267" i="43" s="1"/>
  <c r="AV267" i="43" s="1"/>
  <c r="S267" i="43"/>
  <c r="AS267" i="43" s="1"/>
  <c r="BD266" i="43"/>
  <c r="AJ266" i="43"/>
  <c r="AH266" i="43"/>
  <c r="AF266" i="43"/>
  <c r="BD265" i="43"/>
  <c r="AJ265" i="43"/>
  <c r="AH265" i="43"/>
  <c r="AF265" i="43"/>
  <c r="BD264" i="43"/>
  <c r="AJ264" i="43"/>
  <c r="AH264" i="43"/>
  <c r="AF264" i="43"/>
  <c r="BD263" i="43"/>
  <c r="AJ263" i="43"/>
  <c r="AH263" i="43"/>
  <c r="AF263" i="43"/>
  <c r="BD262" i="43"/>
  <c r="AJ262" i="43"/>
  <c r="AH262" i="43"/>
  <c r="AF262" i="43"/>
  <c r="BD261" i="43"/>
  <c r="AJ261" i="43"/>
  <c r="AH261" i="43"/>
  <c r="AF261" i="43"/>
  <c r="W261" i="43"/>
  <c r="U261" i="43"/>
  <c r="S261" i="43"/>
  <c r="AS261" i="43" s="1"/>
  <c r="BD260" i="43"/>
  <c r="AJ260" i="43"/>
  <c r="AH260" i="43"/>
  <c r="AF260" i="43"/>
  <c r="BD259" i="43"/>
  <c r="AJ259" i="43"/>
  <c r="AH259" i="43"/>
  <c r="AF259" i="43"/>
  <c r="BD258" i="43"/>
  <c r="AJ258" i="43"/>
  <c r="AK258" i="43" s="1"/>
  <c r="AH258" i="43"/>
  <c r="AF258" i="43"/>
  <c r="BD257" i="43"/>
  <c r="AJ257" i="43"/>
  <c r="AH257" i="43"/>
  <c r="AK257" i="43" s="1"/>
  <c r="AF257" i="43"/>
  <c r="BD256" i="43"/>
  <c r="AJ256" i="43"/>
  <c r="AH256" i="43"/>
  <c r="AF256" i="43"/>
  <c r="BD255" i="43"/>
  <c r="AJ255" i="43"/>
  <c r="AH255" i="43"/>
  <c r="AF255" i="43"/>
  <c r="W255" i="43"/>
  <c r="U255" i="43"/>
  <c r="S255" i="43"/>
  <c r="AS255" i="43" s="1"/>
  <c r="BD254" i="43"/>
  <c r="AJ254" i="43"/>
  <c r="AH254" i="43"/>
  <c r="AK254" i="43" s="1"/>
  <c r="AF254" i="43"/>
  <c r="BD253" i="43"/>
  <c r="AJ253" i="43"/>
  <c r="AH253" i="43"/>
  <c r="AF253" i="43"/>
  <c r="BD252" i="43"/>
  <c r="AJ252" i="43"/>
  <c r="AH252" i="43"/>
  <c r="AK252" i="43" s="1"/>
  <c r="AF252" i="43"/>
  <c r="BD251" i="43"/>
  <c r="AJ251" i="43"/>
  <c r="AH251" i="43"/>
  <c r="AK251" i="43" s="1"/>
  <c r="AF251" i="43"/>
  <c r="BD250" i="43"/>
  <c r="AJ250" i="43"/>
  <c r="AH250" i="43"/>
  <c r="AK250" i="43" s="1"/>
  <c r="AF250" i="43"/>
  <c r="BD249" i="43"/>
  <c r="AJ249" i="43"/>
  <c r="AH249" i="43"/>
  <c r="AK249" i="43" s="1"/>
  <c r="AF249" i="43"/>
  <c r="W249" i="43"/>
  <c r="U249" i="43"/>
  <c r="S249" i="43"/>
  <c r="AS249" i="43" s="1"/>
  <c r="BD248" i="43"/>
  <c r="AJ248" i="43"/>
  <c r="AH248" i="43"/>
  <c r="AF248" i="43"/>
  <c r="BD247" i="43"/>
  <c r="AK247" i="43"/>
  <c r="AJ247" i="43"/>
  <c r="AH247" i="43"/>
  <c r="AF247" i="43"/>
  <c r="BD246" i="43"/>
  <c r="AJ246" i="43"/>
  <c r="AK246" i="43" s="1"/>
  <c r="AH246" i="43"/>
  <c r="AF246" i="43"/>
  <c r="BD245" i="43"/>
  <c r="AJ245" i="43"/>
  <c r="AH245" i="43"/>
  <c r="AK245" i="43" s="1"/>
  <c r="AF245" i="43"/>
  <c r="BD244" i="43"/>
  <c r="AJ244" i="43"/>
  <c r="AH244" i="43"/>
  <c r="AF244" i="43"/>
  <c r="BD243" i="43"/>
  <c r="AJ243" i="43"/>
  <c r="AH243" i="43"/>
  <c r="AF243" i="43"/>
  <c r="W243" i="43"/>
  <c r="U243" i="43"/>
  <c r="S243" i="43"/>
  <c r="AS243" i="43" s="1"/>
  <c r="BD242" i="43"/>
  <c r="AJ242" i="43"/>
  <c r="AH242" i="43"/>
  <c r="AF242" i="43"/>
  <c r="BD241" i="43"/>
  <c r="AJ241" i="43"/>
  <c r="AH241" i="43"/>
  <c r="AK241" i="43" s="1"/>
  <c r="AF241" i="43"/>
  <c r="BD240" i="43"/>
  <c r="AJ240" i="43"/>
  <c r="AH240" i="43"/>
  <c r="AF240" i="43"/>
  <c r="BD239" i="43"/>
  <c r="AJ239" i="43"/>
  <c r="AH239" i="43"/>
  <c r="AF239" i="43"/>
  <c r="BD238" i="43"/>
  <c r="AJ238" i="43"/>
  <c r="AH238" i="43"/>
  <c r="AF238" i="43"/>
  <c r="BD237" i="43"/>
  <c r="AJ237" i="43"/>
  <c r="AH237" i="43"/>
  <c r="AF237" i="43"/>
  <c r="W237" i="43"/>
  <c r="U237" i="43"/>
  <c r="Y237" i="43" s="1"/>
  <c r="X237" i="43" s="1"/>
  <c r="Z237" i="43" s="1"/>
  <c r="AA237" i="43" s="1"/>
  <c r="AY237" i="43" s="1"/>
  <c r="S237" i="43"/>
  <c r="AS237" i="43" s="1"/>
  <c r="BD236" i="43"/>
  <c r="AJ236" i="43"/>
  <c r="AH236" i="43"/>
  <c r="AF236" i="43"/>
  <c r="AM236" i="43" s="1"/>
  <c r="BD235" i="43"/>
  <c r="AJ235" i="43"/>
  <c r="AH235" i="43"/>
  <c r="AF235" i="43"/>
  <c r="BD234" i="43"/>
  <c r="AJ234" i="43"/>
  <c r="AH234" i="43"/>
  <c r="AF234" i="43"/>
  <c r="AL235" i="43" s="1"/>
  <c r="BD233" i="43"/>
  <c r="AJ233" i="43"/>
  <c r="AK233" i="43" s="1"/>
  <c r="AH233" i="43"/>
  <c r="AF233" i="43"/>
  <c r="BD232" i="43"/>
  <c r="AJ232" i="43"/>
  <c r="AH232" i="43"/>
  <c r="AF232" i="43"/>
  <c r="BD231" i="43"/>
  <c r="AJ231" i="43"/>
  <c r="AH231" i="43"/>
  <c r="AF231" i="43"/>
  <c r="W231" i="43"/>
  <c r="U231" i="43"/>
  <c r="S231" i="43"/>
  <c r="AS231" i="43" s="1"/>
  <c r="BD230" i="43"/>
  <c r="AJ230" i="43"/>
  <c r="AH230" i="43"/>
  <c r="AK230" i="43" s="1"/>
  <c r="AF230" i="43"/>
  <c r="BD229" i="43"/>
  <c r="AJ229" i="43"/>
  <c r="AH229" i="43"/>
  <c r="AK229" i="43" s="1"/>
  <c r="AF229" i="43"/>
  <c r="AL230" i="43" s="1"/>
  <c r="BD228" i="43"/>
  <c r="AJ228" i="43"/>
  <c r="AH228" i="43"/>
  <c r="AK228" i="43" s="1"/>
  <c r="AF228" i="43"/>
  <c r="BD227" i="43"/>
  <c r="AJ227" i="43"/>
  <c r="AH227" i="43"/>
  <c r="AF227" i="43"/>
  <c r="BD226" i="43"/>
  <c r="AJ226" i="43"/>
  <c r="AH226" i="43"/>
  <c r="AF226" i="43"/>
  <c r="BD225" i="43"/>
  <c r="AJ225" i="43"/>
  <c r="AH225" i="43"/>
  <c r="AK225" i="43" s="1"/>
  <c r="AF225" i="43"/>
  <c r="W225" i="43"/>
  <c r="Y225" i="43" s="1"/>
  <c r="U225" i="43"/>
  <c r="S225" i="43"/>
  <c r="AS225" i="43" s="1"/>
  <c r="BD224" i="43"/>
  <c r="AJ224" i="43"/>
  <c r="AK224" i="43" s="1"/>
  <c r="AH224" i="43"/>
  <c r="AF224" i="43"/>
  <c r="BD223" i="43"/>
  <c r="AJ223" i="43"/>
  <c r="AK223" i="43" s="1"/>
  <c r="AH223" i="43"/>
  <c r="AF223" i="43"/>
  <c r="BD222" i="43"/>
  <c r="AJ222" i="43"/>
  <c r="AH222" i="43"/>
  <c r="AK222" i="43" s="1"/>
  <c r="AF222" i="43"/>
  <c r="BD221" i="43"/>
  <c r="AJ221" i="43"/>
  <c r="AH221" i="43"/>
  <c r="AK221" i="43" s="1"/>
  <c r="AF221" i="43"/>
  <c r="BD220" i="43"/>
  <c r="AJ220" i="43"/>
  <c r="AK220" i="43" s="1"/>
  <c r="AH220" i="43"/>
  <c r="AF220" i="43"/>
  <c r="BD219" i="43"/>
  <c r="AJ219" i="43"/>
  <c r="AH219" i="43"/>
  <c r="AK219" i="43" s="1"/>
  <c r="AF219" i="43"/>
  <c r="W219" i="43"/>
  <c r="U219" i="43"/>
  <c r="S219" i="43"/>
  <c r="AS219" i="43" s="1"/>
  <c r="BD218" i="43"/>
  <c r="AJ218" i="43"/>
  <c r="AH218" i="43"/>
  <c r="AK218" i="43" s="1"/>
  <c r="AF218" i="43"/>
  <c r="BD217" i="43"/>
  <c r="AJ217" i="43"/>
  <c r="AH217" i="43"/>
  <c r="AF217" i="43"/>
  <c r="BD216" i="43"/>
  <c r="AJ216" i="43"/>
  <c r="AH216" i="43"/>
  <c r="AF216" i="43"/>
  <c r="BD215" i="43"/>
  <c r="AJ215" i="43"/>
  <c r="AH215" i="43"/>
  <c r="AK215" i="43" s="1"/>
  <c r="AF215" i="43"/>
  <c r="BD214" i="43"/>
  <c r="AJ214" i="43"/>
  <c r="AH214" i="43"/>
  <c r="AF214" i="43"/>
  <c r="BD213" i="43"/>
  <c r="AS213" i="43"/>
  <c r="AJ213" i="43"/>
  <c r="AH213" i="43"/>
  <c r="AF213" i="43"/>
  <c r="W213" i="43"/>
  <c r="U213" i="43"/>
  <c r="Y213" i="43" s="1"/>
  <c r="S213" i="43"/>
  <c r="BD212" i="43"/>
  <c r="AJ212" i="43"/>
  <c r="AH212" i="43"/>
  <c r="AF212" i="43"/>
  <c r="AM212" i="43" s="1"/>
  <c r="BD211" i="43"/>
  <c r="AJ211" i="43"/>
  <c r="AH211" i="43"/>
  <c r="AF211" i="43"/>
  <c r="BD210" i="43"/>
  <c r="AJ210" i="43"/>
  <c r="AH210" i="43"/>
  <c r="AF210" i="43"/>
  <c r="BD209" i="43"/>
  <c r="AJ209" i="43"/>
  <c r="AH209" i="43"/>
  <c r="AF209" i="43"/>
  <c r="BD208" i="43"/>
  <c r="AJ208" i="43"/>
  <c r="AH208" i="43"/>
  <c r="AF208" i="43"/>
  <c r="BD207" i="43"/>
  <c r="AJ207" i="43"/>
  <c r="AH207" i="43"/>
  <c r="AK207" i="43" s="1"/>
  <c r="AF207" i="43"/>
  <c r="W207" i="43"/>
  <c r="U207" i="43"/>
  <c r="Y207" i="43" s="1"/>
  <c r="S207" i="43"/>
  <c r="AS207" i="43" s="1"/>
  <c r="BD206" i="43"/>
  <c r="AJ206" i="43"/>
  <c r="AH206" i="43"/>
  <c r="AF206" i="43"/>
  <c r="BD205" i="43"/>
  <c r="AJ205" i="43"/>
  <c r="AH205" i="43"/>
  <c r="AF205" i="43"/>
  <c r="AM205" i="43" s="1"/>
  <c r="BD204" i="43"/>
  <c r="AJ204" i="43"/>
  <c r="AH204" i="43"/>
  <c r="AK204" i="43" s="1"/>
  <c r="AF204" i="43"/>
  <c r="BD203" i="43"/>
  <c r="AJ203" i="43"/>
  <c r="AH203" i="43"/>
  <c r="AF203" i="43"/>
  <c r="BD202" i="43"/>
  <c r="AJ202" i="43"/>
  <c r="AH202" i="43"/>
  <c r="AF202" i="43"/>
  <c r="BD201" i="43"/>
  <c r="AJ201" i="43"/>
  <c r="AH201" i="43"/>
  <c r="AF201" i="43"/>
  <c r="W201" i="43"/>
  <c r="U201" i="43"/>
  <c r="S201" i="43"/>
  <c r="AS201" i="43" s="1"/>
  <c r="BD200" i="43"/>
  <c r="AM200" i="43"/>
  <c r="AJ200" i="43"/>
  <c r="AH200" i="43"/>
  <c r="AF200" i="43"/>
  <c r="BD199" i="43"/>
  <c r="AJ199" i="43"/>
  <c r="AH199" i="43"/>
  <c r="AK199" i="43" s="1"/>
  <c r="AF199" i="43"/>
  <c r="BD198" i="43"/>
  <c r="AL198" i="43"/>
  <c r="AJ198" i="43"/>
  <c r="AK198" i="43" s="1"/>
  <c r="AH198" i="43"/>
  <c r="AF198" i="43"/>
  <c r="BD197" i="43"/>
  <c r="AJ197" i="43"/>
  <c r="AH197" i="43"/>
  <c r="AF197" i="43"/>
  <c r="AM198" i="43" s="1"/>
  <c r="BD196" i="43"/>
  <c r="AJ196" i="43"/>
  <c r="AK196" i="43" s="1"/>
  <c r="AH196" i="43"/>
  <c r="AF196" i="43"/>
  <c r="BD195" i="43"/>
  <c r="AS195" i="43"/>
  <c r="AJ195" i="43"/>
  <c r="AH195" i="43"/>
  <c r="AF195" i="43"/>
  <c r="W195" i="43"/>
  <c r="U195" i="43"/>
  <c r="Y195" i="43" s="1"/>
  <c r="AM195" i="43" s="1"/>
  <c r="AM196" i="43" s="1"/>
  <c r="S195" i="43"/>
  <c r="BD194" i="43"/>
  <c r="AJ194" i="43"/>
  <c r="AH194" i="43"/>
  <c r="AK194" i="43" s="1"/>
  <c r="AF194" i="43"/>
  <c r="BD193" i="43"/>
  <c r="AJ193" i="43"/>
  <c r="AH193" i="43"/>
  <c r="AF193" i="43"/>
  <c r="BD192" i="43"/>
  <c r="AJ192" i="43"/>
  <c r="AH192" i="43"/>
  <c r="AK192" i="43" s="1"/>
  <c r="AF192" i="43"/>
  <c r="BD191" i="43"/>
  <c r="AJ191" i="43"/>
  <c r="AH191" i="43"/>
  <c r="AF191" i="43"/>
  <c r="BD190" i="43"/>
  <c r="AJ190" i="43"/>
  <c r="AH190" i="43"/>
  <c r="AK190" i="43" s="1"/>
  <c r="AF190" i="43"/>
  <c r="BD189" i="43"/>
  <c r="AJ189" i="43"/>
  <c r="AH189" i="43"/>
  <c r="AF189" i="43"/>
  <c r="W189" i="43"/>
  <c r="Y189" i="43" s="1"/>
  <c r="X189" i="43" s="1"/>
  <c r="Z189" i="43" s="1"/>
  <c r="AA189" i="43" s="1"/>
  <c r="AY189" i="43" s="1"/>
  <c r="U189" i="43"/>
  <c r="S189" i="43"/>
  <c r="AS189" i="43" s="1"/>
  <c r="BD188" i="43"/>
  <c r="AJ188" i="43"/>
  <c r="AH188" i="43"/>
  <c r="AK188" i="43" s="1"/>
  <c r="AF188" i="43"/>
  <c r="BD187" i="43"/>
  <c r="AK187" i="43"/>
  <c r="AJ187" i="43"/>
  <c r="AH187" i="43"/>
  <c r="AF187" i="43"/>
  <c r="BD186" i="43"/>
  <c r="AJ186" i="43"/>
  <c r="AH186" i="43"/>
  <c r="AK186" i="43" s="1"/>
  <c r="AF186" i="43"/>
  <c r="AL187" i="43" s="1"/>
  <c r="BD185" i="43"/>
  <c r="AJ185" i="43"/>
  <c r="AH185" i="43"/>
  <c r="AF185" i="43"/>
  <c r="BD184" i="43"/>
  <c r="AJ184" i="43"/>
  <c r="AH184" i="43"/>
  <c r="AF184" i="43"/>
  <c r="BD183" i="43"/>
  <c r="AJ183" i="43"/>
  <c r="AH183" i="43"/>
  <c r="AF183" i="43"/>
  <c r="W183" i="43"/>
  <c r="U183" i="43"/>
  <c r="S183" i="43"/>
  <c r="AS183" i="43" s="1"/>
  <c r="BD182" i="43"/>
  <c r="AJ182" i="43"/>
  <c r="AH182" i="43"/>
  <c r="AF182" i="43"/>
  <c r="BD181" i="43"/>
  <c r="AJ181" i="43"/>
  <c r="AH181" i="43"/>
  <c r="AK181" i="43" s="1"/>
  <c r="AF181" i="43"/>
  <c r="AM181" i="43" s="1"/>
  <c r="BD180" i="43"/>
  <c r="AJ180" i="43"/>
  <c r="AH180" i="43"/>
  <c r="AF180" i="43"/>
  <c r="BD179" i="43"/>
  <c r="AJ179" i="43"/>
  <c r="AH179" i="43"/>
  <c r="AF179" i="43"/>
  <c r="BD178" i="43"/>
  <c r="AJ178" i="43"/>
  <c r="AK178" i="43" s="1"/>
  <c r="AH178" i="43"/>
  <c r="AF178" i="43"/>
  <c r="BD177" i="43"/>
  <c r="AJ177" i="43"/>
  <c r="AH177" i="43"/>
  <c r="AF177" i="43"/>
  <c r="W177" i="43"/>
  <c r="U177" i="43"/>
  <c r="Y177" i="43" s="1"/>
  <c r="S177" i="43"/>
  <c r="AS177" i="43" s="1"/>
  <c r="BD176" i="43"/>
  <c r="BD175" i="43"/>
  <c r="BD174" i="43"/>
  <c r="AJ174" i="43"/>
  <c r="AH174" i="43"/>
  <c r="AF174" i="43"/>
  <c r="BD173" i="43"/>
  <c r="AJ173" i="43"/>
  <c r="AH173" i="43"/>
  <c r="AK173" i="43" s="1"/>
  <c r="AF173" i="43"/>
  <c r="BD172" i="43"/>
  <c r="AJ172" i="43"/>
  <c r="AH172" i="43"/>
  <c r="AK172" i="43" s="1"/>
  <c r="AF172" i="43"/>
  <c r="AM172" i="43" s="1"/>
  <c r="BD171" i="43"/>
  <c r="AJ171" i="43"/>
  <c r="AH171" i="43"/>
  <c r="AF171" i="43"/>
  <c r="W171" i="43"/>
  <c r="U171" i="43"/>
  <c r="Y171" i="43" s="1"/>
  <c r="S171" i="43"/>
  <c r="AS171" i="43" s="1"/>
  <c r="BD170" i="43"/>
  <c r="BD169" i="43"/>
  <c r="BD168" i="43"/>
  <c r="AJ168" i="43"/>
  <c r="AH168" i="43"/>
  <c r="AF168" i="43"/>
  <c r="BD167" i="43"/>
  <c r="AJ167" i="43"/>
  <c r="AH167" i="43"/>
  <c r="AF167" i="43"/>
  <c r="BD166" i="43"/>
  <c r="AJ166" i="43"/>
  <c r="AH166" i="43"/>
  <c r="AF166" i="43"/>
  <c r="BD165" i="43"/>
  <c r="AJ165" i="43"/>
  <c r="AH165" i="43"/>
  <c r="AF165" i="43"/>
  <c r="W165" i="43"/>
  <c r="U165" i="43"/>
  <c r="S165" i="43"/>
  <c r="AS165" i="43" s="1"/>
  <c r="BD164" i="43"/>
  <c r="AJ164" i="43"/>
  <c r="AH164" i="43"/>
  <c r="AF164" i="43"/>
  <c r="BD163" i="43"/>
  <c r="AJ163" i="43"/>
  <c r="AH163" i="43"/>
  <c r="AF163" i="43"/>
  <c r="BD162" i="43"/>
  <c r="AJ162" i="43"/>
  <c r="AH162" i="43"/>
  <c r="AF162" i="43"/>
  <c r="AL163" i="43" s="1"/>
  <c r="BD161" i="43"/>
  <c r="AJ161" i="43"/>
  <c r="AH161" i="43"/>
  <c r="AF161" i="43"/>
  <c r="BD160" i="43"/>
  <c r="AJ160" i="43"/>
  <c r="AH160" i="43"/>
  <c r="AK160" i="43" s="1"/>
  <c r="AF160" i="43"/>
  <c r="BD159" i="43"/>
  <c r="AS159" i="43"/>
  <c r="AJ159" i="43"/>
  <c r="AH159" i="43"/>
  <c r="AF159" i="43"/>
  <c r="Y159" i="43"/>
  <c r="W159" i="43"/>
  <c r="U159" i="43"/>
  <c r="S159" i="43"/>
  <c r="BD158" i="43"/>
  <c r="AJ158" i="43"/>
  <c r="AH158" i="43"/>
  <c r="AF158" i="43"/>
  <c r="BD157" i="43"/>
  <c r="AJ157" i="43"/>
  <c r="AH157" i="43"/>
  <c r="AF157" i="43"/>
  <c r="BD156" i="43"/>
  <c r="AJ156" i="43"/>
  <c r="AH156" i="43"/>
  <c r="AK156" i="43" s="1"/>
  <c r="AF156" i="43"/>
  <c r="BD155" i="43"/>
  <c r="AJ155" i="43"/>
  <c r="AH155" i="43"/>
  <c r="AF155" i="43"/>
  <c r="AM156" i="43" s="1"/>
  <c r="BD154" i="43"/>
  <c r="AJ154" i="43"/>
  <c r="AH154" i="43"/>
  <c r="AF154" i="43"/>
  <c r="BD153" i="43"/>
  <c r="AJ153" i="43"/>
  <c r="AH153" i="43"/>
  <c r="AF153" i="43"/>
  <c r="W153" i="43"/>
  <c r="U153" i="43"/>
  <c r="S153" i="43"/>
  <c r="AS153" i="43" s="1"/>
  <c r="BD152" i="43"/>
  <c r="AJ152" i="43"/>
  <c r="AH152" i="43"/>
  <c r="AF152" i="43"/>
  <c r="BD151" i="43"/>
  <c r="AJ151" i="43"/>
  <c r="AH151" i="43"/>
  <c r="AF151" i="43"/>
  <c r="BD150" i="43"/>
  <c r="AJ150" i="43"/>
  <c r="AH150" i="43"/>
  <c r="AF150" i="43"/>
  <c r="BD149" i="43"/>
  <c r="AJ149" i="43"/>
  <c r="AH149" i="43"/>
  <c r="AK149" i="43" s="1"/>
  <c r="AF149" i="43"/>
  <c r="BD148" i="43"/>
  <c r="AJ148" i="43"/>
  <c r="AH148" i="43"/>
  <c r="AK148" i="43" s="1"/>
  <c r="AF148" i="43"/>
  <c r="BD147" i="43"/>
  <c r="AJ147" i="43"/>
  <c r="AH147" i="43"/>
  <c r="AF147" i="43"/>
  <c r="W147" i="43"/>
  <c r="U147" i="43"/>
  <c r="S147" i="43"/>
  <c r="AS147" i="43" s="1"/>
  <c r="BD146" i="43"/>
  <c r="AJ146" i="43"/>
  <c r="AK146" i="43" s="1"/>
  <c r="AH146" i="43"/>
  <c r="AF146" i="43"/>
  <c r="AL146" i="43" s="1"/>
  <c r="BD145" i="43"/>
  <c r="AJ145" i="43"/>
  <c r="AK145" i="43" s="1"/>
  <c r="AH145" i="43"/>
  <c r="AF145" i="43"/>
  <c r="BD144" i="43"/>
  <c r="AK144" i="43"/>
  <c r="AJ144" i="43"/>
  <c r="AH144" i="43"/>
  <c r="AF144" i="43"/>
  <c r="BD143" i="43"/>
  <c r="AJ143" i="43"/>
  <c r="AH143" i="43"/>
  <c r="AF143" i="43"/>
  <c r="BD142" i="43"/>
  <c r="AJ142" i="43"/>
  <c r="AH142" i="43"/>
  <c r="AF142" i="43"/>
  <c r="BD141" i="43"/>
  <c r="AS141" i="43"/>
  <c r="AJ141" i="43"/>
  <c r="AH141" i="43"/>
  <c r="AK141" i="43" s="1"/>
  <c r="AF141" i="43"/>
  <c r="W141" i="43"/>
  <c r="Y141" i="43" s="1"/>
  <c r="AV141" i="43" s="1"/>
  <c r="U141" i="43"/>
  <c r="S141" i="43"/>
  <c r="BD140" i="43"/>
  <c r="AJ140" i="43"/>
  <c r="AH140" i="43"/>
  <c r="AK140" i="43" s="1"/>
  <c r="AF140" i="43"/>
  <c r="BD139" i="43"/>
  <c r="AJ139" i="43"/>
  <c r="AH139" i="43"/>
  <c r="AK139" i="43" s="1"/>
  <c r="AF139" i="43"/>
  <c r="BD138" i="43"/>
  <c r="AJ138" i="43"/>
  <c r="AH138" i="43"/>
  <c r="AF138" i="43"/>
  <c r="BD137" i="43"/>
  <c r="AJ137" i="43"/>
  <c r="AH137" i="43"/>
  <c r="AK137" i="43" s="1"/>
  <c r="AF137" i="43"/>
  <c r="BD136" i="43"/>
  <c r="AJ136" i="43"/>
  <c r="AH136" i="43"/>
  <c r="AF136" i="43"/>
  <c r="BD135" i="43"/>
  <c r="AJ135" i="43"/>
  <c r="AH135" i="43"/>
  <c r="AF135" i="43"/>
  <c r="W135" i="43"/>
  <c r="U135" i="43"/>
  <c r="Y135" i="43" s="1"/>
  <c r="S135" i="43"/>
  <c r="AS135" i="43" s="1"/>
  <c r="BD134" i="43"/>
  <c r="AJ134" i="43"/>
  <c r="AH134" i="43"/>
  <c r="AF134" i="43"/>
  <c r="BD133" i="43"/>
  <c r="AJ133" i="43"/>
  <c r="AH133" i="43"/>
  <c r="AK133" i="43" s="1"/>
  <c r="AF133" i="43"/>
  <c r="BD132" i="43"/>
  <c r="AJ132" i="43"/>
  <c r="AH132" i="43"/>
  <c r="AF132" i="43"/>
  <c r="BD131" i="43"/>
  <c r="AJ131" i="43"/>
  <c r="AH131" i="43"/>
  <c r="AK131" i="43" s="1"/>
  <c r="AF131" i="43"/>
  <c r="BD130" i="43"/>
  <c r="AJ130" i="43"/>
  <c r="AH130" i="43"/>
  <c r="AF130" i="43"/>
  <c r="BD129" i="43"/>
  <c r="AJ129" i="43"/>
  <c r="AH129" i="43"/>
  <c r="AK129" i="43" s="1"/>
  <c r="AF129" i="43"/>
  <c r="W129" i="43"/>
  <c r="U129" i="43"/>
  <c r="S129" i="43"/>
  <c r="AS129" i="43" s="1"/>
  <c r="BD128" i="43"/>
  <c r="AJ128" i="43"/>
  <c r="AH128" i="43"/>
  <c r="AF128" i="43"/>
  <c r="BD127" i="43"/>
  <c r="AJ127" i="43"/>
  <c r="AH127" i="43"/>
  <c r="AF127" i="43"/>
  <c r="BD126" i="43"/>
  <c r="AJ126" i="43"/>
  <c r="AH126" i="43"/>
  <c r="AF126" i="43"/>
  <c r="AM127" i="43" s="1"/>
  <c r="BD125" i="43"/>
  <c r="AJ125" i="43"/>
  <c r="AH125" i="43"/>
  <c r="AK125" i="43" s="1"/>
  <c r="AF125" i="43"/>
  <c r="BD124" i="43"/>
  <c r="AJ124" i="43"/>
  <c r="AH124" i="43"/>
  <c r="AF124" i="43"/>
  <c r="BD123" i="43"/>
  <c r="AJ123" i="43"/>
  <c r="AH123" i="43"/>
  <c r="AF123" i="43"/>
  <c r="W123" i="43"/>
  <c r="U123" i="43"/>
  <c r="Y123" i="43" s="1"/>
  <c r="S123" i="43"/>
  <c r="BD122" i="43"/>
  <c r="AJ122" i="43"/>
  <c r="AH122" i="43"/>
  <c r="AK122" i="43" s="1"/>
  <c r="AF122" i="43"/>
  <c r="BD121" i="43"/>
  <c r="AJ121" i="43"/>
  <c r="AH121" i="43"/>
  <c r="AF121" i="43"/>
  <c r="BD120" i="43"/>
  <c r="AJ120" i="43"/>
  <c r="AH120" i="43"/>
  <c r="AK120" i="43" s="1"/>
  <c r="AF120" i="43"/>
  <c r="BD119" i="43"/>
  <c r="AJ119" i="43"/>
  <c r="AH119" i="43"/>
  <c r="AF119" i="43"/>
  <c r="BD118" i="43"/>
  <c r="AJ118" i="43"/>
  <c r="AH118" i="43"/>
  <c r="AK118" i="43" s="1"/>
  <c r="AF118" i="43"/>
  <c r="BD117" i="43"/>
  <c r="AS117" i="43"/>
  <c r="AJ117" i="43"/>
  <c r="AH117" i="43"/>
  <c r="AF117" i="43"/>
  <c r="W117" i="43"/>
  <c r="U117" i="43"/>
  <c r="Y117" i="43" s="1"/>
  <c r="S117" i="43"/>
  <c r="BD116" i="43"/>
  <c r="AJ116" i="43"/>
  <c r="AH116" i="43"/>
  <c r="AK116" i="43" s="1"/>
  <c r="AF116" i="43"/>
  <c r="BD115" i="43"/>
  <c r="AJ115" i="43"/>
  <c r="AH115" i="43"/>
  <c r="AF115" i="43"/>
  <c r="AL115" i="43" s="1"/>
  <c r="BD114" i="43"/>
  <c r="AJ114" i="43"/>
  <c r="AH114" i="43"/>
  <c r="AF114" i="43"/>
  <c r="BD113" i="43"/>
  <c r="AJ113" i="43"/>
  <c r="AH113" i="43"/>
  <c r="AF113" i="43"/>
  <c r="BD112" i="43"/>
  <c r="AJ112" i="43"/>
  <c r="AH112" i="43"/>
  <c r="AF112" i="43"/>
  <c r="BD111" i="43"/>
  <c r="AJ111" i="43"/>
  <c r="AK111" i="43" s="1"/>
  <c r="AH111" i="43"/>
  <c r="AF111" i="43"/>
  <c r="W111" i="43"/>
  <c r="U111" i="43"/>
  <c r="Y111" i="43" s="1"/>
  <c r="X111" i="43" s="1"/>
  <c r="Z111" i="43" s="1"/>
  <c r="AA111" i="43" s="1"/>
  <c r="AY111" i="43" s="1"/>
  <c r="S111" i="43"/>
  <c r="AS111" i="43" s="1"/>
  <c r="BD110" i="43"/>
  <c r="AJ110" i="43"/>
  <c r="AH110" i="43"/>
  <c r="AF110" i="43"/>
  <c r="BD109" i="43"/>
  <c r="AJ109" i="43"/>
  <c r="AH109" i="43"/>
  <c r="AF109" i="43"/>
  <c r="BD108" i="43"/>
  <c r="AJ108" i="43"/>
  <c r="AH108" i="43"/>
  <c r="AF108" i="43"/>
  <c r="BD107" i="43"/>
  <c r="AJ107" i="43"/>
  <c r="AH107" i="43"/>
  <c r="AF107" i="43"/>
  <c r="BD106" i="43"/>
  <c r="AJ106" i="43"/>
  <c r="AH106" i="43"/>
  <c r="AF106" i="43"/>
  <c r="BD105" i="43"/>
  <c r="AJ105" i="43"/>
  <c r="AH105" i="43"/>
  <c r="AF105" i="43"/>
  <c r="W105" i="43"/>
  <c r="U105" i="43"/>
  <c r="S105" i="43"/>
  <c r="AS105" i="43" s="1"/>
  <c r="BD104" i="43"/>
  <c r="AJ104" i="43"/>
  <c r="AH104" i="43"/>
  <c r="AK104" i="43" s="1"/>
  <c r="AF104" i="43"/>
  <c r="BD103" i="43"/>
  <c r="AJ103" i="43"/>
  <c r="AH103" i="43"/>
  <c r="AF103" i="43"/>
  <c r="BD102" i="43"/>
  <c r="AJ102" i="43"/>
  <c r="AH102" i="43"/>
  <c r="AF102" i="43"/>
  <c r="AM103" i="43" s="1"/>
  <c r="BD101" i="43"/>
  <c r="AJ101" i="43"/>
  <c r="AH101" i="43"/>
  <c r="AF101" i="43"/>
  <c r="BD100" i="43"/>
  <c r="AJ100" i="43"/>
  <c r="AH100" i="43"/>
  <c r="AF100" i="43"/>
  <c r="BD99" i="43"/>
  <c r="AJ99" i="43"/>
  <c r="AH99" i="43"/>
  <c r="AK99" i="43" s="1"/>
  <c r="AF99" i="43"/>
  <c r="W99" i="43"/>
  <c r="U99" i="43"/>
  <c r="Y99" i="43" s="1"/>
  <c r="S99" i="43"/>
  <c r="AS99" i="43" s="1"/>
  <c r="BD98" i="43"/>
  <c r="AJ98" i="43"/>
  <c r="AH98" i="43"/>
  <c r="AF98" i="43"/>
  <c r="BD97" i="43"/>
  <c r="AJ97" i="43"/>
  <c r="AH97" i="43"/>
  <c r="AK97" i="43" s="1"/>
  <c r="AF97" i="43"/>
  <c r="BD96" i="43"/>
  <c r="AJ96" i="43"/>
  <c r="AH96" i="43"/>
  <c r="AF96" i="43"/>
  <c r="BD95" i="43"/>
  <c r="AJ95" i="43"/>
  <c r="AH95" i="43"/>
  <c r="AF95" i="43"/>
  <c r="BD94" i="43"/>
  <c r="AJ94" i="43"/>
  <c r="AH94" i="43"/>
  <c r="AF94" i="43"/>
  <c r="BD93" i="43"/>
  <c r="AJ93" i="43"/>
  <c r="AH93" i="43"/>
  <c r="AF93" i="43"/>
  <c r="W93" i="43"/>
  <c r="U93" i="43"/>
  <c r="S93" i="43"/>
  <c r="AS93" i="43" s="1"/>
  <c r="BD92" i="43"/>
  <c r="AJ92" i="43"/>
  <c r="AK92" i="43" s="1"/>
  <c r="AH92" i="43"/>
  <c r="AF92" i="43"/>
  <c r="BD91" i="43"/>
  <c r="AJ91" i="43"/>
  <c r="AH91" i="43"/>
  <c r="AF91" i="43"/>
  <c r="AM91" i="43" s="1"/>
  <c r="BD90" i="43"/>
  <c r="AJ90" i="43"/>
  <c r="AH90" i="43"/>
  <c r="AK90" i="43" s="1"/>
  <c r="AF90" i="43"/>
  <c r="BD89" i="43"/>
  <c r="AJ89" i="43"/>
  <c r="AH89" i="43"/>
  <c r="AF89" i="43"/>
  <c r="BD88" i="43"/>
  <c r="AJ88" i="43"/>
  <c r="AH88" i="43"/>
  <c r="AF88" i="43"/>
  <c r="BD87" i="43"/>
  <c r="AJ87" i="43"/>
  <c r="AH87" i="43"/>
  <c r="AK87" i="43" s="1"/>
  <c r="AF87" i="43"/>
  <c r="W87" i="43"/>
  <c r="U87" i="43"/>
  <c r="S87" i="43"/>
  <c r="BD86" i="43"/>
  <c r="AJ86" i="43"/>
  <c r="AH86" i="43"/>
  <c r="AF86" i="43"/>
  <c r="BD85" i="43"/>
  <c r="AJ85" i="43"/>
  <c r="AH85" i="43"/>
  <c r="AK85" i="43" s="1"/>
  <c r="AF85" i="43"/>
  <c r="BD84" i="43"/>
  <c r="AJ84" i="43"/>
  <c r="AH84" i="43"/>
  <c r="AK84" i="43" s="1"/>
  <c r="AF84" i="43"/>
  <c r="BD83" i="43"/>
  <c r="AJ83" i="43"/>
  <c r="AH83" i="43"/>
  <c r="AF83" i="43"/>
  <c r="BD82" i="43"/>
  <c r="AJ82" i="43"/>
  <c r="AH82" i="43"/>
  <c r="AF82" i="43"/>
  <c r="BD81" i="43"/>
  <c r="AJ81" i="43"/>
  <c r="AH81" i="43"/>
  <c r="AF81" i="43"/>
  <c r="W81" i="43"/>
  <c r="U81" i="43"/>
  <c r="S81" i="43"/>
  <c r="AS81" i="43" s="1"/>
  <c r="BD80" i="43"/>
  <c r="AJ80" i="43"/>
  <c r="AH80" i="43"/>
  <c r="AF80" i="43"/>
  <c r="BD79" i="43"/>
  <c r="AJ79" i="43"/>
  <c r="AH79" i="43"/>
  <c r="AK79" i="43" s="1"/>
  <c r="AF79" i="43"/>
  <c r="BD78" i="43"/>
  <c r="AJ78" i="43"/>
  <c r="AH78" i="43"/>
  <c r="AF78" i="43"/>
  <c r="BD77" i="43"/>
  <c r="AK77" i="43"/>
  <c r="AJ77" i="43"/>
  <c r="AH77" i="43"/>
  <c r="AF77" i="43"/>
  <c r="AL78" i="43" s="1"/>
  <c r="BD76" i="43"/>
  <c r="AJ76" i="43"/>
  <c r="AH76" i="43"/>
  <c r="AF76" i="43"/>
  <c r="BD75" i="43"/>
  <c r="AS75" i="43"/>
  <c r="AJ75" i="43"/>
  <c r="AH75" i="43"/>
  <c r="AF75" i="43"/>
  <c r="W75" i="43"/>
  <c r="U75" i="43"/>
  <c r="S75" i="43"/>
  <c r="BD74" i="43"/>
  <c r="AJ74" i="43"/>
  <c r="AH74" i="43"/>
  <c r="AK74" i="43" s="1"/>
  <c r="AF74" i="43"/>
  <c r="BD73" i="43"/>
  <c r="AJ73" i="43"/>
  <c r="AH73" i="43"/>
  <c r="AK73" i="43" s="1"/>
  <c r="AF73" i="43"/>
  <c r="AL73" i="43" s="1"/>
  <c r="BD72" i="43"/>
  <c r="AM72" i="43"/>
  <c r="AL72" i="43"/>
  <c r="AJ72" i="43"/>
  <c r="AH72" i="43"/>
  <c r="AF72" i="43"/>
  <c r="BD71" i="43"/>
  <c r="AJ71" i="43"/>
  <c r="AH71" i="43"/>
  <c r="AF71" i="43"/>
  <c r="BD70" i="43"/>
  <c r="AJ70" i="43"/>
  <c r="AH70" i="43"/>
  <c r="AF70" i="43"/>
  <c r="BD69" i="43"/>
  <c r="AJ69" i="43"/>
  <c r="AH69" i="43"/>
  <c r="AK69" i="43" s="1"/>
  <c r="AF69" i="43"/>
  <c r="W69" i="43"/>
  <c r="U69" i="43"/>
  <c r="S69" i="43"/>
  <c r="AS69" i="43" s="1"/>
  <c r="BD68" i="43"/>
  <c r="AM68" i="43"/>
  <c r="AL68" i="43"/>
  <c r="AJ68" i="43"/>
  <c r="AH68" i="43"/>
  <c r="AF68" i="43"/>
  <c r="BD67" i="43"/>
  <c r="AJ67" i="43"/>
  <c r="AH67" i="43"/>
  <c r="AK67" i="43" s="1"/>
  <c r="AF67" i="43"/>
  <c r="BD66" i="43"/>
  <c r="AJ66" i="43"/>
  <c r="AH66" i="43"/>
  <c r="AK66" i="43" s="1"/>
  <c r="AF66" i="43"/>
  <c r="BD65" i="43"/>
  <c r="AK65" i="43"/>
  <c r="AJ65" i="43"/>
  <c r="AH65" i="43"/>
  <c r="AF65" i="43"/>
  <c r="BD64" i="43"/>
  <c r="AJ64" i="43"/>
  <c r="AH64" i="43"/>
  <c r="AK64" i="43" s="1"/>
  <c r="AF64" i="43"/>
  <c r="BD63" i="43"/>
  <c r="AJ63" i="43"/>
  <c r="AH63" i="43"/>
  <c r="AK63" i="43" s="1"/>
  <c r="AF63" i="43"/>
  <c r="Y63" i="43"/>
  <c r="W63" i="43"/>
  <c r="U63" i="43"/>
  <c r="S63" i="43"/>
  <c r="AS63" i="43" s="1"/>
  <c r="BD62" i="43"/>
  <c r="AJ62" i="43"/>
  <c r="AH62" i="43"/>
  <c r="AK62" i="43" s="1"/>
  <c r="AF62" i="43"/>
  <c r="BD61" i="43"/>
  <c r="AJ61" i="43"/>
  <c r="AH61" i="43"/>
  <c r="AF61" i="43"/>
  <c r="BD60" i="43"/>
  <c r="AJ60" i="43"/>
  <c r="AH60" i="43"/>
  <c r="AK60" i="43" s="1"/>
  <c r="AF60" i="43"/>
  <c r="BD59" i="43"/>
  <c r="AJ59" i="43"/>
  <c r="AH59" i="43"/>
  <c r="AF59" i="43"/>
  <c r="BD58" i="43"/>
  <c r="AJ58" i="43"/>
  <c r="AH58" i="43"/>
  <c r="AF58" i="43"/>
  <c r="BD57" i="43"/>
  <c r="AJ57" i="43"/>
  <c r="AH57" i="43"/>
  <c r="AF57" i="43"/>
  <c r="W57" i="43"/>
  <c r="Y57" i="43" s="1"/>
  <c r="AV57" i="43" s="1"/>
  <c r="U57" i="43"/>
  <c r="S57" i="43"/>
  <c r="AS57" i="43" s="1"/>
  <c r="BD56" i="43"/>
  <c r="AJ56" i="43"/>
  <c r="AH56" i="43"/>
  <c r="AF56" i="43"/>
  <c r="BD55" i="43"/>
  <c r="AJ55" i="43"/>
  <c r="AH55" i="43"/>
  <c r="AK55" i="43" s="1"/>
  <c r="AF55" i="43"/>
  <c r="BD54" i="43"/>
  <c r="AJ54" i="43"/>
  <c r="AH54" i="43"/>
  <c r="AF54" i="43"/>
  <c r="BD53" i="43"/>
  <c r="AJ53" i="43"/>
  <c r="AH53" i="43"/>
  <c r="AF53" i="43"/>
  <c r="BD52" i="43"/>
  <c r="AJ52" i="43"/>
  <c r="AH52" i="43"/>
  <c r="AF52" i="43"/>
  <c r="BD51" i="43"/>
  <c r="AJ51" i="43"/>
  <c r="AH51" i="43"/>
  <c r="AK51" i="43" s="1"/>
  <c r="AF51" i="43"/>
  <c r="W51" i="43"/>
  <c r="U51" i="43"/>
  <c r="Y51" i="43" s="1"/>
  <c r="X51" i="43" s="1"/>
  <c r="Z51" i="43" s="1"/>
  <c r="AA51" i="43" s="1"/>
  <c r="AY51" i="43" s="1"/>
  <c r="S51" i="43"/>
  <c r="AS51" i="43" s="1"/>
  <c r="BD50" i="43"/>
  <c r="AJ50" i="43"/>
  <c r="AH50" i="43"/>
  <c r="AF50" i="43"/>
  <c r="BD49" i="43"/>
  <c r="AK49" i="43"/>
  <c r="AJ49" i="43"/>
  <c r="AH49" i="43"/>
  <c r="AF49" i="43"/>
  <c r="BD48" i="43"/>
  <c r="AJ48" i="43"/>
  <c r="AH48" i="43"/>
  <c r="AF48" i="43"/>
  <c r="BD47" i="43"/>
  <c r="AJ47" i="43"/>
  <c r="AH47" i="43"/>
  <c r="AF47" i="43"/>
  <c r="BD46" i="43"/>
  <c r="AJ46" i="43"/>
  <c r="AH46" i="43"/>
  <c r="AF46" i="43"/>
  <c r="BD45" i="43"/>
  <c r="AJ45" i="43"/>
  <c r="AH45" i="43"/>
  <c r="AK45" i="43" s="1"/>
  <c r="AF45" i="43"/>
  <c r="W45" i="43"/>
  <c r="U45" i="43"/>
  <c r="S45" i="43"/>
  <c r="AS45" i="43" s="1"/>
  <c r="BD44" i="43"/>
  <c r="AJ44" i="43"/>
  <c r="AH44" i="43"/>
  <c r="AK44" i="43" s="1"/>
  <c r="AF44" i="43"/>
  <c r="BD43" i="43"/>
  <c r="AJ43" i="43"/>
  <c r="AH43" i="43"/>
  <c r="AF43" i="43"/>
  <c r="BD42" i="43"/>
  <c r="AM42" i="43"/>
  <c r="AJ42" i="43"/>
  <c r="AH42" i="43"/>
  <c r="AF42" i="43"/>
  <c r="BD41" i="43"/>
  <c r="AJ41" i="43"/>
  <c r="AH41" i="43"/>
  <c r="AF41" i="43"/>
  <c r="BD40" i="43"/>
  <c r="AJ40" i="43"/>
  <c r="AH40" i="43"/>
  <c r="AK40" i="43" s="1"/>
  <c r="AF40" i="43"/>
  <c r="BD39" i="43"/>
  <c r="AJ39" i="43"/>
  <c r="AH39" i="43"/>
  <c r="AK39" i="43" s="1"/>
  <c r="AF39" i="43"/>
  <c r="W39" i="43"/>
  <c r="U39" i="43"/>
  <c r="S39" i="43"/>
  <c r="AS39" i="43" s="1"/>
  <c r="BD38" i="43"/>
  <c r="AJ38" i="43"/>
  <c r="AH38" i="43"/>
  <c r="AK38" i="43" s="1"/>
  <c r="AF38" i="43"/>
  <c r="AM38" i="43" s="1"/>
  <c r="BD37" i="43"/>
  <c r="AJ37" i="43"/>
  <c r="AH37" i="43"/>
  <c r="AK37" i="43" s="1"/>
  <c r="AF37" i="43"/>
  <c r="BD36" i="43"/>
  <c r="AJ36" i="43"/>
  <c r="AH36" i="43"/>
  <c r="AK36" i="43" s="1"/>
  <c r="AF36" i="43"/>
  <c r="BD35" i="43"/>
  <c r="AJ35" i="43"/>
  <c r="AK35" i="43" s="1"/>
  <c r="AH35" i="43"/>
  <c r="AF35" i="43"/>
  <c r="AM35" i="43" s="1"/>
  <c r="BD34" i="43"/>
  <c r="AJ34" i="43"/>
  <c r="AH34" i="43"/>
  <c r="AK34" i="43" s="1"/>
  <c r="AF34" i="43"/>
  <c r="BD33" i="43"/>
  <c r="AJ33" i="43"/>
  <c r="AH33" i="43"/>
  <c r="AF33" i="43"/>
  <c r="W33" i="43"/>
  <c r="U33" i="43"/>
  <c r="Y33" i="43" s="1"/>
  <c r="AV33" i="43" s="1"/>
  <c r="S33" i="43"/>
  <c r="AS33" i="43" s="1"/>
  <c r="BD32" i="43"/>
  <c r="AJ32" i="43"/>
  <c r="AH32" i="43"/>
  <c r="AK32" i="43" s="1"/>
  <c r="AF32" i="43"/>
  <c r="BD31" i="43"/>
  <c r="AJ31" i="43"/>
  <c r="AH31" i="43"/>
  <c r="AF31" i="43"/>
  <c r="BD30" i="43"/>
  <c r="AJ30" i="43"/>
  <c r="AH30" i="43"/>
  <c r="AK30" i="43" s="1"/>
  <c r="AF30" i="43"/>
  <c r="BD29" i="43"/>
  <c r="AJ29" i="43"/>
  <c r="AH29" i="43"/>
  <c r="AK29" i="43" s="1"/>
  <c r="AF29" i="43"/>
  <c r="BD28" i="43"/>
  <c r="AJ28" i="43"/>
  <c r="AH28" i="43"/>
  <c r="AK28" i="43" s="1"/>
  <c r="AF28" i="43"/>
  <c r="BD27" i="43"/>
  <c r="AS27" i="43"/>
  <c r="AJ27" i="43"/>
  <c r="AH27" i="43"/>
  <c r="AF27" i="43"/>
  <c r="W27" i="43"/>
  <c r="U27" i="43"/>
  <c r="Y27" i="43" s="1"/>
  <c r="S27" i="43"/>
  <c r="BD26" i="43"/>
  <c r="AJ26" i="43"/>
  <c r="AH26" i="43"/>
  <c r="AK26" i="43" s="1"/>
  <c r="AF26" i="43"/>
  <c r="BD25" i="43"/>
  <c r="AJ25" i="43"/>
  <c r="AH25" i="43"/>
  <c r="AK25" i="43" s="1"/>
  <c r="AF25" i="43"/>
  <c r="BD24" i="43"/>
  <c r="AJ24" i="43"/>
  <c r="AH24" i="43"/>
  <c r="AF24" i="43"/>
  <c r="BD23" i="43"/>
  <c r="AJ23" i="43"/>
  <c r="AH23" i="43"/>
  <c r="AF23" i="43"/>
  <c r="BD22" i="43"/>
  <c r="AJ22" i="43"/>
  <c r="AH22" i="43"/>
  <c r="AF22" i="43"/>
  <c r="BD21" i="43"/>
  <c r="AS21" i="43"/>
  <c r="AJ21" i="43"/>
  <c r="AH21" i="43"/>
  <c r="AK21" i="43" s="1"/>
  <c r="AF21" i="43"/>
  <c r="W21" i="43"/>
  <c r="U21" i="43"/>
  <c r="S21" i="43"/>
  <c r="BD20" i="43"/>
  <c r="AJ20" i="43"/>
  <c r="AH20" i="43"/>
  <c r="AK20" i="43" s="1"/>
  <c r="AF20" i="43"/>
  <c r="BD19" i="43"/>
  <c r="AJ19" i="43"/>
  <c r="AH19" i="43"/>
  <c r="AF19" i="43"/>
  <c r="BD18" i="43"/>
  <c r="AJ18" i="43"/>
  <c r="AH18" i="43"/>
  <c r="AF18" i="43"/>
  <c r="BD17" i="43"/>
  <c r="AJ17" i="43"/>
  <c r="AH17" i="43"/>
  <c r="AF17" i="43"/>
  <c r="BD16" i="43"/>
  <c r="AJ16" i="43"/>
  <c r="AH16" i="43"/>
  <c r="AF16" i="43"/>
  <c r="BD15" i="43"/>
  <c r="AJ15" i="43"/>
  <c r="AH15" i="43"/>
  <c r="AF15" i="43"/>
  <c r="AM15" i="43" s="1"/>
  <c r="W15" i="43"/>
  <c r="U15" i="43"/>
  <c r="Y15" i="43" s="1"/>
  <c r="S15" i="43"/>
  <c r="AS15" i="43" s="1"/>
  <c r="BD14" i="43"/>
  <c r="AJ14" i="43"/>
  <c r="AH14" i="43"/>
  <c r="AK14" i="43" s="1"/>
  <c r="AF14" i="43"/>
  <c r="BD13" i="43"/>
  <c r="AJ13" i="43"/>
  <c r="AH13" i="43"/>
  <c r="AF13" i="43"/>
  <c r="BD12" i="43"/>
  <c r="AJ12" i="43"/>
  <c r="AH12" i="43"/>
  <c r="AF12" i="43"/>
  <c r="BD11" i="43"/>
  <c r="AJ11" i="43"/>
  <c r="AH11" i="43"/>
  <c r="AF11" i="43"/>
  <c r="BD10" i="43"/>
  <c r="AJ10" i="43"/>
  <c r="AH10" i="43"/>
  <c r="AF10" i="43"/>
  <c r="BD9" i="43"/>
  <c r="AJ9" i="43"/>
  <c r="AH9" i="43"/>
  <c r="AK9" i="43" s="1"/>
  <c r="AF9" i="43"/>
  <c r="W9" i="43"/>
  <c r="U9" i="43"/>
  <c r="Y9" i="43" s="1"/>
  <c r="S9" i="43"/>
  <c r="AS9" i="43" s="1"/>
  <c r="AM777" i="43" l="1"/>
  <c r="AK47" i="43"/>
  <c r="AK132" i="43"/>
  <c r="AK209" i="43"/>
  <c r="Y219" i="43"/>
  <c r="AK325" i="43"/>
  <c r="AM529" i="43"/>
  <c r="AL529" i="43"/>
  <c r="AK625" i="43"/>
  <c r="AK757" i="43"/>
  <c r="AK508" i="43"/>
  <c r="AM949" i="43"/>
  <c r="AL949" i="43"/>
  <c r="AM115" i="43"/>
  <c r="AM11" i="43"/>
  <c r="AK114" i="43"/>
  <c r="AK577" i="43"/>
  <c r="Y165" i="43"/>
  <c r="AV165" i="43" s="1"/>
  <c r="AK596" i="43"/>
  <c r="AK938" i="43"/>
  <c r="AM211" i="43"/>
  <c r="AL211" i="43"/>
  <c r="AL210" i="43"/>
  <c r="AK335" i="43"/>
  <c r="AK191" i="43"/>
  <c r="AK263" i="43"/>
  <c r="AK10" i="43"/>
  <c r="AK95" i="43"/>
  <c r="AK177" i="43"/>
  <c r="Y249" i="43"/>
  <c r="AK268" i="43"/>
  <c r="AK283" i="43"/>
  <c r="AK404" i="43"/>
  <c r="AL437" i="43"/>
  <c r="Y81" i="43"/>
  <c r="AK86" i="43"/>
  <c r="AM461" i="43"/>
  <c r="AM146" i="43"/>
  <c r="Y105" i="43"/>
  <c r="AK110" i="43"/>
  <c r="AK157" i="43"/>
  <c r="AK166" i="43"/>
  <c r="AM187" i="43"/>
  <c r="AM225" i="43"/>
  <c r="AM226" i="43" s="1"/>
  <c r="AK235" i="43"/>
  <c r="AK259" i="43"/>
  <c r="AM428" i="43"/>
  <c r="AL418" i="43"/>
  <c r="AK96" i="43"/>
  <c r="AK240" i="43"/>
  <c r="AK583" i="43"/>
  <c r="AK59" i="43"/>
  <c r="AM116" i="43"/>
  <c r="AL162" i="43"/>
  <c r="AK236" i="43"/>
  <c r="AK361" i="43"/>
  <c r="AK366" i="43"/>
  <c r="AK535" i="43"/>
  <c r="AK691" i="43"/>
  <c r="AK705" i="43"/>
  <c r="AL705" i="43" s="1"/>
  <c r="AL706" i="43" s="1"/>
  <c r="AL707" i="43" s="1"/>
  <c r="AT705" i="43" s="1"/>
  <c r="AU705" i="43" s="1"/>
  <c r="AL236" i="43"/>
  <c r="AK872" i="43"/>
  <c r="Y69" i="43"/>
  <c r="AM69" i="43" s="1"/>
  <c r="AK106" i="43"/>
  <c r="AK217" i="43"/>
  <c r="AK255" i="43"/>
  <c r="AK347" i="43"/>
  <c r="AL362" i="43"/>
  <c r="AK376" i="43"/>
  <c r="Y843" i="43"/>
  <c r="AL111" i="43"/>
  <c r="AL204" i="43"/>
  <c r="AM204" i="43"/>
  <c r="AK829" i="43"/>
  <c r="AK91" i="43"/>
  <c r="AL189" i="43"/>
  <c r="AK492" i="43"/>
  <c r="AK766" i="43"/>
  <c r="AK150" i="43"/>
  <c r="AM224" i="43"/>
  <c r="AL224" i="43"/>
  <c r="AK742" i="43"/>
  <c r="AM307" i="43"/>
  <c r="AM396" i="43"/>
  <c r="AL396" i="43"/>
  <c r="AK375" i="43"/>
  <c r="AL375" i="43" s="1"/>
  <c r="AK17" i="43"/>
  <c r="AL14" i="43"/>
  <c r="AM14" i="43"/>
  <c r="AK22" i="43"/>
  <c r="AK189" i="43"/>
  <c r="AK232" i="43"/>
  <c r="AM354" i="43"/>
  <c r="AL188" i="43"/>
  <c r="AM188" i="43"/>
  <c r="AL528" i="43"/>
  <c r="AL679" i="43"/>
  <c r="AK61" i="43"/>
  <c r="AK159" i="43"/>
  <c r="AK208" i="43"/>
  <c r="AK309" i="43"/>
  <c r="AK324" i="43"/>
  <c r="AK329" i="43"/>
  <c r="AK464" i="43"/>
  <c r="AK488" i="43"/>
  <c r="AK658" i="43"/>
  <c r="AK796" i="43"/>
  <c r="AK820" i="43"/>
  <c r="AK427" i="43"/>
  <c r="AK473" i="43"/>
  <c r="Y507" i="43"/>
  <c r="X507" i="43" s="1"/>
  <c r="Z507" i="43" s="1"/>
  <c r="AA507" i="43" s="1"/>
  <c r="AY507" i="43" s="1"/>
  <c r="Y549" i="43"/>
  <c r="X549" i="43" s="1"/>
  <c r="Z549" i="43" s="1"/>
  <c r="AA549" i="43" s="1"/>
  <c r="AY549" i="43" s="1"/>
  <c r="AK572" i="43"/>
  <c r="AK586" i="43"/>
  <c r="AK610" i="43"/>
  <c r="Y615" i="43"/>
  <c r="AM615" i="43" s="1"/>
  <c r="AK639" i="43"/>
  <c r="AK649" i="43"/>
  <c r="AK677" i="43"/>
  <c r="AK696" i="43"/>
  <c r="AK715" i="43"/>
  <c r="AK724" i="43"/>
  <c r="Y729" i="43"/>
  <c r="AM729" i="43" s="1"/>
  <c r="AK762" i="43"/>
  <c r="AK777" i="43"/>
  <c r="Y801" i="43"/>
  <c r="AK806" i="43"/>
  <c r="AK853" i="43"/>
  <c r="AK862" i="43"/>
  <c r="AK885" i="43"/>
  <c r="AK919" i="43"/>
  <c r="AM925" i="43"/>
  <c r="AK933" i="43"/>
  <c r="AL933" i="43" s="1"/>
  <c r="AK952" i="43"/>
  <c r="AM357" i="43"/>
  <c r="AK367" i="43"/>
  <c r="AK396" i="43"/>
  <c r="AK400" i="43"/>
  <c r="AK483" i="43"/>
  <c r="AL483" i="43" s="1"/>
  <c r="AM518" i="43"/>
  <c r="AK545" i="43"/>
  <c r="AK729" i="43"/>
  <c r="AL729" i="43" s="1"/>
  <c r="AK748" i="43"/>
  <c r="AK758" i="43"/>
  <c r="AL798" i="43"/>
  <c r="AK801" i="43"/>
  <c r="AL801" i="43" s="1"/>
  <c r="AK900" i="43"/>
  <c r="AK142" i="43"/>
  <c r="AK788" i="43"/>
  <c r="Y87" i="43"/>
  <c r="X87" i="43" s="1"/>
  <c r="Z87" i="43" s="1"/>
  <c r="AA87" i="43" s="1"/>
  <c r="AY87" i="43" s="1"/>
  <c r="AL92" i="43"/>
  <c r="AK124" i="43"/>
  <c r="Y129" i="43"/>
  <c r="AV129" i="43" s="1"/>
  <c r="AM134" i="43"/>
  <c r="AM171" i="43"/>
  <c r="AM182" i="43"/>
  <c r="AM228" i="43"/>
  <c r="AK260" i="43"/>
  <c r="AK611" i="43"/>
  <c r="AL860" i="43"/>
  <c r="AK944" i="43"/>
  <c r="AM78" i="43"/>
  <c r="AL573" i="43"/>
  <c r="AK654" i="43"/>
  <c r="AL835" i="43"/>
  <c r="AL19" i="43"/>
  <c r="AK56" i="43"/>
  <c r="AK134" i="43"/>
  <c r="AK152" i="43"/>
  <c r="AK161" i="43"/>
  <c r="AK171" i="43"/>
  <c r="AM210" i="43"/>
  <c r="AK227" i="43"/>
  <c r="AK265" i="43"/>
  <c r="AK349" i="43"/>
  <c r="AL401" i="43"/>
  <c r="AM434" i="43"/>
  <c r="AK479" i="43"/>
  <c r="AK523" i="43"/>
  <c r="AK559" i="43"/>
  <c r="Y573" i="43"/>
  <c r="AK597" i="43"/>
  <c r="AK636" i="43"/>
  <c r="AK674" i="43"/>
  <c r="AK706" i="43"/>
  <c r="Y735" i="43"/>
  <c r="AK740" i="43"/>
  <c r="AK783" i="43"/>
  <c r="AK793" i="43"/>
  <c r="AK812" i="43"/>
  <c r="AK849" i="43"/>
  <c r="AK882" i="43"/>
  <c r="AK896" i="43"/>
  <c r="AK925" i="43"/>
  <c r="AK939" i="43"/>
  <c r="AK242" i="43"/>
  <c r="AK331" i="43"/>
  <c r="AK475" i="43"/>
  <c r="AK532" i="43"/>
  <c r="AM542" i="43"/>
  <c r="AK550" i="43"/>
  <c r="AK564" i="43"/>
  <c r="AK588" i="43"/>
  <c r="AK593" i="43"/>
  <c r="AK612" i="43"/>
  <c r="AK669" i="43"/>
  <c r="AL669" i="43" s="1"/>
  <c r="AL670" i="43" s="1"/>
  <c r="AL671" i="43" s="1"/>
  <c r="AK679" i="43"/>
  <c r="AK726" i="43"/>
  <c r="AK817" i="43"/>
  <c r="AK868" i="43"/>
  <c r="AK466" i="43"/>
  <c r="Y471" i="43"/>
  <c r="AK504" i="43"/>
  <c r="AK779" i="43"/>
  <c r="AK24" i="43"/>
  <c r="AK33" i="43"/>
  <c r="AL33" i="43" s="1"/>
  <c r="AL34" i="43" s="1"/>
  <c r="AK43" i="43"/>
  <c r="Y93" i="43"/>
  <c r="AM93" i="43" s="1"/>
  <c r="AM94" i="43" s="1"/>
  <c r="AK102" i="43"/>
  <c r="Y153" i="43"/>
  <c r="AM153" i="43" s="1"/>
  <c r="AK214" i="43"/>
  <c r="AK317" i="43"/>
  <c r="AK336" i="43"/>
  <c r="AL374" i="43"/>
  <c r="Y393" i="43"/>
  <c r="AK434" i="43"/>
  <c r="AK509" i="43"/>
  <c r="AK584" i="43"/>
  <c r="AK608" i="43"/>
  <c r="Y627" i="43"/>
  <c r="Y651" i="43"/>
  <c r="AV651" i="43" s="1"/>
  <c r="AK693" i="43"/>
  <c r="AL693" i="43" s="1"/>
  <c r="AK731" i="43"/>
  <c r="AK750" i="43"/>
  <c r="AK759" i="43"/>
  <c r="AL759" i="43" s="1"/>
  <c r="AM775" i="43"/>
  <c r="AK803" i="43"/>
  <c r="AK836" i="43"/>
  <c r="AK873" i="43"/>
  <c r="AL873" i="43" s="1"/>
  <c r="AK883" i="43"/>
  <c r="AK926" i="43"/>
  <c r="AK940" i="43"/>
  <c r="AM940" i="43" s="1"/>
  <c r="AL476" i="43"/>
  <c r="AL560" i="43"/>
  <c r="Y75" i="43"/>
  <c r="AK121" i="43"/>
  <c r="Y495" i="43"/>
  <c r="AL680" i="43"/>
  <c r="AL780" i="43"/>
  <c r="AK907" i="43"/>
  <c r="AL98" i="43"/>
  <c r="AK11" i="43"/>
  <c r="AK15" i="43"/>
  <c r="AL15" i="43" s="1"/>
  <c r="AL16" i="43" s="1"/>
  <c r="AK93" i="43"/>
  <c r="AL93" i="43" s="1"/>
  <c r="AK98" i="43"/>
  <c r="AK107" i="43"/>
  <c r="AK126" i="43"/>
  <c r="AK183" i="43"/>
  <c r="AL183" i="43" s="1"/>
  <c r="AL184" i="43" s="1"/>
  <c r="AL185" i="43" s="1"/>
  <c r="AK201" i="43"/>
  <c r="AL201" i="43" s="1"/>
  <c r="AK303" i="43"/>
  <c r="AK379" i="43"/>
  <c r="AK393" i="43"/>
  <c r="Y633" i="43"/>
  <c r="AK661" i="43"/>
  <c r="AK689" i="43"/>
  <c r="AK780" i="43"/>
  <c r="AK823" i="43"/>
  <c r="AK841" i="43"/>
  <c r="AL717" i="43"/>
  <c r="AL741" i="43"/>
  <c r="AL742" i="43" s="1"/>
  <c r="AL744" i="43" s="1"/>
  <c r="AK481" i="43"/>
  <c r="AK570" i="43"/>
  <c r="AK647" i="43"/>
  <c r="X765" i="43"/>
  <c r="Z765" i="43" s="1"/>
  <c r="AA765" i="43" s="1"/>
  <c r="AY765" i="43" s="1"/>
  <c r="AK112" i="43"/>
  <c r="AK179" i="43"/>
  <c r="AK234" i="43"/>
  <c r="AK248" i="43"/>
  <c r="AK272" i="43"/>
  <c r="AK281" i="43"/>
  <c r="AM301" i="43"/>
  <c r="AK337" i="43"/>
  <c r="AM361" i="43"/>
  <c r="AK389" i="43"/>
  <c r="AK590" i="43"/>
  <c r="AK633" i="43"/>
  <c r="AK685" i="43"/>
  <c r="AK790" i="43"/>
  <c r="AK809" i="43"/>
  <c r="AL842" i="43"/>
  <c r="AK884" i="43"/>
  <c r="Y903" i="43"/>
  <c r="AM903" i="43" s="1"/>
  <c r="AM904" i="43" s="1"/>
  <c r="AM938" i="43"/>
  <c r="AK52" i="43"/>
  <c r="AM343" i="43"/>
  <c r="AM380" i="43"/>
  <c r="AM914" i="43"/>
  <c r="AM109" i="43"/>
  <c r="AK12" i="43"/>
  <c r="AM73" i="43"/>
  <c r="AL85" i="43"/>
  <c r="AK127" i="43"/>
  <c r="AK168" i="43"/>
  <c r="AK184" i="43"/>
  <c r="AK262" i="43"/>
  <c r="AK286" i="43"/>
  <c r="Y309" i="43"/>
  <c r="AV309" i="43" s="1"/>
  <c r="AK346" i="43"/>
  <c r="AK351" i="43"/>
  <c r="AL370" i="43"/>
  <c r="Y375" i="43"/>
  <c r="X375" i="43" s="1"/>
  <c r="Z375" i="43" s="1"/>
  <c r="AA375" i="43" s="1"/>
  <c r="AY375" i="43" s="1"/>
  <c r="AK449" i="43"/>
  <c r="Y477" i="43"/>
  <c r="AV477" i="43" s="1"/>
  <c r="AK534" i="43"/>
  <c r="AL609" i="43"/>
  <c r="AL610" i="43" s="1"/>
  <c r="AK628" i="43"/>
  <c r="AK652" i="43"/>
  <c r="Y657" i="43"/>
  <c r="AK671" i="43"/>
  <c r="AK756" i="43"/>
  <c r="AK765" i="43"/>
  <c r="AK898" i="43"/>
  <c r="AM386" i="43"/>
  <c r="AM620" i="43"/>
  <c r="AM649" i="43"/>
  <c r="AL728" i="43"/>
  <c r="AM805" i="43"/>
  <c r="AM163" i="43"/>
  <c r="AM114" i="43"/>
  <c r="AL181" i="43"/>
  <c r="AK72" i="43"/>
  <c r="AK76" i="43"/>
  <c r="AL91" i="43"/>
  <c r="AK239" i="43"/>
  <c r="AK253" i="43"/>
  <c r="AL283" i="43"/>
  <c r="AK314" i="43"/>
  <c r="AK328" i="43"/>
  <c r="AK385" i="43"/>
  <c r="AK435" i="43"/>
  <c r="AK482" i="43"/>
  <c r="AK548" i="43"/>
  <c r="AK561" i="43"/>
  <c r="AL561" i="43" s="1"/>
  <c r="AL562" i="43" s="1"/>
  <c r="AL576" i="43"/>
  <c r="AK619" i="43"/>
  <c r="AK709" i="43"/>
  <c r="AK723" i="43"/>
  <c r="Y747" i="43"/>
  <c r="AK761" i="43"/>
  <c r="AK819" i="43"/>
  <c r="AL819" i="43" s="1"/>
  <c r="AL820" i="43" s="1"/>
  <c r="AK951" i="43"/>
  <c r="AL951" i="43" s="1"/>
  <c r="AL952" i="43" s="1"/>
  <c r="AL953" i="43" s="1"/>
  <c r="X123" i="43"/>
  <c r="Z123" i="43" s="1"/>
  <c r="AA123" i="43" s="1"/>
  <c r="AY123" i="43" s="1"/>
  <c r="AV123" i="43"/>
  <c r="AM123" i="43"/>
  <c r="AW123" i="43" s="1"/>
  <c r="AX123" i="43" s="1"/>
  <c r="X591" i="43"/>
  <c r="Z591" i="43" s="1"/>
  <c r="AA591" i="43" s="1"/>
  <c r="AY591" i="43" s="1"/>
  <c r="AV591" i="43"/>
  <c r="X135" i="43"/>
  <c r="Z135" i="43" s="1"/>
  <c r="AA135" i="43" s="1"/>
  <c r="AY135" i="43" s="1"/>
  <c r="AV135" i="43"/>
  <c r="X75" i="43"/>
  <c r="Z75" i="43" s="1"/>
  <c r="AA75" i="43" s="1"/>
  <c r="AY75" i="43" s="1"/>
  <c r="AV75" i="43"/>
  <c r="AV417" i="43"/>
  <c r="X417" i="43"/>
  <c r="Z417" i="43" s="1"/>
  <c r="AA417" i="43" s="1"/>
  <c r="AY417" i="43" s="1"/>
  <c r="AV609" i="43"/>
  <c r="X609" i="43"/>
  <c r="Z609" i="43" s="1"/>
  <c r="AA609" i="43" s="1"/>
  <c r="AY609" i="43" s="1"/>
  <c r="AL107" i="43"/>
  <c r="AM107" i="43"/>
  <c r="AM277" i="43"/>
  <c r="AL277" i="43"/>
  <c r="AK496" i="43"/>
  <c r="AK769" i="43"/>
  <c r="X159" i="43"/>
  <c r="Z159" i="43" s="1"/>
  <c r="AA159" i="43" s="1"/>
  <c r="AY159" i="43" s="1"/>
  <c r="AV159" i="43"/>
  <c r="AM424" i="43"/>
  <c r="AL424" i="43"/>
  <c r="AM356" i="43"/>
  <c r="AL356" i="43"/>
  <c r="AK760" i="43"/>
  <c r="AK163" i="43"/>
  <c r="AK167" i="43"/>
  <c r="AK244" i="43"/>
  <c r="AK333" i="43"/>
  <c r="AL333" i="43" s="1"/>
  <c r="AK355" i="43"/>
  <c r="AL379" i="43"/>
  <c r="AM379" i="43"/>
  <c r="Y525" i="43"/>
  <c r="X525" i="43" s="1"/>
  <c r="Z525" i="43" s="1"/>
  <c r="AA525" i="43" s="1"/>
  <c r="AY525" i="43" s="1"/>
  <c r="AK551" i="43"/>
  <c r="AM575" i="43"/>
  <c r="AL575" i="43"/>
  <c r="AK635" i="43"/>
  <c r="AK728" i="43"/>
  <c r="AK732" i="43"/>
  <c r="AK822" i="43"/>
  <c r="AM139" i="43"/>
  <c r="AL470" i="43"/>
  <c r="AM765" i="43"/>
  <c r="AM931" i="43"/>
  <c r="AL931" i="43"/>
  <c r="AM512" i="43"/>
  <c r="AL512" i="43"/>
  <c r="AK155" i="43"/>
  <c r="AM674" i="43"/>
  <c r="AL674" i="43"/>
  <c r="X813" i="43"/>
  <c r="Z813" i="43" s="1"/>
  <c r="AA813" i="43" s="1"/>
  <c r="AY813" i="43" s="1"/>
  <c r="AV813" i="43"/>
  <c r="AM159" i="43"/>
  <c r="AL650" i="43"/>
  <c r="AM650" i="43"/>
  <c r="AK311" i="43"/>
  <c r="AK645" i="43"/>
  <c r="AL645" i="43" s="1"/>
  <c r="AL646" i="43" s="1"/>
  <c r="AV687" i="43"/>
  <c r="X687" i="43"/>
  <c r="Z687" i="43" s="1"/>
  <c r="AA687" i="43" s="1"/>
  <c r="AY687" i="43" s="1"/>
  <c r="AM810" i="43"/>
  <c r="AL810" i="43"/>
  <c r="AK89" i="43"/>
  <c r="AM62" i="43"/>
  <c r="AL62" i="43"/>
  <c r="AK103" i="43"/>
  <c r="AK138" i="43"/>
  <c r="AK164" i="43"/>
  <c r="AM313" i="43"/>
  <c r="AK334" i="43"/>
  <c r="AM536" i="43"/>
  <c r="AL536" i="43"/>
  <c r="Y39" i="43"/>
  <c r="AM39" i="43" s="1"/>
  <c r="AK81" i="43"/>
  <c r="AL81" i="43" s="1"/>
  <c r="AL82" i="43" s="1"/>
  <c r="AL83" i="43" s="1"/>
  <c r="AM86" i="43"/>
  <c r="AK94" i="43"/>
  <c r="AK151" i="43"/>
  <c r="AL343" i="43"/>
  <c r="AK406" i="43"/>
  <c r="AK701" i="43"/>
  <c r="AK747" i="43"/>
  <c r="AL747" i="43" s="1"/>
  <c r="AM829" i="43"/>
  <c r="AL829" i="43"/>
  <c r="Y897" i="43"/>
  <c r="AM897" i="43" s="1"/>
  <c r="AM898" i="43" s="1"/>
  <c r="AM899" i="43" s="1"/>
  <c r="AL939" i="43"/>
  <c r="AK48" i="43"/>
  <c r="AL69" i="43"/>
  <c r="AL70" i="43" s="1"/>
  <c r="AL71" i="43" s="1"/>
  <c r="AK108" i="43"/>
  <c r="AK211" i="43"/>
  <c r="Y255" i="43"/>
  <c r="AM255" i="43" s="1"/>
  <c r="AM256" i="43" s="1"/>
  <c r="AM257" i="43" s="1"/>
  <c r="AV303" i="43"/>
  <c r="AK424" i="43"/>
  <c r="AK438" i="43"/>
  <c r="AM596" i="43"/>
  <c r="AL596" i="43"/>
  <c r="AK646" i="43"/>
  <c r="AM697" i="43"/>
  <c r="AM698" i="43"/>
  <c r="AL698" i="43"/>
  <c r="AM811" i="43"/>
  <c r="AL811" i="43"/>
  <c r="AK902" i="43"/>
  <c r="AK916" i="43"/>
  <c r="AL930" i="43"/>
  <c r="Y147" i="43"/>
  <c r="AM147" i="43" s="1"/>
  <c r="AK321" i="43"/>
  <c r="AL321" i="43" s="1"/>
  <c r="AL322" i="43" s="1"/>
  <c r="AK411" i="43"/>
  <c r="AL411" i="43" s="1"/>
  <c r="AK447" i="43"/>
  <c r="AL447" i="43" s="1"/>
  <c r="AL448" i="43" s="1"/>
  <c r="AL449" i="43" s="1"/>
  <c r="AM522" i="43"/>
  <c r="AM523" i="43"/>
  <c r="AL523" i="43"/>
  <c r="AK604" i="43"/>
  <c r="AK814" i="43"/>
  <c r="AM814" i="43" s="1"/>
  <c r="AM815" i="43" s="1"/>
  <c r="AK921" i="43"/>
  <c r="AL921" i="43" s="1"/>
  <c r="AM930" i="43"/>
  <c r="AL503" i="43"/>
  <c r="X633" i="43"/>
  <c r="Z633" i="43" s="1"/>
  <c r="AA633" i="43" s="1"/>
  <c r="AY633" i="43" s="1"/>
  <c r="AV633" i="43"/>
  <c r="AL31" i="43"/>
  <c r="AM32" i="43"/>
  <c r="AK57" i="43"/>
  <c r="AL57" i="43" s="1"/>
  <c r="AK109" i="43"/>
  <c r="AK113" i="43"/>
  <c r="AM207" i="43"/>
  <c r="AK216" i="43"/>
  <c r="AM283" i="43"/>
  <c r="AK394" i="43"/>
  <c r="AM422" i="43"/>
  <c r="AL422" i="43"/>
  <c r="X453" i="43"/>
  <c r="Z453" i="43" s="1"/>
  <c r="AA453" i="43" s="1"/>
  <c r="AY453" i="43" s="1"/>
  <c r="AV453" i="43"/>
  <c r="AK499" i="43"/>
  <c r="AM638" i="43"/>
  <c r="AL638" i="43"/>
  <c r="Y693" i="43"/>
  <c r="AV693" i="43" s="1"/>
  <c r="AM890" i="43"/>
  <c r="AL889" i="43"/>
  <c r="AM889" i="43"/>
  <c r="AK31" i="43"/>
  <c r="AK53" i="43"/>
  <c r="AK70" i="43"/>
  <c r="AK212" i="43"/>
  <c r="AK421" i="43"/>
  <c r="AK711" i="43"/>
  <c r="AM722" i="43"/>
  <c r="AL722" i="43"/>
  <c r="AV777" i="43"/>
  <c r="AL35" i="43"/>
  <c r="AS123" i="43"/>
  <c r="AK848" i="43"/>
  <c r="AM312" i="43"/>
  <c r="AL312" i="43"/>
  <c r="AM787" i="43"/>
  <c r="AL788" i="43"/>
  <c r="AL99" i="43"/>
  <c r="AL100" i="43" s="1"/>
  <c r="AL101" i="43" s="1"/>
  <c r="AM248" i="43"/>
  <c r="AL248" i="43"/>
  <c r="AL313" i="43"/>
  <c r="AM591" i="43"/>
  <c r="AM592" i="43" s="1"/>
  <c r="AM593" i="43" s="1"/>
  <c r="AM594" i="43" s="1"/>
  <c r="AM128" i="43"/>
  <c r="X195" i="43"/>
  <c r="Z195" i="43" s="1"/>
  <c r="AA195" i="43" s="1"/>
  <c r="AY195" i="43" s="1"/>
  <c r="AV195" i="43"/>
  <c r="AK203" i="43"/>
  <c r="Y279" i="43"/>
  <c r="AV279" i="43" s="1"/>
  <c r="X513" i="43"/>
  <c r="Z513" i="43" s="1"/>
  <c r="AA513" i="43" s="1"/>
  <c r="AY513" i="43" s="1"/>
  <c r="AV513" i="43"/>
  <c r="AL280" i="43"/>
  <c r="AL281" i="43" s="1"/>
  <c r="AK256" i="43"/>
  <c r="AL256" i="43" s="1"/>
  <c r="AL257" i="43" s="1"/>
  <c r="AL258" i="43" s="1"/>
  <c r="AL301" i="43"/>
  <c r="AL306" i="43"/>
  <c r="AL373" i="43"/>
  <c r="AM373" i="43"/>
  <c r="AM435" i="43"/>
  <c r="AL435" i="43"/>
  <c r="AL436" i="43" s="1"/>
  <c r="AT435" i="43" s="1"/>
  <c r="AU435" i="43" s="1"/>
  <c r="AM606" i="43"/>
  <c r="AL607" i="43"/>
  <c r="AK666" i="43"/>
  <c r="AM672" i="43"/>
  <c r="AL672" i="43"/>
  <c r="AK843" i="43"/>
  <c r="AK338" i="43"/>
  <c r="AL139" i="43"/>
  <c r="AL140" i="43"/>
  <c r="AL507" i="43"/>
  <c r="AL200" i="43"/>
  <c r="AK292" i="43"/>
  <c r="AL391" i="43"/>
  <c r="AM391" i="43"/>
  <c r="AL11" i="43"/>
  <c r="AK582" i="43"/>
  <c r="AS615" i="43"/>
  <c r="AL615" i="43"/>
  <c r="AL617" i="43" s="1"/>
  <c r="AL618" i="43" s="1"/>
  <c r="AM36" i="43"/>
  <c r="AK71" i="43"/>
  <c r="AM140" i="43"/>
  <c r="AK182" i="43"/>
  <c r="AL205" i="43"/>
  <c r="AK279" i="43"/>
  <c r="AL279" i="43" s="1"/>
  <c r="AK27" i="43"/>
  <c r="AL42" i="43"/>
  <c r="AK105" i="43"/>
  <c r="AL105" i="43" s="1"/>
  <c r="AM276" i="43"/>
  <c r="AL276" i="43"/>
  <c r="X573" i="43"/>
  <c r="Z573" i="43" s="1"/>
  <c r="AA573" i="43" s="1"/>
  <c r="AY573" i="43" s="1"/>
  <c r="AV573" i="43"/>
  <c r="AK41" i="43"/>
  <c r="AK123" i="43"/>
  <c r="AL123" i="43" s="1"/>
  <c r="AK153" i="43"/>
  <c r="AL153" i="43" s="1"/>
  <c r="AL154" i="43" s="1"/>
  <c r="AL155" i="43" s="1"/>
  <c r="AK275" i="43"/>
  <c r="AL314" i="43"/>
  <c r="AK542" i="43"/>
  <c r="AM573" i="43"/>
  <c r="AM574" i="43" s="1"/>
  <c r="AW573" i="43" s="1"/>
  <c r="AX573" i="43" s="1"/>
  <c r="AK774" i="43"/>
  <c r="AM799" i="43"/>
  <c r="AL799" i="43"/>
  <c r="AM798" i="43"/>
  <c r="AV213" i="43"/>
  <c r="X213" i="43"/>
  <c r="Z213" i="43" s="1"/>
  <c r="AA213" i="43" s="1"/>
  <c r="AY213" i="43" s="1"/>
  <c r="AM378" i="43"/>
  <c r="AL159" i="43"/>
  <c r="AL813" i="43"/>
  <c r="AL814" i="43" s="1"/>
  <c r="AM813" i="43"/>
  <c r="AM98" i="43"/>
  <c r="AK494" i="43"/>
  <c r="AK119" i="43"/>
  <c r="AL501" i="43"/>
  <c r="AS501" i="43"/>
  <c r="AV519" i="43"/>
  <c r="X519" i="43"/>
  <c r="Z519" i="43" s="1"/>
  <c r="AA519" i="43" s="1"/>
  <c r="AY519" i="43" s="1"/>
  <c r="AK101" i="43"/>
  <c r="AK115" i="43"/>
  <c r="AM295" i="43"/>
  <c r="AM294" i="43"/>
  <c r="AL464" i="43"/>
  <c r="AK529" i="43"/>
  <c r="AK560" i="43"/>
  <c r="AS573" i="43"/>
  <c r="AM818" i="43"/>
  <c r="AL818" i="43"/>
  <c r="AM878" i="43"/>
  <c r="AM877" i="43"/>
  <c r="AL878" i="43"/>
  <c r="AL877" i="43"/>
  <c r="AK943" i="43"/>
  <c r="AM272" i="43"/>
  <c r="AK312" i="43"/>
  <c r="X369" i="43"/>
  <c r="Z369" i="43" s="1"/>
  <c r="AA369" i="43" s="1"/>
  <c r="AY369" i="43" s="1"/>
  <c r="AV369" i="43"/>
  <c r="AL386" i="43"/>
  <c r="AL434" i="43"/>
  <c r="AK650" i="43"/>
  <c r="AK19" i="43"/>
  <c r="AM27" i="43"/>
  <c r="AL90" i="43"/>
  <c r="AK237" i="43"/>
  <c r="AM344" i="43"/>
  <c r="AK386" i="43"/>
  <c r="AK390" i="43"/>
  <c r="AK543" i="43"/>
  <c r="AL543" i="43" s="1"/>
  <c r="AL545" i="43" s="1"/>
  <c r="AL546" i="43" s="1"/>
  <c r="AK587" i="43"/>
  <c r="Y711" i="43"/>
  <c r="AM711" i="43" s="1"/>
  <c r="AM713" i="43" s="1"/>
  <c r="AK738" i="43"/>
  <c r="AK752" i="43"/>
  <c r="AM802" i="43"/>
  <c r="AM803" i="43" s="1"/>
  <c r="AW801" i="43" s="1"/>
  <c r="AX801" i="43" s="1"/>
  <c r="AK867" i="43"/>
  <c r="AL867" i="43" s="1"/>
  <c r="AL868" i="43" s="1"/>
  <c r="AL869" i="43" s="1"/>
  <c r="AL870" i="43" s="1"/>
  <c r="AK880" i="43"/>
  <c r="Y885" i="43"/>
  <c r="AM885" i="43" s="1"/>
  <c r="AM886" i="43" s="1"/>
  <c r="AK490" i="43"/>
  <c r="AK552" i="43"/>
  <c r="AM584" i="43"/>
  <c r="AL584" i="43"/>
  <c r="AL583" i="43"/>
  <c r="AK668" i="43"/>
  <c r="AL806" i="43"/>
  <c r="AK859" i="43"/>
  <c r="AK890" i="43"/>
  <c r="AK913" i="43"/>
  <c r="AM801" i="43"/>
  <c r="Y819" i="43"/>
  <c r="AL865" i="43"/>
  <c r="AM865" i="43"/>
  <c r="AK128" i="43"/>
  <c r="Y201" i="43"/>
  <c r="AV201" i="43" s="1"/>
  <c r="AK205" i="43"/>
  <c r="AM336" i="43"/>
  <c r="AL336" i="43"/>
  <c r="AK443" i="43"/>
  <c r="AM443" i="43" s="1"/>
  <c r="AM444" i="43" s="1"/>
  <c r="AM445" i="43" s="1"/>
  <c r="AM446" i="43" s="1"/>
  <c r="AL794" i="43"/>
  <c r="AM860" i="43"/>
  <c r="AL950" i="43"/>
  <c r="Y45" i="43"/>
  <c r="AM46" i="43" s="1"/>
  <c r="AM47" i="43" s="1"/>
  <c r="AM48" i="43" s="1"/>
  <c r="AM49" i="43" s="1"/>
  <c r="AM50" i="43" s="1"/>
  <c r="AK78" i="43"/>
  <c r="AK180" i="43"/>
  <c r="AK197" i="43"/>
  <c r="AK213" i="43"/>
  <c r="AL213" i="43" s="1"/>
  <c r="AK238" i="43"/>
  <c r="AK352" i="43"/>
  <c r="AK417" i="43"/>
  <c r="AL417" i="43" s="1"/>
  <c r="AK465" i="43"/>
  <c r="AL465" i="43" s="1"/>
  <c r="AL466" i="43" s="1"/>
  <c r="AL467" i="43" s="1"/>
  <c r="AL468" i="43" s="1"/>
  <c r="AK518" i="43"/>
  <c r="AL572" i="43"/>
  <c r="AM571" i="43"/>
  <c r="AK615" i="43"/>
  <c r="AK624" i="43"/>
  <c r="AM624" i="43" s="1"/>
  <c r="AM625" i="43" s="1"/>
  <c r="AM626" i="43" s="1"/>
  <c r="X651" i="43"/>
  <c r="Z651" i="43" s="1"/>
  <c r="AA651" i="43" s="1"/>
  <c r="AY651" i="43" s="1"/>
  <c r="Y771" i="43"/>
  <c r="X771" i="43" s="1"/>
  <c r="Z771" i="43" s="1"/>
  <c r="AA771" i="43" s="1"/>
  <c r="AY771" i="43" s="1"/>
  <c r="AK895" i="43"/>
  <c r="AK932" i="43"/>
  <c r="AK945" i="43"/>
  <c r="AL945" i="43" s="1"/>
  <c r="AK540" i="43"/>
  <c r="AK571" i="43"/>
  <c r="AK695" i="43"/>
  <c r="AK846" i="43"/>
  <c r="AK855" i="43"/>
  <c r="AL855" i="43" s="1"/>
  <c r="AL186" i="43"/>
  <c r="AL45" i="43"/>
  <c r="Y807" i="43"/>
  <c r="X807" i="43" s="1"/>
  <c r="Z807" i="43" s="1"/>
  <c r="AA807" i="43" s="1"/>
  <c r="AY807" i="43" s="1"/>
  <c r="AK54" i="43"/>
  <c r="AK58" i="43"/>
  <c r="AM92" i="43"/>
  <c r="X171" i="43"/>
  <c r="Z171" i="43" s="1"/>
  <c r="AA171" i="43" s="1"/>
  <c r="AY171" i="43" s="1"/>
  <c r="AV171" i="43"/>
  <c r="AL182" i="43"/>
  <c r="AL206" i="43"/>
  <c r="AL344" i="43"/>
  <c r="AM458" i="43"/>
  <c r="AL458" i="43"/>
  <c r="AK562" i="43"/>
  <c r="AK589" i="43"/>
  <c r="AK607" i="43"/>
  <c r="AK735" i="43"/>
  <c r="AM753" i="43"/>
  <c r="AM754" i="43" s="1"/>
  <c r="AK771" i="43"/>
  <c r="AL771" i="43" s="1"/>
  <c r="AM782" i="43"/>
  <c r="AK928" i="43"/>
  <c r="AL947" i="43"/>
  <c r="AK82" i="43"/>
  <c r="AM162" i="43"/>
  <c r="AK392" i="43"/>
  <c r="AK16" i="43"/>
  <c r="AM16" i="43" s="1"/>
  <c r="AM17" i="43" s="1"/>
  <c r="AM18" i="43" s="1"/>
  <c r="AK165" i="43"/>
  <c r="AL165" i="43" s="1"/>
  <c r="AL166" i="43" s="1"/>
  <c r="AL167" i="43" s="1"/>
  <c r="AL168" i="43" s="1"/>
  <c r="AK185" i="43"/>
  <c r="AK206" i="43"/>
  <c r="AK210" i="43"/>
  <c r="Y231" i="43"/>
  <c r="AM231" i="43" s="1"/>
  <c r="AM232" i="43" s="1"/>
  <c r="AK278" i="43"/>
  <c r="AK340" i="43"/>
  <c r="AL340" i="43" s="1"/>
  <c r="AL341" i="43" s="1"/>
  <c r="AL342" i="43" s="1"/>
  <c r="AK353" i="43"/>
  <c r="AK397" i="43"/>
  <c r="AK418" i="43"/>
  <c r="Y567" i="43"/>
  <c r="AV567" i="43" s="1"/>
  <c r="AM680" i="43"/>
  <c r="AK763" i="43"/>
  <c r="AK807" i="43"/>
  <c r="AL807" i="43" s="1"/>
  <c r="AM812" i="43"/>
  <c r="AM928" i="43"/>
  <c r="AV471" i="43"/>
  <c r="X471" i="43"/>
  <c r="Z471" i="43" s="1"/>
  <c r="AA471" i="43" s="1"/>
  <c r="AY471" i="43" s="1"/>
  <c r="AK558" i="43"/>
  <c r="AK749" i="43"/>
  <c r="AK887" i="43"/>
  <c r="Y915" i="43"/>
  <c r="AM915" i="43" s="1"/>
  <c r="X951" i="43"/>
  <c r="Z951" i="43" s="1"/>
  <c r="AA951" i="43" s="1"/>
  <c r="AY951" i="43" s="1"/>
  <c r="AV951" i="43"/>
  <c r="AM710" i="43"/>
  <c r="AL710" i="43"/>
  <c r="Y795" i="43"/>
  <c r="AV795" i="43" s="1"/>
  <c r="AV177" i="43"/>
  <c r="X177" i="43"/>
  <c r="Z177" i="43" s="1"/>
  <c r="AA177" i="43" s="1"/>
  <c r="AY177" i="43" s="1"/>
  <c r="AM547" i="43"/>
  <c r="AL603" i="43"/>
  <c r="AK786" i="43"/>
  <c r="AK816" i="43"/>
  <c r="AM853" i="43"/>
  <c r="AL853" i="43"/>
  <c r="AK901" i="43"/>
  <c r="AL266" i="43"/>
  <c r="AK648" i="43"/>
  <c r="AK670" i="43"/>
  <c r="AL777" i="43"/>
  <c r="AK942" i="43"/>
  <c r="AM948" i="43"/>
  <c r="AL948" i="43"/>
  <c r="AL291" i="43"/>
  <c r="AM385" i="43"/>
  <c r="AL385" i="43"/>
  <c r="AK158" i="43"/>
  <c r="AK202" i="43"/>
  <c r="AK327" i="43"/>
  <c r="AL327" i="43" s="1"/>
  <c r="AL329" i="43" s="1"/>
  <c r="AL330" i="43" s="1"/>
  <c r="AL331" i="43" s="1"/>
  <c r="AL332" i="43" s="1"/>
  <c r="AM437" i="43"/>
  <c r="AK46" i="43"/>
  <c r="AK162" i="43"/>
  <c r="AK261" i="43"/>
  <c r="AL261" i="43" s="1"/>
  <c r="AV375" i="43"/>
  <c r="Y675" i="43"/>
  <c r="AM679" i="43"/>
  <c r="AK838" i="43"/>
  <c r="AM858" i="43"/>
  <c r="AK354" i="43"/>
  <c r="AK362" i="43"/>
  <c r="AK395" i="43"/>
  <c r="Y399" i="43"/>
  <c r="AM399" i="43" s="1"/>
  <c r="AM400" i="43" s="1"/>
  <c r="AM411" i="43"/>
  <c r="AM412" i="43" s="1"/>
  <c r="AM413" i="43" s="1"/>
  <c r="AK419" i="43"/>
  <c r="AK431" i="43"/>
  <c r="AK493" i="43"/>
  <c r="AK497" i="43"/>
  <c r="Y579" i="43"/>
  <c r="AK591" i="43"/>
  <c r="AL591" i="43" s="1"/>
  <c r="AL592" i="43" s="1"/>
  <c r="AL593" i="43" s="1"/>
  <c r="AL594" i="43" s="1"/>
  <c r="AL608" i="43"/>
  <c r="AK733" i="43"/>
  <c r="AK737" i="43"/>
  <c r="Y789" i="43"/>
  <c r="AV789" i="43" s="1"/>
  <c r="AK830" i="43"/>
  <c r="AK847" i="43"/>
  <c r="AK915" i="43"/>
  <c r="AL915" i="43" s="1"/>
  <c r="AL917" i="43" s="1"/>
  <c r="AL918" i="43" s="1"/>
  <c r="AL423" i="43"/>
  <c r="AM440" i="43"/>
  <c r="AK937" i="43"/>
  <c r="AK18" i="43"/>
  <c r="AK42" i="43"/>
  <c r="AK130" i="43"/>
  <c r="AM130" i="43" s="1"/>
  <c r="AM131" i="43" s="1"/>
  <c r="AM132" i="43" s="1"/>
  <c r="AK154" i="43"/>
  <c r="AK266" i="43"/>
  <c r="AK270" i="43"/>
  <c r="AK274" i="43"/>
  <c r="Y291" i="43"/>
  <c r="AV291" i="43" s="1"/>
  <c r="AK326" i="43"/>
  <c r="AK358" i="43"/>
  <c r="AK371" i="43"/>
  <c r="AM397" i="43"/>
  <c r="AK399" i="43"/>
  <c r="AL399" i="43" s="1"/>
  <c r="AK444" i="43"/>
  <c r="AK456" i="43"/>
  <c r="AK510" i="43"/>
  <c r="AK538" i="43"/>
  <c r="AM538" i="43" s="1"/>
  <c r="AM539" i="43" s="1"/>
  <c r="AM541" i="43" s="1"/>
  <c r="AK620" i="43"/>
  <c r="Y705" i="43"/>
  <c r="AK712" i="43"/>
  <c r="AL734" i="43"/>
  <c r="AK751" i="43"/>
  <c r="AK781" i="43"/>
  <c r="AK794" i="43"/>
  <c r="AK826" i="43"/>
  <c r="Y933" i="43"/>
  <c r="AM934" i="43" s="1"/>
  <c r="AM935" i="43" s="1"/>
  <c r="AK941" i="43"/>
  <c r="Y465" i="43"/>
  <c r="AM465" i="43" s="1"/>
  <c r="AM466" i="43" s="1"/>
  <c r="AM467" i="43" s="1"/>
  <c r="AM468" i="43" s="1"/>
  <c r="AK502" i="43"/>
  <c r="AM524" i="43"/>
  <c r="AK555" i="43"/>
  <c r="AL555" i="43" s="1"/>
  <c r="AL556" i="43" s="1"/>
  <c r="AK616" i="43"/>
  <c r="AK629" i="43"/>
  <c r="AK643" i="43"/>
  <c r="AK663" i="43"/>
  <c r="AK676" i="43"/>
  <c r="AK697" i="43"/>
  <c r="Y831" i="43"/>
  <c r="X831" i="43" s="1"/>
  <c r="Z831" i="43" s="1"/>
  <c r="AA831" i="43" s="1"/>
  <c r="AY831" i="43" s="1"/>
  <c r="AM854" i="43"/>
  <c r="Y861" i="43"/>
  <c r="AV861" i="43" s="1"/>
  <c r="AK886" i="43"/>
  <c r="AK912" i="43"/>
  <c r="AM943" i="43"/>
  <c r="AK23" i="43"/>
  <c r="AM44" i="43"/>
  <c r="AK75" i="43"/>
  <c r="AL75" i="43" s="1"/>
  <c r="AL76" i="43" s="1"/>
  <c r="AL77" i="43" s="1"/>
  <c r="AM96" i="43"/>
  <c r="AK135" i="43"/>
  <c r="AK143" i="43"/>
  <c r="AK226" i="43"/>
  <c r="AK296" i="43"/>
  <c r="AK384" i="43"/>
  <c r="AK413" i="43"/>
  <c r="AK433" i="43"/>
  <c r="AK470" i="43"/>
  <c r="AK477" i="43"/>
  <c r="AK531" i="43"/>
  <c r="AK580" i="43"/>
  <c r="AK605" i="43"/>
  <c r="AK613" i="43"/>
  <c r="AK630" i="43"/>
  <c r="AK739" i="43"/>
  <c r="AK844" i="43"/>
  <c r="Y849" i="43"/>
  <c r="AM849" i="43" s="1"/>
  <c r="AK870" i="43"/>
  <c r="AK874" i="43"/>
  <c r="AK899" i="43"/>
  <c r="AK908" i="43"/>
  <c r="AK947" i="43"/>
  <c r="AM956" i="43"/>
  <c r="AK437" i="43"/>
  <c r="AK512" i="43"/>
  <c r="AM577" i="43"/>
  <c r="AL691" i="43"/>
  <c r="AK718" i="43"/>
  <c r="Y783" i="43"/>
  <c r="X783" i="43" s="1"/>
  <c r="Z783" i="43" s="1"/>
  <c r="AA783" i="43" s="1"/>
  <c r="AY783" i="43" s="1"/>
  <c r="AK956" i="43"/>
  <c r="AK80" i="43"/>
  <c r="AK136" i="43"/>
  <c r="AM136" i="43" s="1"/>
  <c r="AM137" i="43" s="1"/>
  <c r="AM138" i="43" s="1"/>
  <c r="AK231" i="43"/>
  <c r="Y405" i="43"/>
  <c r="AV405" i="43" s="1"/>
  <c r="AK429" i="43"/>
  <c r="AK462" i="43"/>
  <c r="AK614" i="43"/>
  <c r="AK744" i="43"/>
  <c r="AM800" i="43"/>
  <c r="AK808" i="43"/>
  <c r="AK832" i="43"/>
  <c r="AL858" i="43"/>
  <c r="AK931" i="43"/>
  <c r="AL410" i="43"/>
  <c r="AL783" i="43"/>
  <c r="AL784" i="43" s="1"/>
  <c r="AL854" i="43"/>
  <c r="AL914" i="43"/>
  <c r="AL122" i="43"/>
  <c r="AL398" i="43"/>
  <c r="AK410" i="43"/>
  <c r="AK694" i="43"/>
  <c r="AM788" i="43"/>
  <c r="AL804" i="43"/>
  <c r="AM830" i="43"/>
  <c r="AK879" i="43"/>
  <c r="AM879" i="43" s="1"/>
  <c r="AK909" i="43"/>
  <c r="AL909" i="43" s="1"/>
  <c r="AL911" i="43" s="1"/>
  <c r="AL912" i="43" s="1"/>
  <c r="AL913" i="43" s="1"/>
  <c r="AK935" i="43"/>
  <c r="AK13" i="43"/>
  <c r="AM74" i="43"/>
  <c r="AK88" i="43"/>
  <c r="AK100" i="43"/>
  <c r="AM158" i="43"/>
  <c r="AK174" i="43"/>
  <c r="AK200" i="43"/>
  <c r="AK243" i="43"/>
  <c r="AL243" i="43" s="1"/>
  <c r="AL245" i="43" s="1"/>
  <c r="AL246" i="43" s="1"/>
  <c r="AK297" i="43"/>
  <c r="AK304" i="43"/>
  <c r="AK308" i="43"/>
  <c r="AK405" i="43"/>
  <c r="AL405" i="43" s="1"/>
  <c r="AK442" i="43"/>
  <c r="AM476" i="43"/>
  <c r="AK487" i="43"/>
  <c r="AK516" i="43"/>
  <c r="AK541" i="43"/>
  <c r="AL566" i="43"/>
  <c r="AL582" i="43"/>
  <c r="AK585" i="43"/>
  <c r="AL585" i="43" s="1"/>
  <c r="AK622" i="43"/>
  <c r="Y699" i="43"/>
  <c r="AM700" i="43" s="1"/>
  <c r="AK703" i="43"/>
  <c r="AK719" i="43"/>
  <c r="AM758" i="43"/>
  <c r="AK792" i="43"/>
  <c r="AK804" i="43"/>
  <c r="Y837" i="43"/>
  <c r="AK850" i="43"/>
  <c r="AM902" i="43"/>
  <c r="AV117" i="43"/>
  <c r="X117" i="43"/>
  <c r="Z117" i="43" s="1"/>
  <c r="AA117" i="43" s="1"/>
  <c r="AY117" i="43" s="1"/>
  <c r="AL59" i="43"/>
  <c r="AL60" i="43" s="1"/>
  <c r="AL61" i="43" s="1"/>
  <c r="AV423" i="43"/>
  <c r="X423" i="43"/>
  <c r="Z423" i="43" s="1"/>
  <c r="AA423" i="43" s="1"/>
  <c r="AY423" i="43" s="1"/>
  <c r="AM351" i="43"/>
  <c r="X351" i="43"/>
  <c r="Z351" i="43" s="1"/>
  <c r="AA351" i="43" s="1"/>
  <c r="AY351" i="43" s="1"/>
  <c r="AV351" i="43"/>
  <c r="AV441" i="43"/>
  <c r="X441" i="43"/>
  <c r="Z441" i="43" s="1"/>
  <c r="AA441" i="43" s="1"/>
  <c r="AY441" i="43" s="1"/>
  <c r="AM441" i="43"/>
  <c r="AL112" i="43"/>
  <c r="AM65" i="43"/>
  <c r="AM67" i="43" s="1"/>
  <c r="AM197" i="43"/>
  <c r="AW195" i="43" s="1"/>
  <c r="AX195" i="43" s="1"/>
  <c r="AV219" i="43"/>
  <c r="AM220" i="43"/>
  <c r="AM221" i="43" s="1"/>
  <c r="AM222" i="43" s="1"/>
  <c r="AM219" i="43"/>
  <c r="X219" i="43"/>
  <c r="Z219" i="43" s="1"/>
  <c r="AA219" i="43" s="1"/>
  <c r="AY219" i="43" s="1"/>
  <c r="AV333" i="43"/>
  <c r="X333" i="43"/>
  <c r="Z333" i="43" s="1"/>
  <c r="AA333" i="43" s="1"/>
  <c r="AY333" i="43" s="1"/>
  <c r="AL292" i="43"/>
  <c r="AV9" i="43"/>
  <c r="X9" i="43"/>
  <c r="Z9" i="43" s="1"/>
  <c r="AA9" i="43" s="1"/>
  <c r="AY9" i="43" s="1"/>
  <c r="AM657" i="43"/>
  <c r="AM658" i="43" s="1"/>
  <c r="AV657" i="43"/>
  <c r="X657" i="43"/>
  <c r="Z657" i="43" s="1"/>
  <c r="AA657" i="43" s="1"/>
  <c r="AY657" i="43" s="1"/>
  <c r="AL897" i="43"/>
  <c r="AV81" i="43"/>
  <c r="X81" i="43"/>
  <c r="Z81" i="43" s="1"/>
  <c r="AA81" i="43" s="1"/>
  <c r="AY81" i="43" s="1"/>
  <c r="AL393" i="43"/>
  <c r="AM393" i="43"/>
  <c r="AM394" i="43" s="1"/>
  <c r="AM395" i="43" s="1"/>
  <c r="X465" i="43"/>
  <c r="Z465" i="43" s="1"/>
  <c r="AA465" i="43" s="1"/>
  <c r="AY465" i="43" s="1"/>
  <c r="AV465" i="43"/>
  <c r="AL500" i="43"/>
  <c r="AM500" i="43"/>
  <c r="AM12" i="43"/>
  <c r="AL12" i="43"/>
  <c r="AM117" i="43"/>
  <c r="AL117" i="43"/>
  <c r="AM118" i="43"/>
  <c r="AM119" i="43" s="1"/>
  <c r="AM215" i="43"/>
  <c r="AM216" i="43" s="1"/>
  <c r="AV357" i="43"/>
  <c r="AL369" i="43"/>
  <c r="AM369" i="43"/>
  <c r="AM370" i="43"/>
  <c r="AM374" i="43"/>
  <c r="AM447" i="43"/>
  <c r="AM527" i="43"/>
  <c r="AL527" i="43"/>
  <c r="AM358" i="43"/>
  <c r="AV447" i="43"/>
  <c r="X447" i="43"/>
  <c r="Z447" i="43" s="1"/>
  <c r="AA447" i="43" s="1"/>
  <c r="AY447" i="43" s="1"/>
  <c r="AV483" i="43"/>
  <c r="AM483" i="43"/>
  <c r="X483" i="43"/>
  <c r="Z483" i="43" s="1"/>
  <c r="AA483" i="43" s="1"/>
  <c r="AY483" i="43" s="1"/>
  <c r="AM488" i="43"/>
  <c r="AL488" i="43"/>
  <c r="AM495" i="43"/>
  <c r="AL495" i="43"/>
  <c r="AM496" i="43"/>
  <c r="AM497" i="43" s="1"/>
  <c r="AM498" i="43" s="1"/>
  <c r="AL17" i="43"/>
  <c r="AL18" i="43" s="1"/>
  <c r="AT15" i="43" s="1"/>
  <c r="AU15" i="43" s="1"/>
  <c r="X63" i="43"/>
  <c r="Z63" i="43" s="1"/>
  <c r="AA63" i="43" s="1"/>
  <c r="AY63" i="43" s="1"/>
  <c r="AV63" i="43"/>
  <c r="AM165" i="43"/>
  <c r="AM166" i="43" s="1"/>
  <c r="AM167" i="43" s="1"/>
  <c r="AM168" i="43" s="1"/>
  <c r="AL228" i="43"/>
  <c r="AM229" i="43"/>
  <c r="AL229" i="43"/>
  <c r="AL429" i="43"/>
  <c r="Y663" i="43"/>
  <c r="X627" i="43"/>
  <c r="Z627" i="43" s="1"/>
  <c r="AA627" i="43" s="1"/>
  <c r="AY627" i="43" s="1"/>
  <c r="AV627" i="43"/>
  <c r="X27" i="43"/>
  <c r="Z27" i="43" s="1"/>
  <c r="AA27" i="43" s="1"/>
  <c r="AY27" i="43" s="1"/>
  <c r="AV27" i="43"/>
  <c r="AL128" i="43"/>
  <c r="AL127" i="43"/>
  <c r="Y321" i="43"/>
  <c r="AL409" i="43"/>
  <c r="AL408" i="43"/>
  <c r="AM499" i="43"/>
  <c r="AK556" i="43"/>
  <c r="X57" i="43"/>
  <c r="Z57" i="43" s="1"/>
  <c r="AA57" i="43" s="1"/>
  <c r="AY57" i="43" s="1"/>
  <c r="AM64" i="43"/>
  <c r="AM63" i="43"/>
  <c r="AL63" i="43"/>
  <c r="AL64" i="43" s="1"/>
  <c r="X267" i="43"/>
  <c r="Z267" i="43" s="1"/>
  <c r="AA267" i="43" s="1"/>
  <c r="AY267" i="43" s="1"/>
  <c r="X345" i="43"/>
  <c r="Z345" i="43" s="1"/>
  <c r="AA345" i="43" s="1"/>
  <c r="AY345" i="43" s="1"/>
  <c r="AL427" i="43"/>
  <c r="AM427" i="43"/>
  <c r="AK530" i="43"/>
  <c r="AV537" i="43"/>
  <c r="X537" i="43"/>
  <c r="Z537" i="43" s="1"/>
  <c r="AA537" i="43" s="1"/>
  <c r="AY537" i="43" s="1"/>
  <c r="AK631" i="43"/>
  <c r="AL716" i="43"/>
  <c r="AV387" i="43"/>
  <c r="X387" i="43"/>
  <c r="Z387" i="43" s="1"/>
  <c r="AA387" i="43" s="1"/>
  <c r="AY387" i="43" s="1"/>
  <c r="AM426" i="43"/>
  <c r="AK627" i="43"/>
  <c r="AL627" i="43" s="1"/>
  <c r="AM945" i="43"/>
  <c r="AM946" i="43"/>
  <c r="AL946" i="43"/>
  <c r="AL21" i="43"/>
  <c r="AL22" i="43" s="1"/>
  <c r="AM108" i="43"/>
  <c r="AM111" i="43"/>
  <c r="AM112" i="43" s="1"/>
  <c r="AK264" i="43"/>
  <c r="AK302" i="43"/>
  <c r="X405" i="43"/>
  <c r="Z405" i="43" s="1"/>
  <c r="AA405" i="43" s="1"/>
  <c r="AY405" i="43" s="1"/>
  <c r="AM504" i="43"/>
  <c r="AL504" i="43"/>
  <c r="AM505" i="43"/>
  <c r="AL505" i="43"/>
  <c r="AV723" i="43"/>
  <c r="AL39" i="43"/>
  <c r="AM79" i="43"/>
  <c r="AL79" i="43"/>
  <c r="AL27" i="43"/>
  <c r="AM33" i="43"/>
  <c r="AM34" i="43" s="1"/>
  <c r="AM189" i="43"/>
  <c r="AV345" i="43"/>
  <c r="Y363" i="43"/>
  <c r="AM421" i="43"/>
  <c r="AL420" i="43"/>
  <c r="AL421" i="43"/>
  <c r="AM420" i="43"/>
  <c r="AM423" i="43"/>
  <c r="AM456" i="43"/>
  <c r="AL456" i="43"/>
  <c r="AM627" i="43"/>
  <c r="X645" i="43"/>
  <c r="Z645" i="43" s="1"/>
  <c r="AA645" i="43" s="1"/>
  <c r="AY645" i="43" s="1"/>
  <c r="AV645" i="43"/>
  <c r="AM645" i="43"/>
  <c r="AL553" i="43"/>
  <c r="AM554" i="43"/>
  <c r="AM600" i="43"/>
  <c r="AL600" i="43"/>
  <c r="AM95" i="43"/>
  <c r="AL95" i="43"/>
  <c r="AL574" i="43"/>
  <c r="AL285" i="43"/>
  <c r="AL286" i="43" s="1"/>
  <c r="AL287" i="43" s="1"/>
  <c r="AL288" i="43" s="1"/>
  <c r="AL289" i="43" s="1"/>
  <c r="AL290" i="43" s="1"/>
  <c r="X33" i="43"/>
  <c r="Z33" i="43" s="1"/>
  <c r="AA33" i="43" s="1"/>
  <c r="AY33" i="43" s="1"/>
  <c r="AV105" i="43"/>
  <c r="X105" i="43"/>
  <c r="Z105" i="43" s="1"/>
  <c r="AA105" i="43" s="1"/>
  <c r="AY105" i="43" s="1"/>
  <c r="AL315" i="43"/>
  <c r="AS315" i="43"/>
  <c r="AL36" i="43"/>
  <c r="AM57" i="43"/>
  <c r="AV111" i="43"/>
  <c r="AM145" i="43"/>
  <c r="AL145" i="43"/>
  <c r="AK147" i="43"/>
  <c r="AL147" i="43" s="1"/>
  <c r="Y183" i="43"/>
  <c r="AV189" i="43"/>
  <c r="AM194" i="43"/>
  <c r="AL194" i="43"/>
  <c r="AM328" i="43"/>
  <c r="AM329" i="43" s="1"/>
  <c r="AM330" i="43" s="1"/>
  <c r="AM331" i="43" s="1"/>
  <c r="AM332" i="43" s="1"/>
  <c r="AM349" i="43"/>
  <c r="AL477" i="43"/>
  <c r="AM721" i="43"/>
  <c r="AL721" i="43"/>
  <c r="AV825" i="43"/>
  <c r="X825" i="43"/>
  <c r="Z825" i="43" s="1"/>
  <c r="AA825" i="43" s="1"/>
  <c r="AY825" i="43" s="1"/>
  <c r="AL463" i="43"/>
  <c r="AL462" i="43"/>
  <c r="AM463" i="43"/>
  <c r="AM81" i="43"/>
  <c r="AV51" i="43"/>
  <c r="AL157" i="43"/>
  <c r="AM186" i="43"/>
  <c r="AK193" i="43"/>
  <c r="Y243" i="43"/>
  <c r="AL296" i="43"/>
  <c r="AM296" i="43"/>
  <c r="AM316" i="43"/>
  <c r="AM317" i="43" s="1"/>
  <c r="AM315" i="43"/>
  <c r="AL318" i="43"/>
  <c r="AM339" i="43"/>
  <c r="AM340" i="43" s="1"/>
  <c r="AM341" i="43" s="1"/>
  <c r="AM342" i="43" s="1"/>
  <c r="AK377" i="43"/>
  <c r="AM409" i="43"/>
  <c r="AM716" i="43"/>
  <c r="AK720" i="43"/>
  <c r="AV921" i="43"/>
  <c r="AM921" i="43"/>
  <c r="X921" i="43"/>
  <c r="Z921" i="43" s="1"/>
  <c r="AA921" i="43" s="1"/>
  <c r="AY921" i="43" s="1"/>
  <c r="AM519" i="43"/>
  <c r="AM520" i="43" s="1"/>
  <c r="AL712" i="43"/>
  <c r="AL713" i="43"/>
  <c r="AL714" i="43" s="1"/>
  <c r="X891" i="43"/>
  <c r="Z891" i="43" s="1"/>
  <c r="AA891" i="43" s="1"/>
  <c r="AY891" i="43" s="1"/>
  <c r="AV891" i="43"/>
  <c r="AM489" i="43"/>
  <c r="X543" i="43"/>
  <c r="Z543" i="43" s="1"/>
  <c r="AA543" i="43" s="1"/>
  <c r="AY543" i="43" s="1"/>
  <c r="AV543" i="43"/>
  <c r="AM544" i="43"/>
  <c r="AM545" i="43" s="1"/>
  <c r="AM546" i="43" s="1"/>
  <c r="AM543" i="43"/>
  <c r="AM855" i="43"/>
  <c r="X855" i="43"/>
  <c r="Z855" i="43" s="1"/>
  <c r="AA855" i="43" s="1"/>
  <c r="AY855" i="43" s="1"/>
  <c r="AL249" i="43"/>
  <c r="AL250" i="43" s="1"/>
  <c r="AM249" i="43"/>
  <c r="AM251" i="43" s="1"/>
  <c r="AM252" i="43" s="1"/>
  <c r="AM253" i="43" s="1"/>
  <c r="AM254" i="43" s="1"/>
  <c r="AM52" i="43"/>
  <c r="AM53" i="43" s="1"/>
  <c r="AM54" i="43" s="1"/>
  <c r="AM55" i="43" s="1"/>
  <c r="AM51" i="43"/>
  <c r="AL51" i="43"/>
  <c r="AL52" i="43"/>
  <c r="AM26" i="43"/>
  <c r="AL26" i="43"/>
  <c r="AM105" i="43"/>
  <c r="AM106" i="43" s="1"/>
  <c r="X141" i="43"/>
  <c r="Z141" i="43" s="1"/>
  <c r="AA141" i="43" s="1"/>
  <c r="AY141" i="43" s="1"/>
  <c r="AL86" i="43"/>
  <c r="AM122" i="43"/>
  <c r="AS543" i="43"/>
  <c r="AM602" i="43"/>
  <c r="AL602" i="43"/>
  <c r="X207" i="43"/>
  <c r="Z207" i="43" s="1"/>
  <c r="AA207" i="43" s="1"/>
  <c r="AY207" i="43" s="1"/>
  <c r="AV207" i="43"/>
  <c r="AM99" i="43"/>
  <c r="AM100" i="43" s="1"/>
  <c r="AL219" i="43"/>
  <c r="AL220" i="43" s="1"/>
  <c r="AM268" i="43"/>
  <c r="AM269" i="43" s="1"/>
  <c r="AM270" i="43" s="1"/>
  <c r="AM271" i="43" s="1"/>
  <c r="AL272" i="43"/>
  <c r="AV339" i="43"/>
  <c r="AL363" i="43"/>
  <c r="AM372" i="43"/>
  <c r="AL372" i="43"/>
  <c r="AM382" i="43"/>
  <c r="AM383" i="43" s="1"/>
  <c r="AM384" i="43" s="1"/>
  <c r="AM392" i="43"/>
  <c r="AL392" i="43"/>
  <c r="X435" i="43"/>
  <c r="Z435" i="43" s="1"/>
  <c r="AA435" i="43" s="1"/>
  <c r="AY435" i="43" s="1"/>
  <c r="AV435" i="43"/>
  <c r="AL686" i="43"/>
  <c r="AM686" i="43"/>
  <c r="AL891" i="43"/>
  <c r="AM891" i="43"/>
  <c r="AM37" i="43"/>
  <c r="AL37" i="43"/>
  <c r="X795" i="43"/>
  <c r="Z795" i="43" s="1"/>
  <c r="AA795" i="43" s="1"/>
  <c r="AY795" i="43" s="1"/>
  <c r="AM97" i="43"/>
  <c r="AL97" i="43"/>
  <c r="AL109" i="43"/>
  <c r="AM233" i="43"/>
  <c r="AM234" i="43"/>
  <c r="AL339" i="43"/>
  <c r="AL43" i="43"/>
  <c r="AM353" i="43"/>
  <c r="AL354" i="43"/>
  <c r="AM417" i="43"/>
  <c r="AK428" i="43"/>
  <c r="AL141" i="43"/>
  <c r="X489" i="43"/>
  <c r="Z489" i="43" s="1"/>
  <c r="AA489" i="43" s="1"/>
  <c r="AY489" i="43" s="1"/>
  <c r="AV489" i="43"/>
  <c r="AL439" i="43"/>
  <c r="AM439" i="43"/>
  <c r="AL438" i="43"/>
  <c r="AM31" i="43"/>
  <c r="AM43" i="43"/>
  <c r="AL80" i="43"/>
  <c r="AV93" i="43"/>
  <c r="X93" i="43"/>
  <c r="Z93" i="43" s="1"/>
  <c r="AA93" i="43" s="1"/>
  <c r="AY93" i="43" s="1"/>
  <c r="AL116" i="43"/>
  <c r="AM135" i="43"/>
  <c r="AL135" i="43"/>
  <c r="AL137" i="43" s="1"/>
  <c r="AL138" i="43" s="1"/>
  <c r="AL136" i="43"/>
  <c r="AM141" i="43"/>
  <c r="AL158" i="43"/>
  <c r="AL309" i="43"/>
  <c r="AM309" i="43"/>
  <c r="AV315" i="43"/>
  <c r="AV681" i="43"/>
  <c r="X681" i="43"/>
  <c r="Z681" i="43" s="1"/>
  <c r="AA681" i="43" s="1"/>
  <c r="AY681" i="43" s="1"/>
  <c r="AM681" i="43"/>
  <c r="AM20" i="43"/>
  <c r="AM19" i="43"/>
  <c r="X501" i="43"/>
  <c r="Z501" i="43" s="1"/>
  <c r="AA501" i="43" s="1"/>
  <c r="AY501" i="43" s="1"/>
  <c r="AV501" i="43"/>
  <c r="AM501" i="43"/>
  <c r="AM502" i="43" s="1"/>
  <c r="AL554" i="43"/>
  <c r="AM578" i="43"/>
  <c r="AL578" i="43"/>
  <c r="AM346" i="43"/>
  <c r="AL346" i="43"/>
  <c r="AL347" i="43" s="1"/>
  <c r="AL348" i="43" s="1"/>
  <c r="AM486" i="43"/>
  <c r="AL486" i="43"/>
  <c r="AM84" i="43"/>
  <c r="AM80" i="43"/>
  <c r="AK83" i="43"/>
  <c r="AS87" i="43"/>
  <c r="AL87" i="43"/>
  <c r="AL88" i="43" s="1"/>
  <c r="AL89" i="43" s="1"/>
  <c r="AL96" i="43"/>
  <c r="AM104" i="43"/>
  <c r="AL104" i="43"/>
  <c r="AL103" i="43"/>
  <c r="X129" i="43"/>
  <c r="Z129" i="43" s="1"/>
  <c r="AA129" i="43" s="1"/>
  <c r="AY129" i="43" s="1"/>
  <c r="AM152" i="43"/>
  <c r="AL152" i="43"/>
  <c r="AM173" i="43"/>
  <c r="AM174" i="43" s="1"/>
  <c r="AL207" i="43"/>
  <c r="AM208" i="43"/>
  <c r="AL208" i="43"/>
  <c r="AL233" i="43"/>
  <c r="AL303" i="43"/>
  <c r="AM303" i="43"/>
  <c r="AM304" i="43" s="1"/>
  <c r="AL319" i="43"/>
  <c r="AL414" i="43"/>
  <c r="AL428" i="43"/>
  <c r="AM436" i="43"/>
  <c r="AW435" i="43" s="1"/>
  <c r="AX435" i="43" s="1"/>
  <c r="AL40" i="43"/>
  <c r="AM58" i="43"/>
  <c r="AM59" i="43" s="1"/>
  <c r="AM60" i="43" s="1"/>
  <c r="AL190" i="43"/>
  <c r="AL192" i="43" s="1"/>
  <c r="AM213" i="43"/>
  <c r="AM414" i="43"/>
  <c r="AM464" i="43"/>
  <c r="AV855" i="43"/>
  <c r="AM247" i="43"/>
  <c r="AL247" i="43"/>
  <c r="AM308" i="43"/>
  <c r="AL308" i="43"/>
  <c r="AV237" i="43"/>
  <c r="AM237" i="43"/>
  <c r="AM238" i="43" s="1"/>
  <c r="AL297" i="43"/>
  <c r="AV843" i="43"/>
  <c r="X843" i="43"/>
  <c r="Z843" i="43" s="1"/>
  <c r="AA843" i="43" s="1"/>
  <c r="AY843" i="43" s="1"/>
  <c r="X99" i="43"/>
  <c r="Z99" i="43" s="1"/>
  <c r="AA99" i="43" s="1"/>
  <c r="AY99" i="43" s="1"/>
  <c r="AV99" i="43"/>
  <c r="AM164" i="43"/>
  <c r="AL164" i="43"/>
  <c r="AM250" i="43"/>
  <c r="AL156" i="43"/>
  <c r="AK50" i="43"/>
  <c r="AL114" i="43"/>
  <c r="AM113" i="43"/>
  <c r="AL113" i="43"/>
  <c r="AM129" i="43"/>
  <c r="X165" i="43"/>
  <c r="Z165" i="43" s="1"/>
  <c r="AA165" i="43" s="1"/>
  <c r="AY165" i="43" s="1"/>
  <c r="AM177" i="43"/>
  <c r="AL177" i="43"/>
  <c r="X327" i="43"/>
  <c r="Z327" i="43" s="1"/>
  <c r="AA327" i="43" s="1"/>
  <c r="AY327" i="43" s="1"/>
  <c r="AL351" i="43"/>
  <c r="AK520" i="43"/>
  <c r="X567" i="43"/>
  <c r="Z567" i="43" s="1"/>
  <c r="AA567" i="43" s="1"/>
  <c r="AY567" i="43" s="1"/>
  <c r="AK621" i="43"/>
  <c r="AL621" i="43" s="1"/>
  <c r="AM644" i="43"/>
  <c r="AL644" i="43"/>
  <c r="AL643" i="43"/>
  <c r="AM643" i="43"/>
  <c r="AM338" i="43"/>
  <c r="AL338" i="43"/>
  <c r="AL337" i="43"/>
  <c r="AL38" i="43"/>
  <c r="AM85" i="43"/>
  <c r="AL84" i="43"/>
  <c r="AM90" i="43"/>
  <c r="X291" i="43"/>
  <c r="Z291" i="43" s="1"/>
  <c r="AA291" i="43" s="1"/>
  <c r="AY291" i="43" s="1"/>
  <c r="AL361" i="43"/>
  <c r="AL389" i="43"/>
  <c r="AM390" i="43"/>
  <c r="AL390" i="43"/>
  <c r="AM389" i="43"/>
  <c r="AL425" i="43"/>
  <c r="AL426" i="43"/>
  <c r="AM425" i="43"/>
  <c r="AL579" i="43"/>
  <c r="AL580" i="43" s="1"/>
  <c r="AL44" i="43"/>
  <c r="X69" i="43"/>
  <c r="Z69" i="43" s="1"/>
  <c r="AA69" i="43" s="1"/>
  <c r="AY69" i="43" s="1"/>
  <c r="AL108" i="43"/>
  <c r="AL355" i="43"/>
  <c r="AM355" i="43"/>
  <c r="X411" i="43"/>
  <c r="Z411" i="43" s="1"/>
  <c r="AA411" i="43" s="1"/>
  <c r="AY411" i="43" s="1"/>
  <c r="AV897" i="43"/>
  <c r="X897" i="43"/>
  <c r="Z897" i="43" s="1"/>
  <c r="AA897" i="43" s="1"/>
  <c r="AY897" i="43" s="1"/>
  <c r="AL537" i="43"/>
  <c r="AL538" i="43" s="1"/>
  <c r="AM537" i="43"/>
  <c r="AM28" i="43"/>
  <c r="AM29" i="43" s="1"/>
  <c r="AM30" i="43" s="1"/>
  <c r="AL28" i="43"/>
  <c r="AM161" i="43"/>
  <c r="AL161" i="43"/>
  <c r="AV273" i="43"/>
  <c r="X273" i="43"/>
  <c r="Z273" i="43" s="1"/>
  <c r="AA273" i="43" s="1"/>
  <c r="AY273" i="43" s="1"/>
  <c r="AM727" i="43"/>
  <c r="AL727" i="43"/>
  <c r="AM843" i="43"/>
  <c r="AM844" i="43" s="1"/>
  <c r="AM845" i="43" s="1"/>
  <c r="AL843" i="43"/>
  <c r="AL844" i="43" s="1"/>
  <c r="AL845" i="43" s="1"/>
  <c r="AL20" i="43"/>
  <c r="AL284" i="43"/>
  <c r="AM284" i="43"/>
  <c r="AL32" i="43"/>
  <c r="AM75" i="43"/>
  <c r="AM76" i="43" s="1"/>
  <c r="AM77" i="43" s="1"/>
  <c r="AL129" i="43"/>
  <c r="AL234" i="43"/>
  <c r="AL294" i="43"/>
  <c r="AM327" i="43"/>
  <c r="AM337" i="43"/>
  <c r="AV393" i="43"/>
  <c r="X393" i="43"/>
  <c r="Z393" i="43" s="1"/>
  <c r="AA393" i="43" s="1"/>
  <c r="AY393" i="43" s="1"/>
  <c r="AV495" i="43"/>
  <c r="X495" i="43"/>
  <c r="Z495" i="43" s="1"/>
  <c r="AA495" i="43" s="1"/>
  <c r="AY495" i="43" s="1"/>
  <c r="AL892" i="43"/>
  <c r="AK522" i="43"/>
  <c r="AM585" i="43"/>
  <c r="AM586" i="43" s="1"/>
  <c r="AK782" i="43"/>
  <c r="AM824" i="43"/>
  <c r="AL824" i="43"/>
  <c r="AM455" i="43"/>
  <c r="AL455" i="43"/>
  <c r="AL499" i="43"/>
  <c r="AL663" i="43"/>
  <c r="AL664" i="43" s="1"/>
  <c r="AM709" i="43"/>
  <c r="AL709" i="43"/>
  <c r="AM214" i="43"/>
  <c r="AM223" i="43"/>
  <c r="AL223" i="43"/>
  <c r="X225" i="43"/>
  <c r="Z225" i="43" s="1"/>
  <c r="AA225" i="43" s="1"/>
  <c r="AY225" i="43" s="1"/>
  <c r="AV225" i="43"/>
  <c r="AL485" i="43"/>
  <c r="AM484" i="43"/>
  <c r="AM485" i="43" s="1"/>
  <c r="AL484" i="43"/>
  <c r="AV615" i="43"/>
  <c r="X615" i="43"/>
  <c r="Z615" i="43" s="1"/>
  <c r="AA615" i="43" s="1"/>
  <c r="AY615" i="43" s="1"/>
  <c r="AL723" i="43"/>
  <c r="AL724" i="43" s="1"/>
  <c r="AL725" i="43" s="1"/>
  <c r="AM723" i="43"/>
  <c r="AM724" i="43" s="1"/>
  <c r="AV735" i="43"/>
  <c r="X735" i="43"/>
  <c r="Z735" i="43" s="1"/>
  <c r="AA735" i="43" s="1"/>
  <c r="AY735" i="43" s="1"/>
  <c r="AM742" i="43"/>
  <c r="AM743" i="43"/>
  <c r="AM744" i="43" s="1"/>
  <c r="AL255" i="43"/>
  <c r="AK290" i="43"/>
  <c r="Y429" i="43"/>
  <c r="AM429" i="43" s="1"/>
  <c r="AK716" i="43"/>
  <c r="AV747" i="43"/>
  <c r="X747" i="43"/>
  <c r="Z747" i="43" s="1"/>
  <c r="AA747" i="43" s="1"/>
  <c r="AY747" i="43" s="1"/>
  <c r="AM747" i="43"/>
  <c r="AM748" i="43" s="1"/>
  <c r="AL58" i="43"/>
  <c r="AK68" i="43"/>
  <c r="AL231" i="43"/>
  <c r="AM350" i="43"/>
  <c r="AL350" i="43"/>
  <c r="AK461" i="43"/>
  <c r="AK557" i="43"/>
  <c r="AM739" i="43"/>
  <c r="AL739" i="43"/>
  <c r="AM740" i="43"/>
  <c r="AL740" i="43"/>
  <c r="AV759" i="43"/>
  <c r="X759" i="43"/>
  <c r="Z759" i="43" s="1"/>
  <c r="AA759" i="43" s="1"/>
  <c r="AY759" i="43" s="1"/>
  <c r="AL861" i="43"/>
  <c r="AK917" i="43"/>
  <c r="AM110" i="43"/>
  <c r="AL110" i="43"/>
  <c r="AM218" i="43"/>
  <c r="AL218" i="43"/>
  <c r="AM267" i="43"/>
  <c r="AK293" i="43"/>
  <c r="AL293" i="43" s="1"/>
  <c r="AK310" i="43"/>
  <c r="AM310" i="43" s="1"/>
  <c r="AM311" i="43" s="1"/>
  <c r="AM359" i="43"/>
  <c r="AM360" i="43" s="1"/>
  <c r="AW357" i="43" s="1"/>
  <c r="AX357" i="43" s="1"/>
  <c r="AK455" i="43"/>
  <c r="AK519" i="43"/>
  <c r="AL519" i="43" s="1"/>
  <c r="Y597" i="43"/>
  <c r="AL47" i="43"/>
  <c r="AL48" i="43" s="1"/>
  <c r="AL49" i="43" s="1"/>
  <c r="AL273" i="43"/>
  <c r="AM274" i="43"/>
  <c r="AM275" i="43" s="1"/>
  <c r="AM273" i="43"/>
  <c r="AM320" i="43"/>
  <c r="AL320" i="43"/>
  <c r="AK332" i="43"/>
  <c r="AM388" i="43"/>
  <c r="AK489" i="43"/>
  <c r="AL489" i="43" s="1"/>
  <c r="AM535" i="43"/>
  <c r="AL535" i="43"/>
  <c r="X717" i="43"/>
  <c r="Z717" i="43" s="1"/>
  <c r="AA717" i="43" s="1"/>
  <c r="AY717" i="43" s="1"/>
  <c r="AV717" i="43"/>
  <c r="AM717" i="43"/>
  <c r="AM403" i="43"/>
  <c r="AL403" i="43"/>
  <c r="AL459" i="43"/>
  <c r="AM647" i="43"/>
  <c r="AM648" i="43" s="1"/>
  <c r="AS855" i="43"/>
  <c r="AM927" i="43"/>
  <c r="AV927" i="43"/>
  <c r="X927" i="43"/>
  <c r="Z927" i="43" s="1"/>
  <c r="AA927" i="43" s="1"/>
  <c r="AY927" i="43" s="1"/>
  <c r="AM10" i="43"/>
  <c r="AM13" i="43"/>
  <c r="AL13" i="43"/>
  <c r="AL74" i="43"/>
  <c r="AK117" i="43"/>
  <c r="AK402" i="43"/>
  <c r="AM457" i="43"/>
  <c r="AL457" i="43"/>
  <c r="AM487" i="43"/>
  <c r="AL487" i="43"/>
  <c r="AM513" i="43"/>
  <c r="AM514" i="43"/>
  <c r="AM515" i="43" s="1"/>
  <c r="AM516" i="43" s="1"/>
  <c r="AS753" i="43"/>
  <c r="AL753" i="43"/>
  <c r="AM793" i="43"/>
  <c r="AL793" i="43"/>
  <c r="X15" i="43"/>
  <c r="Z15" i="43" s="1"/>
  <c r="AA15" i="43" s="1"/>
  <c r="AY15" i="43" s="1"/>
  <c r="AV15" i="43"/>
  <c r="AM924" i="43"/>
  <c r="AL924" i="43"/>
  <c r="AM923" i="43"/>
  <c r="AM227" i="43"/>
  <c r="AL227" i="43"/>
  <c r="AL134" i="43"/>
  <c r="AL381" i="43"/>
  <c r="AL383" i="43" s="1"/>
  <c r="AL384" i="43" s="1"/>
  <c r="AL382" i="43"/>
  <c r="AL387" i="43"/>
  <c r="AL517" i="43"/>
  <c r="AL518" i="43"/>
  <c r="AM517" i="43"/>
  <c r="AL531" i="43"/>
  <c r="AM531" i="43"/>
  <c r="AM610" i="43"/>
  <c r="AM611" i="43" s="1"/>
  <c r="AM852" i="43"/>
  <c r="AM851" i="43"/>
  <c r="AL852" i="43"/>
  <c r="AM895" i="43"/>
  <c r="AL895" i="43"/>
  <c r="AM894" i="43"/>
  <c r="AM944" i="43"/>
  <c r="AL944" i="43"/>
  <c r="AM87" i="43"/>
  <c r="AM89" i="43" s="1"/>
  <c r="AM235" i="43"/>
  <c r="AM387" i="43"/>
  <c r="AM402" i="43"/>
  <c r="AM459" i="43"/>
  <c r="AM555" i="43"/>
  <c r="AM556" i="43"/>
  <c r="AM557" i="43" s="1"/>
  <c r="AM558" i="43" s="1"/>
  <c r="AM559" i="43" s="1"/>
  <c r="AM599" i="43"/>
  <c r="AL599" i="43"/>
  <c r="AM628" i="43"/>
  <c r="AM629" i="43" s="1"/>
  <c r="AM630" i="43" s="1"/>
  <c r="AM631" i="43" s="1"/>
  <c r="AM637" i="43"/>
  <c r="AL637" i="43"/>
  <c r="AK684" i="43"/>
  <c r="AL746" i="43"/>
  <c r="AM746" i="43"/>
  <c r="AM745" i="43"/>
  <c r="X753" i="43"/>
  <c r="Z753" i="43" s="1"/>
  <c r="AA753" i="43" s="1"/>
  <c r="AY753" i="43" s="1"/>
  <c r="AV867" i="43"/>
  <c r="X867" i="43"/>
  <c r="Z867" i="43" s="1"/>
  <c r="AA867" i="43" s="1"/>
  <c r="AY867" i="43" s="1"/>
  <c r="AM157" i="43"/>
  <c r="AL511" i="43"/>
  <c r="AM511" i="43"/>
  <c r="X531" i="43"/>
  <c r="Z531" i="43" s="1"/>
  <c r="AA531" i="43" s="1"/>
  <c r="AY531" i="43" s="1"/>
  <c r="AV531" i="43"/>
  <c r="AV555" i="43"/>
  <c r="X555" i="43"/>
  <c r="Z555" i="43" s="1"/>
  <c r="AA555" i="43" s="1"/>
  <c r="AY555" i="43" s="1"/>
  <c r="AV699" i="43"/>
  <c r="X699" i="43"/>
  <c r="Z699" i="43" s="1"/>
  <c r="AA699" i="43" s="1"/>
  <c r="AY699" i="43" s="1"/>
  <c r="AM124" i="43"/>
  <c r="AM125" i="43" s="1"/>
  <c r="AM126" i="43" s="1"/>
  <c r="AM398" i="43"/>
  <c r="AL402" i="43"/>
  <c r="AL431" i="43"/>
  <c r="AL432" i="43" s="1"/>
  <c r="AL433" i="43" s="1"/>
  <c r="AL472" i="43"/>
  <c r="AL9" i="43"/>
  <c r="Y21" i="43"/>
  <c r="AM102" i="43"/>
  <c r="AL102" i="43"/>
  <c r="AL171" i="43"/>
  <c r="AL173" i="43" s="1"/>
  <c r="AL174" i="43" s="1"/>
  <c r="AM193" i="43"/>
  <c r="AL193" i="43"/>
  <c r="AM199" i="43"/>
  <c r="AL199" i="43"/>
  <c r="AM209" i="43"/>
  <c r="AL209" i="43"/>
  <c r="AL212" i="43"/>
  <c r="AK323" i="43"/>
  <c r="AL453" i="43"/>
  <c r="AM453" i="43"/>
  <c r="AL454" i="43"/>
  <c r="AL510" i="43"/>
  <c r="AL513" i="43"/>
  <c r="AL571" i="43"/>
  <c r="AM9" i="43"/>
  <c r="AL46" i="43"/>
  <c r="AM160" i="43"/>
  <c r="AL160" i="43"/>
  <c r="AT159" i="43" s="1"/>
  <c r="AU159" i="43" s="1"/>
  <c r="AK195" i="43"/>
  <c r="AL195" i="43" s="1"/>
  <c r="AL196" i="43" s="1"/>
  <c r="AL197" i="43" s="1"/>
  <c r="AM381" i="43"/>
  <c r="AK655" i="43"/>
  <c r="AL922" i="43"/>
  <c r="AT921" i="43" s="1"/>
  <c r="AU921" i="43" s="1"/>
  <c r="AL955" i="43"/>
  <c r="AM954" i="43"/>
  <c r="AM955" i="43"/>
  <c r="AK267" i="43"/>
  <c r="AL267" i="43" s="1"/>
  <c r="Y297" i="43"/>
  <c r="AM297" i="43" s="1"/>
  <c r="AK452" i="43"/>
  <c r="AK485" i="43"/>
  <c r="AM493" i="43"/>
  <c r="AL493" i="43"/>
  <c r="AM506" i="43"/>
  <c r="AL506" i="43"/>
  <c r="Y603" i="43"/>
  <c r="X621" i="43"/>
  <c r="Z621" i="43" s="1"/>
  <c r="AA621" i="43" s="1"/>
  <c r="AY621" i="43" s="1"/>
  <c r="AV621" i="43"/>
  <c r="AM659" i="43"/>
  <c r="AL660" i="43"/>
  <c r="X879" i="43"/>
  <c r="Z879" i="43" s="1"/>
  <c r="AA879" i="43" s="1"/>
  <c r="AY879" i="43" s="1"/>
  <c r="AV879" i="43"/>
  <c r="AL225" i="43"/>
  <c r="AL282" i="43"/>
  <c r="AT279" i="43" s="1"/>
  <c r="AU279" i="43" s="1"/>
  <c r="AL364" i="43"/>
  <c r="AS375" i="43"/>
  <c r="AL377" i="43"/>
  <c r="AM377" i="43"/>
  <c r="AK426" i="43"/>
  <c r="Y459" i="43"/>
  <c r="AL567" i="43"/>
  <c r="AL568" i="43" s="1"/>
  <c r="AM601" i="43"/>
  <c r="AL601" i="43"/>
  <c r="AK640" i="43"/>
  <c r="X837" i="43"/>
  <c r="Z837" i="43" s="1"/>
  <c r="AA837" i="43" s="1"/>
  <c r="AY837" i="43" s="1"/>
  <c r="AM838" i="43"/>
  <c r="AM839" i="43" s="1"/>
  <c r="AV837" i="43"/>
  <c r="Y561" i="43"/>
  <c r="AM562" i="43" s="1"/>
  <c r="AM563" i="43" s="1"/>
  <c r="AM565" i="43" s="1"/>
  <c r="AS597" i="43"/>
  <c r="AL597" i="43"/>
  <c r="AM774" i="43"/>
  <c r="AL774" i="43"/>
  <c r="AL775" i="43"/>
  <c r="AM778" i="43"/>
  <c r="AM362" i="43"/>
  <c r="AM438" i="43"/>
  <c r="AM471" i="43"/>
  <c r="AS729" i="43"/>
  <c r="Y261" i="43"/>
  <c r="AM261" i="43" s="1"/>
  <c r="Y285" i="43"/>
  <c r="AM302" i="43"/>
  <c r="AL302" i="43"/>
  <c r="AM375" i="43"/>
  <c r="X381" i="43"/>
  <c r="Z381" i="43" s="1"/>
  <c r="AA381" i="43" s="1"/>
  <c r="AY381" i="43" s="1"/>
  <c r="AV381" i="43"/>
  <c r="AL522" i="43"/>
  <c r="AK525" i="43"/>
  <c r="AL525" i="43" s="1"/>
  <c r="AL620" i="43"/>
  <c r="AM619" i="43"/>
  <c r="AM726" i="43"/>
  <c r="AL726" i="43"/>
  <c r="AL469" i="43"/>
  <c r="AM470" i="43"/>
  <c r="AM482" i="43"/>
  <c r="AL482" i="43"/>
  <c r="AM846" i="43"/>
  <c r="AL846" i="43"/>
  <c r="AM847" i="43"/>
  <c r="AL847" i="43"/>
  <c r="AM230" i="43"/>
  <c r="AM278" i="43"/>
  <c r="AM333" i="43"/>
  <c r="AM334" i="43" s="1"/>
  <c r="AM335" i="43" s="1"/>
  <c r="AL378" i="43"/>
  <c r="AM408" i="43"/>
  <c r="AM416" i="43"/>
  <c r="AL416" i="43"/>
  <c r="AM419" i="43"/>
  <c r="AL419" i="43"/>
  <c r="AM530" i="43"/>
  <c r="AL530" i="43"/>
  <c r="AM552" i="43"/>
  <c r="AL552" i="43"/>
  <c r="AK581" i="43"/>
  <c r="AM595" i="43"/>
  <c r="AL595" i="43"/>
  <c r="AM642" i="43"/>
  <c r="AL642" i="43"/>
  <c r="AL651" i="43"/>
  <c r="AL652" i="43" s="1"/>
  <c r="AM651" i="43"/>
  <c r="AL675" i="43"/>
  <c r="AL676" i="43" s="1"/>
  <c r="AL677" i="43" s="1"/>
  <c r="AL678" i="43" s="1"/>
  <c r="AM675" i="43"/>
  <c r="AM676" i="43" s="1"/>
  <c r="AM755" i="43"/>
  <c r="AM756" i="43" s="1"/>
  <c r="AM757" i="43" s="1"/>
  <c r="AM766" i="43"/>
  <c r="AM767" i="43"/>
  <c r="AM768" i="43" s="1"/>
  <c r="AK797" i="43"/>
  <c r="AM299" i="43"/>
  <c r="AL299" i="43"/>
  <c r="AM462" i="43"/>
  <c r="AL461" i="43"/>
  <c r="AK486" i="43"/>
  <c r="AM661" i="43"/>
  <c r="AL661" i="43"/>
  <c r="AM873" i="43"/>
  <c r="AM874" i="43" s="1"/>
  <c r="AM876" i="43" s="1"/>
  <c r="AV873" i="43"/>
  <c r="X873" i="43"/>
  <c r="Z873" i="43" s="1"/>
  <c r="AA873" i="43" s="1"/>
  <c r="AY873" i="43" s="1"/>
  <c r="AV939" i="43"/>
  <c r="X939" i="43"/>
  <c r="Z939" i="43" s="1"/>
  <c r="AA939" i="43" s="1"/>
  <c r="AY939" i="43" s="1"/>
  <c r="AK954" i="43"/>
  <c r="AL441" i="43"/>
  <c r="AL549" i="43"/>
  <c r="AL550" i="43" s="1"/>
  <c r="AK667" i="43"/>
  <c r="AM734" i="43"/>
  <c r="AL751" i="43"/>
  <c r="AM751" i="43"/>
  <c r="AL874" i="43"/>
  <c r="AL875" i="43" s="1"/>
  <c r="AL876" i="43" s="1"/>
  <c r="AM848" i="43"/>
  <c r="AL848" i="43"/>
  <c r="AM510" i="43"/>
  <c r="AK526" i="43"/>
  <c r="AL590" i="43"/>
  <c r="AM590" i="43"/>
  <c r="AM608" i="43"/>
  <c r="AM633" i="43"/>
  <c r="AL633" i="43"/>
  <c r="AK704" i="43"/>
  <c r="AM708" i="43"/>
  <c r="AL708" i="43"/>
  <c r="AK852" i="43"/>
  <c r="AL357" i="43"/>
  <c r="AM614" i="43"/>
  <c r="AL614" i="43"/>
  <c r="AM685" i="43"/>
  <c r="AL685" i="43"/>
  <c r="AL687" i="43"/>
  <c r="AM688" i="43"/>
  <c r="AL688" i="43"/>
  <c r="AL577" i="43"/>
  <c r="AL589" i="43"/>
  <c r="AM607" i="43"/>
  <c r="AL237" i="43"/>
  <c r="AL238" i="43" s="1"/>
  <c r="AL240" i="43" s="1"/>
  <c r="AL241" i="43" s="1"/>
  <c r="AL242" i="43" s="1"/>
  <c r="AM266" i="43"/>
  <c r="AM528" i="43"/>
  <c r="AM589" i="43"/>
  <c r="AL656" i="43"/>
  <c r="AM656" i="43"/>
  <c r="AM687" i="43"/>
  <c r="AL745" i="43"/>
  <c r="AM410" i="43"/>
  <c r="AM371" i="43"/>
  <c r="AL371" i="43"/>
  <c r="AM472" i="43"/>
  <c r="AM473" i="43" s="1"/>
  <c r="AK568" i="43"/>
  <c r="AK656" i="43"/>
  <c r="AM692" i="43"/>
  <c r="AL692" i="43"/>
  <c r="AM770" i="43"/>
  <c r="AM769" i="43"/>
  <c r="AL769" i="43"/>
  <c r="AM837" i="43"/>
  <c r="X945" i="43"/>
  <c r="Z945" i="43" s="1"/>
  <c r="AA945" i="43" s="1"/>
  <c r="AY945" i="43" s="1"/>
  <c r="AM206" i="43"/>
  <c r="AL345" i="43"/>
  <c r="AM407" i="43"/>
  <c r="AL407" i="43"/>
  <c r="AL641" i="43"/>
  <c r="AM641" i="43"/>
  <c r="Y669" i="43"/>
  <c r="AM792" i="43"/>
  <c r="AL792" i="43"/>
  <c r="AL805" i="43"/>
  <c r="AM548" i="43"/>
  <c r="AM553" i="43"/>
  <c r="AK599" i="43"/>
  <c r="AL673" i="43"/>
  <c r="AM673" i="43"/>
  <c r="AK791" i="43"/>
  <c r="AL735" i="43"/>
  <c r="AL736" i="43" s="1"/>
  <c r="AM736" i="43"/>
  <c r="AM737" i="43" s="1"/>
  <c r="AM735" i="43"/>
  <c r="AV741" i="43"/>
  <c r="X741" i="43"/>
  <c r="Z741" i="43" s="1"/>
  <c r="AA741" i="43" s="1"/>
  <c r="AY741" i="43" s="1"/>
  <c r="AM880" i="43"/>
  <c r="AM881" i="43" s="1"/>
  <c r="AM882" i="43" s="1"/>
  <c r="AM883" i="43" s="1"/>
  <c r="AL880" i="43"/>
  <c r="AL881" i="43" s="1"/>
  <c r="AL879" i="43"/>
  <c r="Y639" i="43"/>
  <c r="AM759" i="43"/>
  <c r="AK821" i="43"/>
  <c r="AK863" i="43"/>
  <c r="AL903" i="43"/>
  <c r="AK623" i="43"/>
  <c r="AM704" i="43"/>
  <c r="AL704" i="43"/>
  <c r="AM703" i="43"/>
  <c r="AL703" i="43"/>
  <c r="AM794" i="43"/>
  <c r="AL849" i="43"/>
  <c r="AL548" i="43"/>
  <c r="AL606" i="43"/>
  <c r="AM780" i="43"/>
  <c r="AM779" i="43"/>
  <c r="AM836" i="43"/>
  <c r="AL836" i="43"/>
  <c r="AM609" i="43"/>
  <c r="AM616" i="43"/>
  <c r="AM617" i="43" s="1"/>
  <c r="AM618" i="43" s="1"/>
  <c r="AW615" i="43" s="1"/>
  <c r="AX615" i="43" s="1"/>
  <c r="AL733" i="43"/>
  <c r="AM867" i="43"/>
  <c r="AM868" i="43" s="1"/>
  <c r="AM869" i="43" s="1"/>
  <c r="AM888" i="43"/>
  <c r="AL888" i="43"/>
  <c r="AM566" i="43"/>
  <c r="AL619" i="43"/>
  <c r="AM646" i="43"/>
  <c r="AM733" i="43"/>
  <c r="AM908" i="43"/>
  <c r="AL908" i="43"/>
  <c r="AL932" i="43"/>
  <c r="AM683" i="43"/>
  <c r="AM684" i="43" s="1"/>
  <c r="AL851" i="43"/>
  <c r="AL697" i="43"/>
  <c r="AM828" i="43"/>
  <c r="AL828" i="43"/>
  <c r="AL885" i="43"/>
  <c r="AM841" i="43"/>
  <c r="AL841" i="43"/>
  <c r="AM926" i="43"/>
  <c r="AS789" i="43"/>
  <c r="AL789" i="43"/>
  <c r="X801" i="43"/>
  <c r="Z801" i="43" s="1"/>
  <c r="AA801" i="43" s="1"/>
  <c r="AY801" i="43" s="1"/>
  <c r="AV801" i="43"/>
  <c r="AM807" i="43"/>
  <c r="AM808" i="43"/>
  <c r="AM809" i="43" s="1"/>
  <c r="AL823" i="43"/>
  <c r="AM826" i="43"/>
  <c r="AM827" i="43" s="1"/>
  <c r="AL837" i="43"/>
  <c r="AL839" i="43" s="1"/>
  <c r="AL840" i="43"/>
  <c r="AL887" i="43"/>
  <c r="AL943" i="43"/>
  <c r="AL778" i="43"/>
  <c r="AS909" i="43"/>
  <c r="AL658" i="43"/>
  <c r="AL659" i="43" s="1"/>
  <c r="AM752" i="43"/>
  <c r="AL752" i="43"/>
  <c r="AM896" i="43"/>
  <c r="AL896" i="43"/>
  <c r="X909" i="43"/>
  <c r="Z909" i="43" s="1"/>
  <c r="AA909" i="43" s="1"/>
  <c r="AY909" i="43" s="1"/>
  <c r="AM909" i="43"/>
  <c r="AM910" i="43"/>
  <c r="AM911" i="43" s="1"/>
  <c r="AM612" i="43"/>
  <c r="AL681" i="43"/>
  <c r="AL682" i="43" s="1"/>
  <c r="AL701" i="43"/>
  <c r="AL702" i="43" s="1"/>
  <c r="AM786" i="43"/>
  <c r="AL787" i="43"/>
  <c r="AM817" i="43"/>
  <c r="AL817" i="43"/>
  <c r="AM842" i="43"/>
  <c r="AM884" i="43"/>
  <c r="AL884" i="43"/>
  <c r="AM929" i="43"/>
  <c r="AL929" i="43"/>
  <c r="Y585" i="43"/>
  <c r="AM623" i="43"/>
  <c r="AL711" i="43"/>
  <c r="AM781" i="43"/>
  <c r="AL781" i="43"/>
  <c r="AL923" i="43"/>
  <c r="AK914" i="43"/>
  <c r="AM951" i="43"/>
  <c r="AM952" i="43" s="1"/>
  <c r="AM953" i="43" s="1"/>
  <c r="AM804" i="43"/>
  <c r="AM825" i="43"/>
  <c r="AL825" i="43"/>
  <c r="AM840" i="43"/>
  <c r="AL859" i="43"/>
  <c r="AL927" i="43"/>
  <c r="AM776" i="43"/>
  <c r="AL776" i="43"/>
  <c r="AL893" i="43"/>
  <c r="AK924" i="43"/>
  <c r="AL758" i="43"/>
  <c r="AL765" i="43"/>
  <c r="AL766" i="43" s="1"/>
  <c r="AL768" i="43" s="1"/>
  <c r="AL779" i="43"/>
  <c r="AL831" i="43"/>
  <c r="AL832" i="43" s="1"/>
  <c r="AL833" i="43" s="1"/>
  <c r="AM857" i="43"/>
  <c r="AL857" i="43"/>
  <c r="AM576" i="43"/>
  <c r="AL639" i="43"/>
  <c r="AL699" i="43"/>
  <c r="AK714" i="43"/>
  <c r="AK722" i="43"/>
  <c r="AL795" i="43"/>
  <c r="AL812" i="43"/>
  <c r="AK856" i="43"/>
  <c r="AK746" i="43"/>
  <c r="AM806" i="43"/>
  <c r="AK734" i="43"/>
  <c r="AM816" i="43"/>
  <c r="AM866" i="43"/>
  <c r="AM70" i="43" l="1"/>
  <c r="AM71" i="43"/>
  <c r="AL934" i="43"/>
  <c r="AL935" i="43"/>
  <c r="AL936" i="43" s="1"/>
  <c r="AL937" i="43" s="1"/>
  <c r="AM750" i="43"/>
  <c r="AM749" i="43"/>
  <c r="AL822" i="43"/>
  <c r="AL821" i="43"/>
  <c r="AT819" i="43" s="1"/>
  <c r="AU819" i="43" s="1"/>
  <c r="AL802" i="43"/>
  <c r="AL803" i="43"/>
  <c r="AM677" i="43"/>
  <c r="AM678" i="43"/>
  <c r="AM906" i="43"/>
  <c r="AM907" i="43" s="1"/>
  <c r="AM905" i="43"/>
  <c r="AW903" i="43" s="1"/>
  <c r="AX903" i="43" s="1"/>
  <c r="AW315" i="43"/>
  <c r="AX315" i="43" s="1"/>
  <c r="AL882" i="43"/>
  <c r="AL883" i="43" s="1"/>
  <c r="AL557" i="43"/>
  <c r="AL558" i="43" s="1"/>
  <c r="AL559" i="43" s="1"/>
  <c r="AL581" i="43"/>
  <c r="AL311" i="43"/>
  <c r="AL473" i="43"/>
  <c r="AL474" i="43" s="1"/>
  <c r="AL475" i="43" s="1"/>
  <c r="AL50" i="43"/>
  <c r="AT45" i="43" s="1"/>
  <c r="AU45" i="43" s="1"/>
  <c r="AT423" i="43"/>
  <c r="AU423" i="43" s="1"/>
  <c r="AL23" i="43"/>
  <c r="AL24" i="43" s="1"/>
  <c r="AL25" i="43" s="1"/>
  <c r="AV249" i="43"/>
  <c r="X249" i="43"/>
  <c r="Z249" i="43" s="1"/>
  <c r="AA249" i="43" s="1"/>
  <c r="AY249" i="43" s="1"/>
  <c r="AM191" i="43"/>
  <c r="AM192" i="43" s="1"/>
  <c r="AL496" i="43"/>
  <c r="AL497" i="43" s="1"/>
  <c r="AL498" i="43" s="1"/>
  <c r="AW813" i="43"/>
  <c r="AX813" i="43" s="1"/>
  <c r="AV147" i="43"/>
  <c r="AL647" i="43"/>
  <c r="AL648" i="43" s="1"/>
  <c r="AM45" i="43"/>
  <c r="X147" i="43"/>
  <c r="Z147" i="43" s="1"/>
  <c r="AA147" i="43" s="1"/>
  <c r="AY147" i="43" s="1"/>
  <c r="AL611" i="43"/>
  <c r="AL612" i="43" s="1"/>
  <c r="AL613" i="43" s="1"/>
  <c r="AT69" i="43"/>
  <c r="AU69" i="43" s="1"/>
  <c r="AT573" i="43"/>
  <c r="AU573" i="43" s="1"/>
  <c r="AL323" i="43"/>
  <c r="AL324" i="43" s="1"/>
  <c r="AL325" i="43" s="1"/>
  <c r="AL326" i="43" s="1"/>
  <c r="AV153" i="43"/>
  <c r="AM714" i="43"/>
  <c r="AM715" i="43" s="1"/>
  <c r="AL502" i="43"/>
  <c r="AT501" i="43" s="1"/>
  <c r="AU501" i="43" s="1"/>
  <c r="X309" i="43"/>
  <c r="Z309" i="43" s="1"/>
  <c r="AA309" i="43" s="1"/>
  <c r="AY309" i="43" s="1"/>
  <c r="AV87" i="43"/>
  <c r="AL274" i="43"/>
  <c r="AL275" i="43" s="1"/>
  <c r="AV849" i="43"/>
  <c r="AM549" i="43"/>
  <c r="AL718" i="43"/>
  <c r="AL719" i="43" s="1"/>
  <c r="X903" i="43"/>
  <c r="Z903" i="43" s="1"/>
  <c r="AA903" i="43" s="1"/>
  <c r="AY903" i="43" s="1"/>
  <c r="AL815" i="43"/>
  <c r="AT813" i="43" s="1"/>
  <c r="AU813" i="43" s="1"/>
  <c r="AZ813" i="43" s="1"/>
  <c r="AL358" i="43"/>
  <c r="AL359" i="43" s="1"/>
  <c r="AL360" i="43" s="1"/>
  <c r="AM550" i="43"/>
  <c r="AM551" i="43" s="1"/>
  <c r="AV729" i="43"/>
  <c r="X477" i="43"/>
  <c r="Z477" i="43" s="1"/>
  <c r="AA477" i="43" s="1"/>
  <c r="AY477" i="43" s="1"/>
  <c r="AV549" i="43"/>
  <c r="X45" i="43"/>
  <c r="Z45" i="43" s="1"/>
  <c r="AA45" i="43" s="1"/>
  <c r="AY45" i="43" s="1"/>
  <c r="AL898" i="43"/>
  <c r="AL899" i="43" s="1"/>
  <c r="AL900" i="43" s="1"/>
  <c r="AL901" i="43" s="1"/>
  <c r="AV903" i="43"/>
  <c r="AM916" i="43"/>
  <c r="AM917" i="43" s="1"/>
  <c r="AM918" i="43" s="1"/>
  <c r="AL919" i="43"/>
  <c r="AL920" i="43" s="1"/>
  <c r="AM477" i="43"/>
  <c r="AM478" i="43" s="1"/>
  <c r="AM430" i="43"/>
  <c r="AM431" i="43" s="1"/>
  <c r="AM432" i="43" s="1"/>
  <c r="AM433" i="43" s="1"/>
  <c r="AV885" i="43"/>
  <c r="AL604" i="43"/>
  <c r="AL941" i="43"/>
  <c r="AL942" i="43" s="1"/>
  <c r="X915" i="43"/>
  <c r="Z915" i="43" s="1"/>
  <c r="AA915" i="43" s="1"/>
  <c r="AY915" i="43" s="1"/>
  <c r="X729" i="43"/>
  <c r="Z729" i="43" s="1"/>
  <c r="AA729" i="43" s="1"/>
  <c r="AY729" i="43" s="1"/>
  <c r="AW207" i="43"/>
  <c r="AX207" i="43" s="1"/>
  <c r="AV915" i="43"/>
  <c r="X885" i="43"/>
  <c r="Z885" i="43" s="1"/>
  <c r="AA885" i="43" s="1"/>
  <c r="AY885" i="43" s="1"/>
  <c r="AM699" i="43"/>
  <c r="AL106" i="43"/>
  <c r="AL508" i="43"/>
  <c r="X153" i="43"/>
  <c r="Z153" i="43" s="1"/>
  <c r="AA153" i="43" s="1"/>
  <c r="AY153" i="43" s="1"/>
  <c r="AM449" i="43"/>
  <c r="AM450" i="43" s="1"/>
  <c r="AM451" i="43" s="1"/>
  <c r="AM452" i="43" s="1"/>
  <c r="AM507" i="43"/>
  <c r="AM508" i="43" s="1"/>
  <c r="AM509" i="43" s="1"/>
  <c r="AM613" i="43"/>
  <c r="AL142" i="43"/>
  <c r="AL143" i="43" s="1"/>
  <c r="AV507" i="43"/>
  <c r="AV45" i="43"/>
  <c r="AL796" i="43"/>
  <c r="AL797" i="43" s="1"/>
  <c r="AM652" i="43"/>
  <c r="AM654" i="43" s="1"/>
  <c r="AM655" i="43" s="1"/>
  <c r="AV807" i="43"/>
  <c r="AM820" i="43"/>
  <c r="AM821" i="43" s="1"/>
  <c r="AM822" i="43" s="1"/>
  <c r="AL366" i="43"/>
  <c r="AL367" i="43" s="1"/>
  <c r="AL368" i="43" s="1"/>
  <c r="AV69" i="43"/>
  <c r="AM121" i="43"/>
  <c r="AM120" i="43"/>
  <c r="AL262" i="43"/>
  <c r="AL263" i="43"/>
  <c r="AL264" i="43" s="1"/>
  <c r="AL265" i="43" s="1"/>
  <c r="AM479" i="43"/>
  <c r="AM480" i="43"/>
  <c r="AM481" i="43" s="1"/>
  <c r="AL605" i="43"/>
  <c r="AT603" i="43" s="1"/>
  <c r="AU603" i="43" s="1"/>
  <c r="AW753" i="43"/>
  <c r="AX753" i="43" s="1"/>
  <c r="AM937" i="43"/>
  <c r="AM936" i="43"/>
  <c r="AM900" i="43"/>
  <c r="AM901" i="43"/>
  <c r="AL124" i="43"/>
  <c r="AL125" i="43"/>
  <c r="AL126" i="43" s="1"/>
  <c r="AT123" i="43"/>
  <c r="AU123" i="43" s="1"/>
  <c r="AZ123" i="43" s="1"/>
  <c r="AL509" i="43"/>
  <c r="AT507" i="43" s="1"/>
  <c r="AU507" i="43" s="1"/>
  <c r="AL66" i="43"/>
  <c r="AL67" i="43" s="1"/>
  <c r="AL65" i="43"/>
  <c r="AT63" i="43" s="1"/>
  <c r="AU63" i="43" s="1"/>
  <c r="AM701" i="43"/>
  <c r="AM702" i="43" s="1"/>
  <c r="AW741" i="43"/>
  <c r="AX741" i="43" s="1"/>
  <c r="AL940" i="43"/>
  <c r="AT939" i="43" s="1"/>
  <c r="AU939" i="43" s="1"/>
  <c r="AL41" i="43"/>
  <c r="AT39" i="43" s="1"/>
  <c r="AU39" i="43" s="1"/>
  <c r="AM561" i="43"/>
  <c r="AW561" i="43" s="1"/>
  <c r="AX561" i="43" s="1"/>
  <c r="AW591" i="43"/>
  <c r="AX591" i="43" s="1"/>
  <c r="AM262" i="43"/>
  <c r="AM263" i="43" s="1"/>
  <c r="AZ435" i="43"/>
  <c r="X933" i="43"/>
  <c r="Z933" i="43" s="1"/>
  <c r="AA933" i="43" s="1"/>
  <c r="AY933" i="43" s="1"/>
  <c r="AV933" i="43"/>
  <c r="AW837" i="43"/>
  <c r="AX837" i="43" s="1"/>
  <c r="AM190" i="43"/>
  <c r="AT339" i="43"/>
  <c r="AU339" i="43" s="1"/>
  <c r="AM693" i="43"/>
  <c r="AM695" i="43" s="1"/>
  <c r="AM696" i="43" s="1"/>
  <c r="AM291" i="43"/>
  <c r="X693" i="43"/>
  <c r="Z693" i="43" s="1"/>
  <c r="AA693" i="43" s="1"/>
  <c r="AY693" i="43" s="1"/>
  <c r="AM292" i="43"/>
  <c r="AM293" i="43" s="1"/>
  <c r="AW231" i="43"/>
  <c r="AX231" i="43" s="1"/>
  <c r="AV705" i="43"/>
  <c r="X705" i="43"/>
  <c r="Z705" i="43" s="1"/>
  <c r="AA705" i="43" s="1"/>
  <c r="AY705" i="43" s="1"/>
  <c r="AT645" i="43"/>
  <c r="AU645" i="43" s="1"/>
  <c r="X399" i="43"/>
  <c r="Z399" i="43" s="1"/>
  <c r="AA399" i="43" s="1"/>
  <c r="AY399" i="43" s="1"/>
  <c r="AV399" i="43"/>
  <c r="AT57" i="43"/>
  <c r="AU57" i="43" s="1"/>
  <c r="AM705" i="43"/>
  <c r="AV675" i="43"/>
  <c r="X675" i="43"/>
  <c r="Z675" i="43" s="1"/>
  <c r="AA675" i="43" s="1"/>
  <c r="AY675" i="43" s="1"/>
  <c r="AL526" i="43"/>
  <c r="AT525" i="43" s="1"/>
  <c r="AU525" i="43" s="1"/>
  <c r="AM795" i="43"/>
  <c r="AM796" i="43" s="1"/>
  <c r="AM797" i="43" s="1"/>
  <c r="AV783" i="43"/>
  <c r="X711" i="43"/>
  <c r="Z711" i="43" s="1"/>
  <c r="AA711" i="43" s="1"/>
  <c r="AY711" i="43" s="1"/>
  <c r="AV711" i="43"/>
  <c r="AW777" i="43"/>
  <c r="AX777" i="43" s="1"/>
  <c r="AM819" i="43"/>
  <c r="AW819" i="43" s="1"/>
  <c r="AX819" i="43" s="1"/>
  <c r="AZ819" i="43" s="1"/>
  <c r="X231" i="43"/>
  <c r="Z231" i="43" s="1"/>
  <c r="AA231" i="43" s="1"/>
  <c r="AY231" i="43" s="1"/>
  <c r="AV231" i="43"/>
  <c r="AM831" i="43"/>
  <c r="AM832" i="43" s="1"/>
  <c r="AM833" i="43" s="1"/>
  <c r="AM568" i="43"/>
  <c r="AM569" i="43" s="1"/>
  <c r="AM570" i="43" s="1"/>
  <c r="AM201" i="43"/>
  <c r="AM202" i="43" s="1"/>
  <c r="AM203" i="43" s="1"/>
  <c r="AW201" i="43" s="1"/>
  <c r="AX201" i="43" s="1"/>
  <c r="X789" i="43"/>
  <c r="Z789" i="43" s="1"/>
  <c r="AA789" i="43" s="1"/>
  <c r="AY789" i="43" s="1"/>
  <c r="AM790" i="43"/>
  <c r="AM791" i="43" s="1"/>
  <c r="AT111" i="43"/>
  <c r="AU111" i="43" s="1"/>
  <c r="AM525" i="43"/>
  <c r="AM526" i="43" s="1"/>
  <c r="AW69" i="43"/>
  <c r="AX69" i="43" s="1"/>
  <c r="AZ69" i="43" s="1"/>
  <c r="AM789" i="43"/>
  <c r="AW789" i="43" s="1"/>
  <c r="AX789" i="43" s="1"/>
  <c r="AW945" i="43"/>
  <c r="AX945" i="43" s="1"/>
  <c r="AM783" i="43"/>
  <c r="AM784" i="43" s="1"/>
  <c r="AM785" i="43" s="1"/>
  <c r="AW783" i="43" s="1"/>
  <c r="AX783" i="43" s="1"/>
  <c r="AT927" i="43"/>
  <c r="AU927" i="43" s="1"/>
  <c r="AW645" i="43"/>
  <c r="AX645" i="43" s="1"/>
  <c r="X279" i="43"/>
  <c r="Z279" i="43" s="1"/>
  <c r="AA279" i="43" s="1"/>
  <c r="AY279" i="43" s="1"/>
  <c r="AM725" i="43"/>
  <c r="AW723" i="43" s="1"/>
  <c r="AX723" i="43" s="1"/>
  <c r="AM305" i="43"/>
  <c r="AW303" i="43" s="1"/>
  <c r="AX303" i="43" s="1"/>
  <c r="AV819" i="43"/>
  <c r="AW225" i="43"/>
  <c r="AX225" i="43" s="1"/>
  <c r="AM279" i="43"/>
  <c r="AM281" i="43" s="1"/>
  <c r="AM282" i="43" s="1"/>
  <c r="AZ573" i="43"/>
  <c r="AL886" i="43"/>
  <c r="AT885" i="43" s="1"/>
  <c r="AU885" i="43" s="1"/>
  <c r="AM861" i="43"/>
  <c r="AM862" i="43" s="1"/>
  <c r="X819" i="43"/>
  <c r="Z819" i="43" s="1"/>
  <c r="AA819" i="43" s="1"/>
  <c r="AY819" i="43" s="1"/>
  <c r="AT801" i="43"/>
  <c r="AU801" i="43" s="1"/>
  <c r="AZ801" i="43" s="1"/>
  <c r="X579" i="43"/>
  <c r="Z579" i="43" s="1"/>
  <c r="AA579" i="43" s="1"/>
  <c r="AY579" i="43" s="1"/>
  <c r="AV579" i="43"/>
  <c r="AV831" i="43"/>
  <c r="X201" i="43"/>
  <c r="Z201" i="43" s="1"/>
  <c r="AA201" i="43" s="1"/>
  <c r="AY201" i="43" s="1"/>
  <c r="AL653" i="43"/>
  <c r="AT291" i="43"/>
  <c r="AU291" i="43" s="1"/>
  <c r="AT483" i="43"/>
  <c r="AU483" i="43" s="1"/>
  <c r="AM405" i="43"/>
  <c r="AT873" i="43"/>
  <c r="AU873" i="43" s="1"/>
  <c r="AV525" i="43"/>
  <c r="X861" i="43"/>
  <c r="Z861" i="43" s="1"/>
  <c r="AA861" i="43" s="1"/>
  <c r="AY861" i="43" s="1"/>
  <c r="AW9" i="43"/>
  <c r="AX9" i="43" s="1"/>
  <c r="AM567" i="43"/>
  <c r="AW567" i="43" s="1"/>
  <c r="AX567" i="43" s="1"/>
  <c r="AL328" i="43"/>
  <c r="AT327" i="43" s="1"/>
  <c r="AU327" i="43" s="1"/>
  <c r="AL616" i="43"/>
  <c r="AT615" i="43" s="1"/>
  <c r="AU615" i="43" s="1"/>
  <c r="AZ615" i="43" s="1"/>
  <c r="AM771" i="43"/>
  <c r="AW771" i="43" s="1"/>
  <c r="AX771" i="43" s="1"/>
  <c r="AL715" i="43"/>
  <c r="AT711" i="43" s="1"/>
  <c r="AU711" i="43" s="1"/>
  <c r="AM933" i="43"/>
  <c r="AW933" i="43" s="1"/>
  <c r="AX933" i="43" s="1"/>
  <c r="X849" i="43"/>
  <c r="Z849" i="43" s="1"/>
  <c r="AA849" i="43" s="1"/>
  <c r="AY849" i="43" s="1"/>
  <c r="AV771" i="43"/>
  <c r="X255" i="43"/>
  <c r="Z255" i="43" s="1"/>
  <c r="AA255" i="43" s="1"/>
  <c r="AY255" i="43" s="1"/>
  <c r="AV255" i="43"/>
  <c r="X39" i="43"/>
  <c r="Z39" i="43" s="1"/>
  <c r="AA39" i="43" s="1"/>
  <c r="AY39" i="43" s="1"/>
  <c r="AV39" i="43"/>
  <c r="AL785" i="43"/>
  <c r="AT783" i="43" s="1"/>
  <c r="AU783" i="43" s="1"/>
  <c r="AZ783" i="43" s="1"/>
  <c r="AM66" i="43"/>
  <c r="AW63" i="43" s="1"/>
  <c r="AX63" i="43" s="1"/>
  <c r="AM579" i="43"/>
  <c r="AM580" i="43" s="1"/>
  <c r="AM581" i="43" s="1"/>
  <c r="AL259" i="43"/>
  <c r="AT255" i="43" s="1"/>
  <c r="AU255" i="43" s="1"/>
  <c r="AL260" i="43"/>
  <c r="AL251" i="43"/>
  <c r="AL252" i="43"/>
  <c r="AL253" i="43" s="1"/>
  <c r="AL254" i="43" s="1"/>
  <c r="AM870" i="43"/>
  <c r="AM871" i="43"/>
  <c r="AM872" i="43" s="1"/>
  <c r="AL269" i="43"/>
  <c r="AL270" i="43" s="1"/>
  <c r="AL271" i="43" s="1"/>
  <c r="AL268" i="43"/>
  <c r="AW621" i="43"/>
  <c r="AX621" i="43" s="1"/>
  <c r="AW765" i="43"/>
  <c r="AX765" i="43" s="1"/>
  <c r="AL665" i="43"/>
  <c r="AL666" i="43"/>
  <c r="AL667" i="43" s="1"/>
  <c r="AL668" i="43" s="1"/>
  <c r="AZ291" i="43"/>
  <c r="AM475" i="43"/>
  <c r="AM474" i="43"/>
  <c r="AW471" i="43" s="1"/>
  <c r="AX471" i="43" s="1"/>
  <c r="AL490" i="43"/>
  <c r="AL491" i="43" s="1"/>
  <c r="AL492" i="43" s="1"/>
  <c r="AL520" i="43"/>
  <c r="AT519" i="43" s="1"/>
  <c r="AU519" i="43" s="1"/>
  <c r="AL871" i="43"/>
  <c r="AL872" i="43"/>
  <c r="AL683" i="43"/>
  <c r="AL684" i="43"/>
  <c r="AM913" i="43"/>
  <c r="AM912" i="43"/>
  <c r="AW909" i="43" s="1"/>
  <c r="AX909" i="43" s="1"/>
  <c r="AM920" i="43"/>
  <c r="AM919" i="43"/>
  <c r="AM634" i="43"/>
  <c r="AL730" i="43"/>
  <c r="AV21" i="43"/>
  <c r="X21" i="43"/>
  <c r="Z21" i="43" s="1"/>
  <c r="AA21" i="43" s="1"/>
  <c r="AY21" i="43" s="1"/>
  <c r="AM101" i="43"/>
  <c r="AW99" i="43" s="1"/>
  <c r="AX99" i="43" s="1"/>
  <c r="AW27" i="43"/>
  <c r="AX27" i="43" s="1"/>
  <c r="AL850" i="43"/>
  <c r="AT849" i="43"/>
  <c r="AU849" i="43" s="1"/>
  <c r="AL767" i="43"/>
  <c r="AT765" i="43" s="1"/>
  <c r="AU765" i="43" s="1"/>
  <c r="AW513" i="43"/>
  <c r="AX513" i="43" s="1"/>
  <c r="AW93" i="43"/>
  <c r="AX93" i="43" s="1"/>
  <c r="AM178" i="43"/>
  <c r="AM179" i="43"/>
  <c r="AM180" i="43" s="1"/>
  <c r="AL53" i="43"/>
  <c r="AL54" i="43" s="1"/>
  <c r="AL55" i="43" s="1"/>
  <c r="AL56" i="43" s="1"/>
  <c r="AW45" i="43"/>
  <c r="AX45" i="43" s="1"/>
  <c r="AT9" i="43"/>
  <c r="AU9" i="43" s="1"/>
  <c r="AZ9" i="43" s="1"/>
  <c r="AW885" i="43"/>
  <c r="AX885" i="43" s="1"/>
  <c r="AT381" i="43"/>
  <c r="AU381" i="43" s="1"/>
  <c r="AM719" i="43"/>
  <c r="AM720" i="43" s="1"/>
  <c r="AV597" i="43"/>
  <c r="AM597" i="43"/>
  <c r="X597" i="43"/>
  <c r="Z597" i="43" s="1"/>
  <c r="AA597" i="43" s="1"/>
  <c r="AY597" i="43" s="1"/>
  <c r="AW75" i="43"/>
  <c r="AX75" i="43" s="1"/>
  <c r="AM682" i="43"/>
  <c r="AW681" i="43" s="1"/>
  <c r="AX681" i="43" s="1"/>
  <c r="AM133" i="43"/>
  <c r="AW129" i="43" s="1"/>
  <c r="AX129" i="43" s="1"/>
  <c r="AM540" i="43"/>
  <c r="AW537" i="43" s="1"/>
  <c r="AX537" i="43" s="1"/>
  <c r="AW507" i="43"/>
  <c r="AX507" i="43" s="1"/>
  <c r="AV663" i="43"/>
  <c r="X663" i="43"/>
  <c r="Z663" i="43" s="1"/>
  <c r="AA663" i="43" s="1"/>
  <c r="AY663" i="43" s="1"/>
  <c r="AM448" i="43"/>
  <c r="AW411" i="43"/>
  <c r="AX411" i="43" s="1"/>
  <c r="AL94" i="43"/>
  <c r="AT93" i="43" s="1"/>
  <c r="AU93" i="43" s="1"/>
  <c r="AZ93" i="43" s="1"/>
  <c r="AL148" i="43"/>
  <c r="AL149" i="43" s="1"/>
  <c r="AL150" i="43" s="1"/>
  <c r="AL151" i="43" s="1"/>
  <c r="AW33" i="43"/>
  <c r="AX33" i="43" s="1"/>
  <c r="AL239" i="43"/>
  <c r="AT237" i="43" s="1"/>
  <c r="AU237" i="43" s="1"/>
  <c r="AT495" i="43"/>
  <c r="AU495" i="43" s="1"/>
  <c r="AW393" i="43"/>
  <c r="AX393" i="43" s="1"/>
  <c r="AT75" i="43"/>
  <c r="AU75" i="43" s="1"/>
  <c r="AM352" i="43"/>
  <c r="AW351" i="43" s="1"/>
  <c r="AX351" i="43" s="1"/>
  <c r="AM730" i="43"/>
  <c r="AL130" i="43"/>
  <c r="AL450" i="43"/>
  <c r="AL451" i="43" s="1"/>
  <c r="AL452" i="43" s="1"/>
  <c r="AM922" i="43"/>
  <c r="AW921" i="43" s="1"/>
  <c r="AX921" i="43" s="1"/>
  <c r="AZ921" i="43" s="1"/>
  <c r="AM239" i="43"/>
  <c r="AM240" i="43" s="1"/>
  <c r="AW495" i="43"/>
  <c r="AX495" i="43" s="1"/>
  <c r="AW171" i="43"/>
  <c r="AX171" i="43" s="1"/>
  <c r="X183" i="43"/>
  <c r="Z183" i="43" s="1"/>
  <c r="AA183" i="43" s="1"/>
  <c r="AY183" i="43" s="1"/>
  <c r="AV183" i="43"/>
  <c r="AW369" i="43"/>
  <c r="AX369" i="43" s="1"/>
  <c r="AZ15" i="43"/>
  <c r="AL551" i="43"/>
  <c r="AT549" i="43" s="1"/>
  <c r="AU549" i="43" s="1"/>
  <c r="AM564" i="43"/>
  <c r="AW807" i="43"/>
  <c r="AX807" i="43" s="1"/>
  <c r="AT669" i="43"/>
  <c r="AU669" i="43" s="1"/>
  <c r="AM56" i="43"/>
  <c r="AW51" i="43" s="1"/>
  <c r="AX51" i="43" s="1"/>
  <c r="AT87" i="43"/>
  <c r="AU87" i="43" s="1"/>
  <c r="AL29" i="43"/>
  <c r="AL30" i="43" s="1"/>
  <c r="AT465" i="43"/>
  <c r="AU465" i="43" s="1"/>
  <c r="AM454" i="43"/>
  <c r="AW453" i="43" s="1"/>
  <c r="AX453" i="43" s="1"/>
  <c r="AT933" i="43"/>
  <c r="AU933" i="43" s="1"/>
  <c r="AM217" i="43"/>
  <c r="AW213" i="43" s="1"/>
  <c r="AX213" i="43" s="1"/>
  <c r="AW249" i="43"/>
  <c r="AX249" i="43" s="1"/>
  <c r="AT321" i="43"/>
  <c r="AU321" i="43" s="1"/>
  <c r="AW465" i="43"/>
  <c r="AX465" i="43" s="1"/>
  <c r="AT369" i="43"/>
  <c r="AU369" i="43" s="1"/>
  <c r="AM718" i="43"/>
  <c r="AT453" i="43"/>
  <c r="AU453" i="43" s="1"/>
  <c r="AL131" i="43"/>
  <c r="AL132" i="43" s="1"/>
  <c r="AL133" i="43" s="1"/>
  <c r="AT843" i="43"/>
  <c r="AU843" i="43" s="1"/>
  <c r="AT579" i="43"/>
  <c r="AU579" i="43" s="1"/>
  <c r="AW15" i="43"/>
  <c r="AX15" i="43" s="1"/>
  <c r="AT105" i="43"/>
  <c r="AU105" i="43" s="1"/>
  <c r="AW627" i="43"/>
  <c r="AX627" i="43" s="1"/>
  <c r="AW519" i="43"/>
  <c r="AX519" i="43" s="1"/>
  <c r="AM587" i="43"/>
  <c r="AM588" i="43" s="1"/>
  <c r="AW867" i="43"/>
  <c r="AX867" i="43" s="1"/>
  <c r="AM738" i="43"/>
  <c r="AW735" i="43" s="1"/>
  <c r="AX735" i="43" s="1"/>
  <c r="AL569" i="43"/>
  <c r="AL570" i="43" s="1"/>
  <c r="AL232" i="43"/>
  <c r="AT231" i="43" s="1"/>
  <c r="AU231" i="43" s="1"/>
  <c r="AW843" i="43"/>
  <c r="AX843" i="43" s="1"/>
  <c r="AT249" i="43"/>
  <c r="AU249" i="43" s="1"/>
  <c r="AW483" i="43"/>
  <c r="AX483" i="43" s="1"/>
  <c r="AZ483" i="43" s="1"/>
  <c r="AL655" i="43"/>
  <c r="AL654" i="43"/>
  <c r="AL388" i="43"/>
  <c r="AT387" i="43" s="1"/>
  <c r="AU387" i="43" s="1"/>
  <c r="AT33" i="43"/>
  <c r="AU33" i="43" s="1"/>
  <c r="AW309" i="43"/>
  <c r="AX309" i="43" s="1"/>
  <c r="AM61" i="43"/>
  <c r="AW57" i="43" s="1"/>
  <c r="AX57" i="43" s="1"/>
  <c r="AW429" i="43"/>
  <c r="AX429" i="43" s="1"/>
  <c r="AM154" i="43"/>
  <c r="AM155" i="43" s="1"/>
  <c r="AW153" i="43" s="1"/>
  <c r="AX153" i="43" s="1"/>
  <c r="AL412" i="43"/>
  <c r="AL413" i="43" s="1"/>
  <c r="AL904" i="43"/>
  <c r="AL905" i="43" s="1"/>
  <c r="AL689" i="43"/>
  <c r="AL690" i="43" s="1"/>
  <c r="AT675" i="43"/>
  <c r="AU675" i="43" s="1"/>
  <c r="AL539" i="43"/>
  <c r="AL540" i="43" s="1"/>
  <c r="AL541" i="43" s="1"/>
  <c r="AW267" i="43"/>
  <c r="AX267" i="43" s="1"/>
  <c r="AL743" i="43"/>
  <c r="AT741" i="43" s="1"/>
  <c r="AU741" i="43" s="1"/>
  <c r="AL544" i="43"/>
  <c r="AT543" i="43"/>
  <c r="AU543" i="43" s="1"/>
  <c r="AW543" i="43"/>
  <c r="AX543" i="43" s="1"/>
  <c r="AW339" i="43"/>
  <c r="AX339" i="43" s="1"/>
  <c r="AZ339" i="43" s="1"/>
  <c r="AL394" i="43"/>
  <c r="AL395" i="43" s="1"/>
  <c r="AL826" i="43"/>
  <c r="AT825" i="43" s="1"/>
  <c r="AU825" i="43" s="1"/>
  <c r="AZ825" i="43" s="1"/>
  <c r="AT657" i="43"/>
  <c r="AU657" i="43" s="1"/>
  <c r="AL790" i="43"/>
  <c r="AM376" i="43"/>
  <c r="AW375" i="43" s="1"/>
  <c r="AX375" i="43" s="1"/>
  <c r="AL10" i="43"/>
  <c r="AM850" i="43"/>
  <c r="AW849" i="43" s="1"/>
  <c r="AX849" i="43" s="1"/>
  <c r="AM143" i="43"/>
  <c r="AM144" i="43" s="1"/>
  <c r="AM142" i="43"/>
  <c r="AL215" i="43"/>
  <c r="AL216" i="43" s="1"/>
  <c r="AL217" i="43" s="1"/>
  <c r="AL178" i="43"/>
  <c r="AL514" i="43"/>
  <c r="AL515" i="43" s="1"/>
  <c r="AL516" i="43" s="1"/>
  <c r="AV585" i="43"/>
  <c r="X585" i="43"/>
  <c r="Z585" i="43" s="1"/>
  <c r="AA585" i="43" s="1"/>
  <c r="AY585" i="43" s="1"/>
  <c r="AW675" i="43"/>
  <c r="AX675" i="43" s="1"/>
  <c r="AL365" i="43"/>
  <c r="AT591" i="43"/>
  <c r="AU591" i="43" s="1"/>
  <c r="AM22" i="43"/>
  <c r="AM23" i="43" s="1"/>
  <c r="AL316" i="43"/>
  <c r="AT315" i="43"/>
  <c r="AU315" i="43" s="1"/>
  <c r="AZ315" i="43" s="1"/>
  <c r="AL700" i="43"/>
  <c r="AT699" i="43" s="1"/>
  <c r="AU699" i="43" s="1"/>
  <c r="AV603" i="43"/>
  <c r="AM603" i="43"/>
  <c r="X603" i="43"/>
  <c r="Z603" i="43" s="1"/>
  <c r="AA603" i="43" s="1"/>
  <c r="AY603" i="43" s="1"/>
  <c r="AW927" i="43"/>
  <c r="AX927" i="43" s="1"/>
  <c r="AZ927" i="43" s="1"/>
  <c r="AW417" i="43"/>
  <c r="AX417" i="43" s="1"/>
  <c r="AL760" i="43"/>
  <c r="X669" i="43"/>
  <c r="Z669" i="43" s="1"/>
  <c r="AA669" i="43" s="1"/>
  <c r="AY669" i="43" s="1"/>
  <c r="AV669" i="43"/>
  <c r="X285" i="43"/>
  <c r="Z285" i="43" s="1"/>
  <c r="AA285" i="43" s="1"/>
  <c r="AY285" i="43" s="1"/>
  <c r="AV285" i="43"/>
  <c r="AM669" i="43"/>
  <c r="AM663" i="43"/>
  <c r="AL304" i="43"/>
  <c r="AL305" i="43" s="1"/>
  <c r="AW135" i="43"/>
  <c r="AX135" i="43" s="1"/>
  <c r="AT417" i="43"/>
  <c r="AU417" i="43" s="1"/>
  <c r="AW117" i="43"/>
  <c r="AX117" i="43" s="1"/>
  <c r="AT951" i="43"/>
  <c r="AU951" i="43" s="1"/>
  <c r="AZ951" i="43" s="1"/>
  <c r="X639" i="43"/>
  <c r="Z639" i="43" s="1"/>
  <c r="AA639" i="43" s="1"/>
  <c r="AY639" i="43" s="1"/>
  <c r="AM639" i="43"/>
  <c r="AV639" i="43"/>
  <c r="AM875" i="43"/>
  <c r="AW873" i="43" s="1"/>
  <c r="AX873" i="43" s="1"/>
  <c r="AZ873" i="43" s="1"/>
  <c r="X261" i="43"/>
  <c r="Z261" i="43" s="1"/>
  <c r="AA261" i="43" s="1"/>
  <c r="AY261" i="43" s="1"/>
  <c r="AV261" i="43"/>
  <c r="AL598" i="43"/>
  <c r="AT597" i="43" s="1"/>
  <c r="AU597" i="43" s="1"/>
  <c r="AV459" i="43"/>
  <c r="X459" i="43"/>
  <c r="Z459" i="43" s="1"/>
  <c r="AA459" i="43" s="1"/>
  <c r="AY459" i="43" s="1"/>
  <c r="AW387" i="43"/>
  <c r="AX387" i="43" s="1"/>
  <c r="AW273" i="43"/>
  <c r="AX273" i="43" s="1"/>
  <c r="AM148" i="43"/>
  <c r="AM149" i="43" s="1"/>
  <c r="AM150" i="43" s="1"/>
  <c r="AM151" i="43" s="1"/>
  <c r="AM347" i="43"/>
  <c r="AM348" i="43" s="1"/>
  <c r="AW477" i="43"/>
  <c r="AX477" i="43" s="1"/>
  <c r="AM40" i="43"/>
  <c r="AM41" i="43" s="1"/>
  <c r="AL118" i="43"/>
  <c r="AW657" i="43"/>
  <c r="AX657" i="43" s="1"/>
  <c r="AL334" i="43"/>
  <c r="AL335" i="43" s="1"/>
  <c r="AW219" i="43"/>
  <c r="AX219" i="43" s="1"/>
  <c r="AW951" i="43"/>
  <c r="AX951" i="43" s="1"/>
  <c r="AT777" i="43"/>
  <c r="AU777" i="43" s="1"/>
  <c r="AL808" i="43"/>
  <c r="AL809" i="43" s="1"/>
  <c r="AT183" i="43"/>
  <c r="AU183" i="43" s="1"/>
  <c r="AM533" i="43"/>
  <c r="AM534" i="43" s="1"/>
  <c r="AW327" i="43"/>
  <c r="AX327" i="43" s="1"/>
  <c r="AW291" i="43"/>
  <c r="AX291" i="43" s="1"/>
  <c r="AL119" i="43"/>
  <c r="AL120" i="43" s="1"/>
  <c r="AL121" i="43" s="1"/>
  <c r="AL400" i="43"/>
  <c r="AT399" i="43" s="1"/>
  <c r="AU399" i="43" s="1"/>
  <c r="AM82" i="43"/>
  <c r="AM83" i="43" s="1"/>
  <c r="AM490" i="43"/>
  <c r="AM491" i="43" s="1"/>
  <c r="AM492" i="43" s="1"/>
  <c r="AL478" i="43"/>
  <c r="AL479" i="43" s="1"/>
  <c r="X363" i="43"/>
  <c r="Z363" i="43" s="1"/>
  <c r="AA363" i="43" s="1"/>
  <c r="AY363" i="43" s="1"/>
  <c r="AV363" i="43"/>
  <c r="AM363" i="43"/>
  <c r="AV321" i="43"/>
  <c r="X321" i="43"/>
  <c r="Z321" i="43" s="1"/>
  <c r="AA321" i="43" s="1"/>
  <c r="AY321" i="43" s="1"/>
  <c r="AM406" i="43"/>
  <c r="AW405" i="43" s="1"/>
  <c r="AX405" i="43" s="1"/>
  <c r="AL838" i="43"/>
  <c r="AT837" i="43" s="1"/>
  <c r="AU837" i="43" s="1"/>
  <c r="AZ837" i="43" s="1"/>
  <c r="AL202" i="43"/>
  <c r="AL203" i="43" s="1"/>
  <c r="AM689" i="43"/>
  <c r="AM690" i="43"/>
  <c r="AW381" i="43"/>
  <c r="AX381" i="43" s="1"/>
  <c r="AW423" i="43"/>
  <c r="AX423" i="43" s="1"/>
  <c r="AL748" i="43"/>
  <c r="AL749" i="43" s="1"/>
  <c r="AL750" i="43" s="1"/>
  <c r="AM941" i="43"/>
  <c r="AM942" i="43" s="1"/>
  <c r="AM761" i="43"/>
  <c r="AM762" i="43" s="1"/>
  <c r="AM760" i="43"/>
  <c r="AM21" i="43"/>
  <c r="AL563" i="43"/>
  <c r="AL564" i="43" s="1"/>
  <c r="AL565" i="43" s="1"/>
  <c r="AL791" i="43"/>
  <c r="AV561" i="43"/>
  <c r="X561" i="43"/>
  <c r="Z561" i="43" s="1"/>
  <c r="AA561" i="43" s="1"/>
  <c r="AY561" i="43" s="1"/>
  <c r="AM183" i="43"/>
  <c r="AM460" i="43"/>
  <c r="AW459" i="43" s="1"/>
  <c r="AX459" i="43" s="1"/>
  <c r="AT723" i="43"/>
  <c r="AU723" i="43" s="1"/>
  <c r="AL622" i="43"/>
  <c r="AL623" i="43" s="1"/>
  <c r="AW399" i="43"/>
  <c r="AX399" i="43" s="1"/>
  <c r="AW165" i="43"/>
  <c r="AX165" i="43" s="1"/>
  <c r="AW879" i="43"/>
  <c r="AX879" i="43" s="1"/>
  <c r="AT831" i="43"/>
  <c r="AU831" i="43" s="1"/>
  <c r="AM731" i="43"/>
  <c r="AM732" i="43" s="1"/>
  <c r="AL916" i="43"/>
  <c r="AT915" i="43" s="1"/>
  <c r="AU915" i="43" s="1"/>
  <c r="AT153" i="43"/>
  <c r="AU153" i="43" s="1"/>
  <c r="AL214" i="43"/>
  <c r="AT213" i="43" s="1"/>
  <c r="AU213" i="43" s="1"/>
  <c r="AL172" i="43"/>
  <c r="AT171" i="43" s="1"/>
  <c r="AU171" i="43" s="1"/>
  <c r="AM532" i="43"/>
  <c r="AL460" i="43"/>
  <c r="AT459" i="43" s="1"/>
  <c r="AU459" i="43" s="1"/>
  <c r="AW105" i="43"/>
  <c r="AX105" i="43" s="1"/>
  <c r="AM321" i="43"/>
  <c r="AL298" i="43"/>
  <c r="AT297" i="43" s="1"/>
  <c r="AU297" i="43" s="1"/>
  <c r="AL191" i="43"/>
  <c r="AT189" i="43" s="1"/>
  <c r="AU189" i="43" s="1"/>
  <c r="AM298" i="43"/>
  <c r="AW297" i="43"/>
  <c r="AX297" i="43" s="1"/>
  <c r="AL628" i="43"/>
  <c r="AL629" i="43" s="1"/>
  <c r="AL630" i="43" s="1"/>
  <c r="AL631" i="43" s="1"/>
  <c r="AW333" i="43"/>
  <c r="AX333" i="43" s="1"/>
  <c r="AL310" i="43"/>
  <c r="AW555" i="43"/>
  <c r="AX555" i="43" s="1"/>
  <c r="AW747" i="43"/>
  <c r="AX747" i="43" s="1"/>
  <c r="AT135" i="43"/>
  <c r="AU135" i="43" s="1"/>
  <c r="AW111" i="43"/>
  <c r="AX111" i="43" s="1"/>
  <c r="AZ111" i="43" s="1"/>
  <c r="AT99" i="43"/>
  <c r="AU99" i="43" s="1"/>
  <c r="AL910" i="43"/>
  <c r="AT909" i="43" s="1"/>
  <c r="AU909" i="43" s="1"/>
  <c r="AL827" i="43"/>
  <c r="AL226" i="43"/>
  <c r="AT225" i="43" s="1"/>
  <c r="AU225" i="43" s="1"/>
  <c r="AZ225" i="43" s="1"/>
  <c r="AL586" i="43"/>
  <c r="AL737" i="43"/>
  <c r="AL738" i="43" s="1"/>
  <c r="AM88" i="43"/>
  <c r="AW87" i="43" s="1"/>
  <c r="AX87" i="43" s="1"/>
  <c r="AT195" i="43"/>
  <c r="AU195" i="43" s="1"/>
  <c r="AZ195" i="43" s="1"/>
  <c r="AL532" i="43"/>
  <c r="AL221" i="43"/>
  <c r="AL222" i="43" s="1"/>
  <c r="X243" i="43"/>
  <c r="Z243" i="43" s="1"/>
  <c r="AA243" i="43" s="1"/>
  <c r="AY243" i="43" s="1"/>
  <c r="AV243" i="43"/>
  <c r="AM243" i="43"/>
  <c r="AM285" i="43"/>
  <c r="AM442" i="43"/>
  <c r="AW441" i="43" s="1"/>
  <c r="AX441" i="43" s="1"/>
  <c r="AM856" i="43"/>
  <c r="AW855" i="43" s="1"/>
  <c r="AX855" i="43" s="1"/>
  <c r="AT345" i="43"/>
  <c r="AU345" i="43" s="1"/>
  <c r="AL376" i="43"/>
  <c r="AT375" i="43" s="1"/>
  <c r="AU375" i="43" s="1"/>
  <c r="AL754" i="43"/>
  <c r="AL244" i="43"/>
  <c r="AT243" i="43" s="1"/>
  <c r="AU243" i="43" s="1"/>
  <c r="AL694" i="43"/>
  <c r="AW501" i="43"/>
  <c r="AX501" i="43" s="1"/>
  <c r="AZ501" i="43" s="1"/>
  <c r="AM892" i="43"/>
  <c r="AM893" i="43" s="1"/>
  <c r="AM712" i="43"/>
  <c r="AW711" i="43" s="1"/>
  <c r="AX711" i="43" s="1"/>
  <c r="AM259" i="43"/>
  <c r="AM260" i="43" s="1"/>
  <c r="AM258" i="43"/>
  <c r="AL430" i="43"/>
  <c r="AT429" i="43"/>
  <c r="AU429" i="43" s="1"/>
  <c r="AZ429" i="43" s="1"/>
  <c r="AW825" i="43"/>
  <c r="AX825" i="43" s="1"/>
  <c r="AL144" i="43"/>
  <c r="AT141" i="43" s="1"/>
  <c r="AU141" i="43" s="1"/>
  <c r="AL640" i="43"/>
  <c r="AT639" i="43" s="1"/>
  <c r="AU639" i="43" s="1"/>
  <c r="AW609" i="43"/>
  <c r="AX609" i="43" s="1"/>
  <c r="AW915" i="43"/>
  <c r="AX915" i="43" s="1"/>
  <c r="AT771" i="43"/>
  <c r="AU771" i="43" s="1"/>
  <c r="AL856" i="43"/>
  <c r="AT855" i="43" s="1"/>
  <c r="AU855" i="43" s="1"/>
  <c r="AL406" i="43"/>
  <c r="AT405" i="43" s="1"/>
  <c r="AU405" i="43" s="1"/>
  <c r="AV429" i="43"/>
  <c r="X429" i="43"/>
  <c r="Z429" i="43" s="1"/>
  <c r="AA429" i="43" s="1"/>
  <c r="AY429" i="43" s="1"/>
  <c r="AL442" i="43"/>
  <c r="AT81" i="43"/>
  <c r="AU81" i="43" s="1"/>
  <c r="AW831" i="43"/>
  <c r="AX831" i="43" s="1"/>
  <c r="AL634" i="43"/>
  <c r="AL635" i="43" s="1"/>
  <c r="AL636" i="43" s="1"/>
  <c r="X297" i="43"/>
  <c r="Z297" i="43" s="1"/>
  <c r="AA297" i="43" s="1"/>
  <c r="AY297" i="43" s="1"/>
  <c r="AV297" i="43"/>
  <c r="AW159" i="43"/>
  <c r="AX159" i="43" s="1"/>
  <c r="AZ159" i="43" s="1"/>
  <c r="AL317" i="43"/>
  <c r="AM244" i="43"/>
  <c r="AL862" i="43"/>
  <c r="AL863" i="43" s="1"/>
  <c r="AL864" i="43" s="1"/>
  <c r="AM694" i="43"/>
  <c r="AW693" i="43" s="1"/>
  <c r="AX693" i="43" s="1"/>
  <c r="AT165" i="43"/>
  <c r="AU165" i="43" s="1"/>
  <c r="AL352" i="43"/>
  <c r="AT351" i="43" s="1"/>
  <c r="AU351" i="43" s="1"/>
  <c r="AT207" i="43"/>
  <c r="AU207" i="43" s="1"/>
  <c r="AZ207" i="43" s="1"/>
  <c r="AT891" i="43"/>
  <c r="AU891" i="43" s="1"/>
  <c r="AT285" i="43"/>
  <c r="AU285" i="43" s="1"/>
  <c r="AT945" i="43"/>
  <c r="AU945" i="43" s="1"/>
  <c r="AT201" i="43" l="1"/>
  <c r="AU201" i="43" s="1"/>
  <c r="AZ201" i="43" s="1"/>
  <c r="AT897" i="43"/>
  <c r="AU897" i="43" s="1"/>
  <c r="AT363" i="43"/>
  <c r="AU363" i="43" s="1"/>
  <c r="AT471" i="43"/>
  <c r="AU471" i="43" s="1"/>
  <c r="AT447" i="43"/>
  <c r="AU447" i="43" s="1"/>
  <c r="AW897" i="43"/>
  <c r="AX897" i="43" s="1"/>
  <c r="AZ519" i="43"/>
  <c r="AT609" i="43"/>
  <c r="AU609" i="43" s="1"/>
  <c r="AZ609" i="43" s="1"/>
  <c r="AW549" i="43"/>
  <c r="AX549" i="43" s="1"/>
  <c r="AM653" i="43"/>
  <c r="AT681" i="43"/>
  <c r="AU681" i="43" s="1"/>
  <c r="AT651" i="43"/>
  <c r="AU651" i="43" s="1"/>
  <c r="AT537" i="43"/>
  <c r="AU537" i="43" s="1"/>
  <c r="AZ537" i="43" s="1"/>
  <c r="AW687" i="43"/>
  <c r="AX687" i="43" s="1"/>
  <c r="AZ765" i="43"/>
  <c r="AT267" i="43"/>
  <c r="AU267" i="43" s="1"/>
  <c r="AL720" i="43"/>
  <c r="AT717" i="43" s="1"/>
  <c r="AU717" i="43" s="1"/>
  <c r="AZ717" i="43" s="1"/>
  <c r="AW525" i="43"/>
  <c r="AX525" i="43" s="1"/>
  <c r="AZ525" i="43" s="1"/>
  <c r="AZ591" i="43"/>
  <c r="AW651" i="43"/>
  <c r="AX651" i="43" s="1"/>
  <c r="AZ249" i="43"/>
  <c r="AT261" i="43"/>
  <c r="AU261" i="43" s="1"/>
  <c r="AZ75" i="43"/>
  <c r="AW447" i="43"/>
  <c r="AX447" i="43" s="1"/>
  <c r="AZ447" i="43" s="1"/>
  <c r="AT795" i="43"/>
  <c r="AU795" i="43" s="1"/>
  <c r="AZ795" i="43" s="1"/>
  <c r="AZ507" i="43"/>
  <c r="AW729" i="43"/>
  <c r="AX729" i="43" s="1"/>
  <c r="AT309" i="43"/>
  <c r="AU309" i="43" s="1"/>
  <c r="AZ309" i="43" s="1"/>
  <c r="AZ45" i="43"/>
  <c r="AZ297" i="43"/>
  <c r="AT879" i="43"/>
  <c r="AU879" i="43" s="1"/>
  <c r="AT21" i="43"/>
  <c r="AU21" i="43" s="1"/>
  <c r="AZ423" i="43"/>
  <c r="AT357" i="43"/>
  <c r="AU357" i="43" s="1"/>
  <c r="AZ357" i="43" s="1"/>
  <c r="AT789" i="43"/>
  <c r="AU789" i="43" s="1"/>
  <c r="AZ789" i="43" s="1"/>
  <c r="AZ231" i="43"/>
  <c r="AW579" i="43"/>
  <c r="AX579" i="43" s="1"/>
  <c r="AW189" i="43"/>
  <c r="AX189" i="43" s="1"/>
  <c r="AZ63" i="43"/>
  <c r="AT867" i="43"/>
  <c r="AU867" i="43" s="1"/>
  <c r="AZ867" i="43" s="1"/>
  <c r="AW891" i="43"/>
  <c r="AX891" i="43" s="1"/>
  <c r="AT273" i="43"/>
  <c r="AU273" i="43" s="1"/>
  <c r="AZ273" i="43" s="1"/>
  <c r="AZ657" i="43"/>
  <c r="AW177" i="43"/>
  <c r="AX177" i="43" s="1"/>
  <c r="AZ549" i="43"/>
  <c r="AZ945" i="43"/>
  <c r="AW39" i="43"/>
  <c r="AX39" i="43" s="1"/>
  <c r="AW489" i="43"/>
  <c r="AX489" i="43" s="1"/>
  <c r="AZ267" i="43"/>
  <c r="AZ891" i="43"/>
  <c r="AT411" i="43"/>
  <c r="AU411" i="43" s="1"/>
  <c r="AZ411" i="43" s="1"/>
  <c r="AZ375" i="43"/>
  <c r="AW795" i="43"/>
  <c r="AX795" i="43" s="1"/>
  <c r="AZ351" i="43"/>
  <c r="AZ777" i="43"/>
  <c r="AW699" i="43"/>
  <c r="AX699" i="43" s="1"/>
  <c r="AZ699" i="43" s="1"/>
  <c r="AZ771" i="43"/>
  <c r="AZ645" i="43"/>
  <c r="AM280" i="43"/>
  <c r="AW279" i="43" s="1"/>
  <c r="AX279" i="43" s="1"/>
  <c r="AZ279" i="43" s="1"/>
  <c r="AZ171" i="43"/>
  <c r="AM706" i="43"/>
  <c r="AM707" i="43"/>
  <c r="AZ543" i="43"/>
  <c r="AT561" i="43"/>
  <c r="AU561" i="43" s="1"/>
  <c r="AZ561" i="43" s="1"/>
  <c r="AZ741" i="43"/>
  <c r="AT663" i="43"/>
  <c r="AU663" i="43" s="1"/>
  <c r="AZ327" i="43"/>
  <c r="AZ417" i="43"/>
  <c r="AZ165" i="43"/>
  <c r="AW255" i="43"/>
  <c r="AX255" i="43" s="1"/>
  <c r="AT303" i="43"/>
  <c r="AU303" i="43" s="1"/>
  <c r="AZ303" i="43" s="1"/>
  <c r="AW141" i="43"/>
  <c r="AX141" i="43" s="1"/>
  <c r="AZ141" i="43" s="1"/>
  <c r="AZ57" i="43"/>
  <c r="AZ897" i="43"/>
  <c r="AZ909" i="43"/>
  <c r="AZ915" i="43"/>
  <c r="AT333" i="43"/>
  <c r="AU333" i="43" s="1"/>
  <c r="AZ333" i="43" s="1"/>
  <c r="AW147" i="43"/>
  <c r="AX147" i="43" s="1"/>
  <c r="AZ387" i="43"/>
  <c r="AW81" i="43"/>
  <c r="AX81" i="43" s="1"/>
  <c r="AZ81" i="43" s="1"/>
  <c r="AM264" i="43"/>
  <c r="AM265" i="43"/>
  <c r="AZ831" i="43"/>
  <c r="AT117" i="43"/>
  <c r="AU117" i="43" s="1"/>
  <c r="AZ117" i="43" s="1"/>
  <c r="AZ381" i="43"/>
  <c r="AW345" i="43"/>
  <c r="AX345" i="43" s="1"/>
  <c r="AZ345" i="43" s="1"/>
  <c r="AZ855" i="43"/>
  <c r="AZ213" i="43"/>
  <c r="AM604" i="43"/>
  <c r="AM605" i="43" s="1"/>
  <c r="AZ453" i="43"/>
  <c r="AW531" i="43"/>
  <c r="AX531" i="43" s="1"/>
  <c r="AT129" i="43"/>
  <c r="AU129" i="43" s="1"/>
  <c r="AZ129" i="43" s="1"/>
  <c r="AM245" i="43"/>
  <c r="AM246" i="43"/>
  <c r="AT219" i="43"/>
  <c r="AU219" i="43" s="1"/>
  <c r="AZ219" i="43" s="1"/>
  <c r="AL625" i="43"/>
  <c r="AL626" i="43" s="1"/>
  <c r="AL624" i="43"/>
  <c r="AT621" i="43" s="1"/>
  <c r="AU621" i="43" s="1"/>
  <c r="AZ621" i="43" s="1"/>
  <c r="AZ933" i="43"/>
  <c r="AT393" i="43"/>
  <c r="AU393" i="43" s="1"/>
  <c r="AZ393" i="43" s="1"/>
  <c r="AT51" i="43"/>
  <c r="AU51" i="43" s="1"/>
  <c r="AZ51" i="43" s="1"/>
  <c r="AM241" i="43"/>
  <c r="AM242" i="43"/>
  <c r="AL179" i="43"/>
  <c r="AL180" i="43"/>
  <c r="AT567" i="43"/>
  <c r="AU567" i="43" s="1"/>
  <c r="AZ567" i="43" s="1"/>
  <c r="AW717" i="43"/>
  <c r="AX717" i="43" s="1"/>
  <c r="AZ153" i="43"/>
  <c r="AZ651" i="43"/>
  <c r="AM286" i="43"/>
  <c r="AM287" i="43" s="1"/>
  <c r="AM288" i="43" s="1"/>
  <c r="AM289" i="43" s="1"/>
  <c r="AM290" i="43" s="1"/>
  <c r="AL533" i="43"/>
  <c r="AT531" i="43" s="1"/>
  <c r="AU531" i="43" s="1"/>
  <c r="AZ531" i="43" s="1"/>
  <c r="AL534" i="43"/>
  <c r="AM184" i="43"/>
  <c r="AM185" i="43"/>
  <c r="AT633" i="43"/>
  <c r="AU633" i="43" s="1"/>
  <c r="AL906" i="43"/>
  <c r="AL907" i="43"/>
  <c r="AT555" i="43"/>
  <c r="AU555" i="43" s="1"/>
  <c r="AZ555" i="43" s="1"/>
  <c r="AM665" i="43"/>
  <c r="AM666" i="43" s="1"/>
  <c r="AM664" i="43"/>
  <c r="AZ465" i="43"/>
  <c r="AZ189" i="43"/>
  <c r="AT27" i="43"/>
  <c r="AU27" i="43" s="1"/>
  <c r="AZ27" i="43" s="1"/>
  <c r="AM322" i="43"/>
  <c r="AM323" i="43" s="1"/>
  <c r="AM324" i="43" s="1"/>
  <c r="AM864" i="43"/>
  <c r="AM863" i="43"/>
  <c r="AZ255" i="43"/>
  <c r="AZ723" i="43"/>
  <c r="AT513" i="43"/>
  <c r="AU513" i="43" s="1"/>
  <c r="AZ513" i="43" s="1"/>
  <c r="AZ675" i="43"/>
  <c r="AL588" i="43"/>
  <c r="AL587" i="43"/>
  <c r="AT585" i="43" s="1"/>
  <c r="AU585" i="43" s="1"/>
  <c r="AW585" i="43"/>
  <c r="AX585" i="43" s="1"/>
  <c r="AZ849" i="43"/>
  <c r="AL481" i="43"/>
  <c r="AL480" i="43"/>
  <c r="AT477" i="43" s="1"/>
  <c r="AU477" i="43" s="1"/>
  <c r="AZ477" i="43" s="1"/>
  <c r="AL696" i="43"/>
  <c r="AL695" i="43"/>
  <c r="AZ99" i="43"/>
  <c r="AZ105" i="43"/>
  <c r="AM640" i="43"/>
  <c r="AW639" i="43" s="1"/>
  <c r="AX639" i="43" s="1"/>
  <c r="AZ639" i="43" s="1"/>
  <c r="AZ33" i="43"/>
  <c r="AL731" i="43"/>
  <c r="AL732" i="43"/>
  <c r="AZ879" i="43"/>
  <c r="AZ885" i="43"/>
  <c r="AT687" i="43"/>
  <c r="AU687" i="43" s="1"/>
  <c r="AZ471" i="43"/>
  <c r="AZ399" i="43"/>
  <c r="AZ405" i="43"/>
  <c r="AT147" i="43"/>
  <c r="AU147" i="43" s="1"/>
  <c r="AZ369" i="43"/>
  <c r="AM636" i="43"/>
  <c r="AM635" i="43"/>
  <c r="AW633" i="43" s="1"/>
  <c r="AX633" i="43" s="1"/>
  <c r="AZ681" i="43"/>
  <c r="AM365" i="43"/>
  <c r="AM366" i="43" s="1"/>
  <c r="AM364" i="43"/>
  <c r="AZ87" i="43"/>
  <c r="AL444" i="43"/>
  <c r="AL445" i="43" s="1"/>
  <c r="AL446" i="43" s="1"/>
  <c r="AL443" i="43"/>
  <c r="AZ39" i="43"/>
  <c r="AZ459" i="43"/>
  <c r="AZ579" i="43"/>
  <c r="AT807" i="43"/>
  <c r="AU807" i="43" s="1"/>
  <c r="AZ807" i="43" s="1"/>
  <c r="AT747" i="43"/>
  <c r="AU747" i="43" s="1"/>
  <c r="AZ747" i="43" s="1"/>
  <c r="AM24" i="43"/>
  <c r="AM25" i="43"/>
  <c r="AT627" i="43"/>
  <c r="AU627" i="43" s="1"/>
  <c r="AZ627" i="43" s="1"/>
  <c r="AM671" i="43"/>
  <c r="AM670" i="43"/>
  <c r="AW669" i="43" s="1"/>
  <c r="AX669" i="43" s="1"/>
  <c r="AZ669" i="43" s="1"/>
  <c r="AT735" i="43"/>
  <c r="AU735" i="43" s="1"/>
  <c r="AZ735" i="43" s="1"/>
  <c r="AZ711" i="43"/>
  <c r="AL761" i="43"/>
  <c r="AL762" i="43"/>
  <c r="AL763" i="43" s="1"/>
  <c r="AL764" i="43" s="1"/>
  <c r="AT861" i="43"/>
  <c r="AU861" i="43" s="1"/>
  <c r="AL755" i="43"/>
  <c r="AL756" i="43"/>
  <c r="AL757" i="43" s="1"/>
  <c r="AZ135" i="43"/>
  <c r="AM763" i="43"/>
  <c r="AM764" i="43"/>
  <c r="AZ843" i="43"/>
  <c r="AZ495" i="43"/>
  <c r="AM598" i="43"/>
  <c r="AW597" i="43" s="1"/>
  <c r="AX597" i="43" s="1"/>
  <c r="AZ597" i="43" s="1"/>
  <c r="AT489" i="43"/>
  <c r="AU489" i="43" s="1"/>
  <c r="AZ489" i="43" s="1"/>
  <c r="AW939" i="43"/>
  <c r="AX939" i="43" s="1"/>
  <c r="AZ939" i="43" s="1"/>
  <c r="AW261" i="43" l="1"/>
  <c r="AX261" i="43" s="1"/>
  <c r="AZ261" i="43" s="1"/>
  <c r="AZ687" i="43"/>
  <c r="AT441" i="43"/>
  <c r="AU441" i="43" s="1"/>
  <c r="AZ441" i="43" s="1"/>
  <c r="AW243" i="43"/>
  <c r="AX243" i="43" s="1"/>
  <c r="AZ243" i="43" s="1"/>
  <c r="AT693" i="43"/>
  <c r="AU693" i="43" s="1"/>
  <c r="AZ693" i="43" s="1"/>
  <c r="AW705" i="43"/>
  <c r="AX705" i="43" s="1"/>
  <c r="AZ705" i="43" s="1"/>
  <c r="AZ147" i="43"/>
  <c r="AT177" i="43"/>
  <c r="AU177" i="43" s="1"/>
  <c r="AZ177" i="43" s="1"/>
  <c r="AW861" i="43"/>
  <c r="AX861" i="43" s="1"/>
  <c r="AT729" i="43"/>
  <c r="AU729" i="43" s="1"/>
  <c r="AZ729" i="43" s="1"/>
  <c r="AW21" i="43"/>
  <c r="AX21" i="43" s="1"/>
  <c r="AZ21" i="43" s="1"/>
  <c r="AW183" i="43"/>
  <c r="AX183" i="43" s="1"/>
  <c r="AZ183" i="43" s="1"/>
  <c r="AT759" i="43"/>
  <c r="AU759" i="43" s="1"/>
  <c r="AW759" i="43"/>
  <c r="AX759" i="43" s="1"/>
  <c r="AZ759" i="43" s="1"/>
  <c r="AT903" i="43"/>
  <c r="AU903" i="43" s="1"/>
  <c r="AZ903" i="43" s="1"/>
  <c r="AW603" i="43"/>
  <c r="AX603" i="43" s="1"/>
  <c r="AZ603" i="43" s="1"/>
  <c r="AZ633" i="43"/>
  <c r="AW285" i="43"/>
  <c r="AX285" i="43" s="1"/>
  <c r="AZ285" i="43" s="1"/>
  <c r="AT753" i="43"/>
  <c r="AU753" i="43" s="1"/>
  <c r="AZ753" i="43" s="1"/>
  <c r="AZ861" i="43"/>
  <c r="AZ585" i="43"/>
  <c r="AW237" i="43"/>
  <c r="AX237" i="43" s="1"/>
  <c r="AZ237" i="43" s="1"/>
  <c r="AM667" i="43"/>
  <c r="AM668" i="43"/>
  <c r="AM326" i="43"/>
  <c r="AM325" i="43"/>
  <c r="AM368" i="43"/>
  <c r="AM367" i="43"/>
  <c r="AW363" i="43" l="1"/>
  <c r="AX363" i="43" s="1"/>
  <c r="AZ363" i="43" s="1"/>
  <c r="AW321" i="43"/>
  <c r="AX321" i="43" s="1"/>
  <c r="AZ321" i="43" s="1"/>
  <c r="AW663" i="43"/>
  <c r="AX663" i="43" s="1"/>
  <c r="AZ663" i="43" s="1"/>
  <c r="AJ22" i="42" l="1"/>
  <c r="AH22" i="42"/>
  <c r="AF22" i="42"/>
  <c r="AJ21" i="42"/>
  <c r="AH21" i="42"/>
  <c r="AF21" i="42"/>
  <c r="BD20" i="42"/>
  <c r="BD19" i="42"/>
  <c r="BD18" i="42"/>
  <c r="BD17" i="42"/>
  <c r="BD16" i="42"/>
  <c r="BD15" i="42"/>
  <c r="AV15" i="42"/>
  <c r="AJ20" i="42"/>
  <c r="AH20" i="42"/>
  <c r="AF20" i="42"/>
  <c r="AJ19" i="42"/>
  <c r="AH19" i="42"/>
  <c r="AF19" i="42"/>
  <c r="AJ18" i="42"/>
  <c r="AH18" i="42"/>
  <c r="AK18" i="42" s="1"/>
  <c r="AF18" i="42"/>
  <c r="AJ17" i="42"/>
  <c r="AH17" i="42"/>
  <c r="AF17" i="42"/>
  <c r="AJ16" i="42"/>
  <c r="AH16" i="42"/>
  <c r="AF16" i="42"/>
  <c r="AM17" i="42" s="1"/>
  <c r="AJ15" i="42"/>
  <c r="AH15" i="42"/>
  <c r="AF15" i="42"/>
  <c r="W15" i="42"/>
  <c r="U15" i="42"/>
  <c r="Y15" i="42" s="1"/>
  <c r="X15" i="42" s="1"/>
  <c r="Z15" i="42" s="1"/>
  <c r="AA15" i="42" s="1"/>
  <c r="AY15" i="42" s="1"/>
  <c r="S15" i="42"/>
  <c r="AS15" i="42" s="1"/>
  <c r="W9" i="42"/>
  <c r="U9" i="42"/>
  <c r="Y9" i="42" s="1"/>
  <c r="X9" i="42" s="1"/>
  <c r="Z9" i="42" s="1"/>
  <c r="AA9" i="42" s="1"/>
  <c r="AY9" i="42" s="1"/>
  <c r="S9" i="42"/>
  <c r="AS9" i="42" s="1"/>
  <c r="AJ165" i="29"/>
  <c r="AH165" i="29"/>
  <c r="AK165" i="29" s="1"/>
  <c r="AF165" i="29"/>
  <c r="BD14" i="42"/>
  <c r="AJ14" i="42"/>
  <c r="AH14" i="42"/>
  <c r="AF14" i="42"/>
  <c r="BD13" i="42"/>
  <c r="AJ13" i="42"/>
  <c r="AH13" i="42"/>
  <c r="AF13" i="42"/>
  <c r="BD12" i="42"/>
  <c r="AJ12" i="42"/>
  <c r="AH12" i="42"/>
  <c r="AF12" i="42"/>
  <c r="BD11" i="42"/>
  <c r="AJ11" i="42"/>
  <c r="AH11" i="42"/>
  <c r="AF11" i="42"/>
  <c r="BD10" i="42"/>
  <c r="AJ10" i="42"/>
  <c r="AH10" i="42"/>
  <c r="AF10" i="42"/>
  <c r="BD9" i="42"/>
  <c r="AJ9" i="42"/>
  <c r="AH9" i="42"/>
  <c r="AK9" i="42" s="1"/>
  <c r="AF9" i="42"/>
  <c r="BD20" i="35"/>
  <c r="AJ20" i="35"/>
  <c r="AH20" i="35"/>
  <c r="AK20" i="35" s="1"/>
  <c r="AF20" i="35"/>
  <c r="BD19" i="35"/>
  <c r="AJ19" i="35"/>
  <c r="AH19" i="35"/>
  <c r="AF19" i="35"/>
  <c r="BD18" i="35"/>
  <c r="AJ18" i="35"/>
  <c r="AH18" i="35"/>
  <c r="AF18" i="35"/>
  <c r="BD17" i="35"/>
  <c r="AJ17" i="35"/>
  <c r="AH17" i="35"/>
  <c r="AK17" i="35" s="1"/>
  <c r="AF17" i="35"/>
  <c r="BD16" i="35"/>
  <c r="AJ16" i="35"/>
  <c r="AH16" i="35"/>
  <c r="AF16" i="35"/>
  <c r="BD15" i="35"/>
  <c r="AJ15" i="35"/>
  <c r="AH15" i="35"/>
  <c r="AF15" i="35"/>
  <c r="W15" i="35"/>
  <c r="U15" i="35"/>
  <c r="Y15" i="35" s="1"/>
  <c r="S15" i="35"/>
  <c r="AS15" i="35" s="1"/>
  <c r="BD14" i="35"/>
  <c r="AJ14" i="35"/>
  <c r="AH14" i="35"/>
  <c r="AF14" i="35"/>
  <c r="BD13" i="35"/>
  <c r="AJ13" i="35"/>
  <c r="AH13" i="35"/>
  <c r="AF13" i="35"/>
  <c r="BD12" i="35"/>
  <c r="AJ12" i="35"/>
  <c r="AH12" i="35"/>
  <c r="AF12" i="35"/>
  <c r="AM13" i="35" s="1"/>
  <c r="BD11" i="35"/>
  <c r="AJ11" i="35"/>
  <c r="AH11" i="35"/>
  <c r="AF11" i="35"/>
  <c r="BD10" i="35"/>
  <c r="AJ10" i="35"/>
  <c r="AH10" i="35"/>
  <c r="AF10" i="35"/>
  <c r="BD9" i="35"/>
  <c r="AJ9" i="35"/>
  <c r="AH9" i="35"/>
  <c r="AF9" i="35"/>
  <c r="W9" i="35"/>
  <c r="U9" i="35"/>
  <c r="S9" i="35"/>
  <c r="AS9" i="35" s="1"/>
  <c r="BD26" i="41"/>
  <c r="AJ26" i="41"/>
  <c r="AH26" i="41"/>
  <c r="AK26" i="41" s="1"/>
  <c r="AF26" i="41"/>
  <c r="BD25" i="41"/>
  <c r="AJ25" i="41"/>
  <c r="AH25" i="41"/>
  <c r="AK25" i="41" s="1"/>
  <c r="AF25" i="41"/>
  <c r="AM26" i="41" s="1"/>
  <c r="BD24" i="41"/>
  <c r="AJ24" i="41"/>
  <c r="AH24" i="41"/>
  <c r="AF24" i="41"/>
  <c r="BD23" i="41"/>
  <c r="AJ23" i="41"/>
  <c r="AH23" i="41"/>
  <c r="AK23" i="41" s="1"/>
  <c r="AF23" i="41"/>
  <c r="BD22" i="41"/>
  <c r="AJ22" i="41"/>
  <c r="AH22" i="41"/>
  <c r="AK22" i="41" s="1"/>
  <c r="AF22" i="41"/>
  <c r="BD21" i="41"/>
  <c r="AJ21" i="41"/>
  <c r="AH21" i="41"/>
  <c r="AF21" i="41"/>
  <c r="W21" i="41"/>
  <c r="U21" i="41"/>
  <c r="S21" i="41"/>
  <c r="AS21" i="41" s="1"/>
  <c r="BD20" i="41"/>
  <c r="AJ20" i="41"/>
  <c r="AH20" i="41"/>
  <c r="AF20" i="41"/>
  <c r="BD19" i="41"/>
  <c r="AJ19" i="41"/>
  <c r="AH19" i="41"/>
  <c r="AF19" i="41"/>
  <c r="BD18" i="41"/>
  <c r="AJ18" i="41"/>
  <c r="AH18" i="41"/>
  <c r="AF18" i="41"/>
  <c r="BD17" i="41"/>
  <c r="AJ17" i="41"/>
  <c r="AH17" i="41"/>
  <c r="AF17" i="41"/>
  <c r="BD16" i="41"/>
  <c r="AJ16" i="41"/>
  <c r="AH16" i="41"/>
  <c r="AF16" i="41"/>
  <c r="BD15" i="41"/>
  <c r="AJ15" i="41"/>
  <c r="AH15" i="41"/>
  <c r="AK15" i="41" s="1"/>
  <c r="AF15" i="41"/>
  <c r="W15" i="41"/>
  <c r="U15" i="41"/>
  <c r="Y15" i="41" s="1"/>
  <c r="S15" i="41"/>
  <c r="AS15" i="41" s="1"/>
  <c r="BD14" i="41"/>
  <c r="AJ14" i="41"/>
  <c r="AH14" i="41"/>
  <c r="AF14" i="41"/>
  <c r="BD13" i="41"/>
  <c r="AJ13" i="41"/>
  <c r="AH13" i="41"/>
  <c r="AK13" i="41" s="1"/>
  <c r="AF13" i="41"/>
  <c r="BD12" i="41"/>
  <c r="AJ12" i="41"/>
  <c r="AH12" i="41"/>
  <c r="AF12" i="41"/>
  <c r="AM13" i="41" s="1"/>
  <c r="BD11" i="41"/>
  <c r="AJ11" i="41"/>
  <c r="AH11" i="41"/>
  <c r="AF11" i="41"/>
  <c r="BD10" i="41"/>
  <c r="AJ10" i="41"/>
  <c r="AH10" i="41"/>
  <c r="AK10" i="41" s="1"/>
  <c r="AF10" i="41"/>
  <c r="BD9" i="41"/>
  <c r="AJ9" i="41"/>
  <c r="AH9" i="41"/>
  <c r="AK9" i="41" s="1"/>
  <c r="AF9" i="41"/>
  <c r="W9" i="41"/>
  <c r="U9" i="41"/>
  <c r="S9" i="41"/>
  <c r="AS9" i="41" s="1"/>
  <c r="BD60" i="29"/>
  <c r="AJ60" i="29"/>
  <c r="AH60" i="29"/>
  <c r="AF60" i="29"/>
  <c r="BD59" i="29"/>
  <c r="AJ59" i="29"/>
  <c r="AH59" i="29"/>
  <c r="AF59" i="29"/>
  <c r="BD58" i="29"/>
  <c r="AJ58" i="29"/>
  <c r="AH58" i="29"/>
  <c r="AF58" i="29"/>
  <c r="BD57" i="29"/>
  <c r="AJ57" i="29"/>
  <c r="AH57" i="29"/>
  <c r="AF57" i="29"/>
  <c r="AL58" i="29" s="1"/>
  <c r="BD56" i="29"/>
  <c r="AJ56" i="29"/>
  <c r="AH56" i="29"/>
  <c r="AK56" i="29" s="1"/>
  <c r="AF56" i="29"/>
  <c r="BD55" i="29"/>
  <c r="AJ55" i="29"/>
  <c r="AH55" i="29"/>
  <c r="AF55" i="29"/>
  <c r="W55" i="29"/>
  <c r="U55" i="29"/>
  <c r="S55" i="29"/>
  <c r="AS55" i="29" s="1"/>
  <c r="BD54" i="29"/>
  <c r="AJ54" i="29"/>
  <c r="AH54" i="29"/>
  <c r="AF54" i="29"/>
  <c r="BD53" i="29"/>
  <c r="AJ53" i="29"/>
  <c r="AH53" i="29"/>
  <c r="AF53" i="29"/>
  <c r="BD52" i="29"/>
  <c r="AJ52" i="29"/>
  <c r="AH52" i="29"/>
  <c r="AF52" i="29"/>
  <c r="AM53" i="29" s="1"/>
  <c r="BD51" i="29"/>
  <c r="AJ51" i="29"/>
  <c r="AH51" i="29"/>
  <c r="AF51" i="29"/>
  <c r="BD50" i="29"/>
  <c r="AJ50" i="29"/>
  <c r="AH50" i="29"/>
  <c r="AF50" i="29"/>
  <c r="BD49" i="29"/>
  <c r="AJ49" i="29"/>
  <c r="AH49" i="29"/>
  <c r="AF49" i="29"/>
  <c r="W49" i="29"/>
  <c r="U49" i="29"/>
  <c r="S49" i="29"/>
  <c r="AS49" i="29" s="1"/>
  <c r="BD48" i="29"/>
  <c r="AJ48" i="29"/>
  <c r="AH48" i="29"/>
  <c r="AF48" i="29"/>
  <c r="BD47" i="29"/>
  <c r="AJ47" i="29"/>
  <c r="AH47" i="29"/>
  <c r="AF47" i="29"/>
  <c r="BD46" i="29"/>
  <c r="AJ46" i="29"/>
  <c r="AH46" i="29"/>
  <c r="AF46" i="29"/>
  <c r="BD45" i="29"/>
  <c r="AJ45" i="29"/>
  <c r="AH45" i="29"/>
  <c r="AF45" i="29"/>
  <c r="BD44" i="29"/>
  <c r="AJ44" i="29"/>
  <c r="AH44" i="29"/>
  <c r="AF44" i="29"/>
  <c r="BD43" i="29"/>
  <c r="AJ43" i="29"/>
  <c r="AH43" i="29"/>
  <c r="AF43" i="29"/>
  <c r="W43" i="29"/>
  <c r="U43" i="29"/>
  <c r="S43" i="29"/>
  <c r="BD42" i="29"/>
  <c r="AJ42" i="29"/>
  <c r="AH42" i="29"/>
  <c r="AF42" i="29"/>
  <c r="BD41" i="29"/>
  <c r="AJ41" i="29"/>
  <c r="AH41" i="29"/>
  <c r="AF41" i="29"/>
  <c r="BD40" i="29"/>
  <c r="AJ40" i="29"/>
  <c r="AH40" i="29"/>
  <c r="AF40" i="29"/>
  <c r="BD39" i="29"/>
  <c r="AJ39" i="29"/>
  <c r="AH39" i="29"/>
  <c r="AF39" i="29"/>
  <c r="BD38" i="29"/>
  <c r="AJ38" i="29"/>
  <c r="AH38" i="29"/>
  <c r="AF38" i="29"/>
  <c r="BD37" i="29"/>
  <c r="AJ37" i="29"/>
  <c r="AH37" i="29"/>
  <c r="AF37" i="29"/>
  <c r="W37" i="29"/>
  <c r="U37" i="29"/>
  <c r="S37" i="29"/>
  <c r="AS37" i="29" s="1"/>
  <c r="BD36" i="29"/>
  <c r="AJ36" i="29"/>
  <c r="AH36" i="29"/>
  <c r="AK36" i="29" s="1"/>
  <c r="AF36" i="29"/>
  <c r="BD35" i="29"/>
  <c r="AJ35" i="29"/>
  <c r="AH35" i="29"/>
  <c r="AF35" i="29"/>
  <c r="BD34" i="29"/>
  <c r="AJ34" i="29"/>
  <c r="AH34" i="29"/>
  <c r="AK34" i="29" s="1"/>
  <c r="AF34" i="29"/>
  <c r="BD33" i="29"/>
  <c r="AJ33" i="29"/>
  <c r="AH33" i="29"/>
  <c r="AK33" i="29" s="1"/>
  <c r="AF33" i="29"/>
  <c r="BD32" i="29"/>
  <c r="AJ32" i="29"/>
  <c r="AH32" i="29"/>
  <c r="AF32" i="29"/>
  <c r="BD31" i="29"/>
  <c r="AJ31" i="29"/>
  <c r="AH31" i="29"/>
  <c r="AF31" i="29"/>
  <c r="W31" i="29"/>
  <c r="U31" i="29"/>
  <c r="Y31" i="29" s="1"/>
  <c r="AM31" i="29" s="1"/>
  <c r="S31" i="29"/>
  <c r="AS31" i="29" s="1"/>
  <c r="Y9" i="41" l="1"/>
  <c r="AM9" i="41" s="1"/>
  <c r="AK14" i="41"/>
  <c r="AK19" i="41"/>
  <c r="AK24" i="41"/>
  <c r="AM10" i="41"/>
  <c r="AK11" i="41"/>
  <c r="AK18" i="35"/>
  <c r="AM19" i="35"/>
  <c r="Y9" i="35"/>
  <c r="X9" i="35" s="1"/>
  <c r="Z9" i="35" s="1"/>
  <c r="AA9" i="35" s="1"/>
  <c r="AY9" i="35" s="1"/>
  <c r="AK14" i="35"/>
  <c r="AK20" i="42"/>
  <c r="AK21" i="42"/>
  <c r="AM13" i="42"/>
  <c r="AK14" i="42"/>
  <c r="AK15" i="42"/>
  <c r="AM18" i="42"/>
  <c r="AK11" i="42"/>
  <c r="AK17" i="42"/>
  <c r="AM15" i="42"/>
  <c r="AV9" i="42"/>
  <c r="AK16" i="42"/>
  <c r="AL18" i="42"/>
  <c r="AM20" i="42"/>
  <c r="AL17" i="42"/>
  <c r="AK19" i="42"/>
  <c r="AK22" i="42"/>
  <c r="AK10" i="35"/>
  <c r="AK15" i="35"/>
  <c r="AL15" i="35" s="1"/>
  <c r="AM14" i="35"/>
  <c r="AK19" i="35"/>
  <c r="AK11" i="35"/>
  <c r="AK16" i="35"/>
  <c r="AK21" i="41"/>
  <c r="AL21" i="41" s="1"/>
  <c r="AL22" i="41" s="1"/>
  <c r="AL23" i="41" s="1"/>
  <c r="AL24" i="41" s="1"/>
  <c r="AK12" i="41"/>
  <c r="AK18" i="41"/>
  <c r="AL14" i="41"/>
  <c r="AK32" i="29"/>
  <c r="AL49" i="29"/>
  <c r="AL50" i="29" s="1"/>
  <c r="AM42" i="29"/>
  <c r="AK58" i="29"/>
  <c r="AK38" i="29"/>
  <c r="Y49" i="29"/>
  <c r="X49" i="29" s="1"/>
  <c r="Z49" i="29" s="1"/>
  <c r="AA49" i="29" s="1"/>
  <c r="AY49" i="29" s="1"/>
  <c r="AK49" i="29"/>
  <c r="AK60" i="29"/>
  <c r="AK41" i="29"/>
  <c r="AK51" i="29"/>
  <c r="AK31" i="29"/>
  <c r="AL31" i="29" s="1"/>
  <c r="AL15" i="42"/>
  <c r="AM16" i="42"/>
  <c r="AL19" i="42"/>
  <c r="AM19" i="42"/>
  <c r="AL20" i="42"/>
  <c r="AK12" i="42"/>
  <c r="AK13" i="42"/>
  <c r="AK10" i="42"/>
  <c r="AM12" i="42"/>
  <c r="AM11" i="42"/>
  <c r="AL11" i="42"/>
  <c r="AL12" i="42"/>
  <c r="AM14" i="42"/>
  <c r="AL13" i="42"/>
  <c r="AL14" i="42"/>
  <c r="AL9" i="42"/>
  <c r="AL13" i="35"/>
  <c r="AK12" i="35"/>
  <c r="AM17" i="35"/>
  <c r="AL17" i="35"/>
  <c r="AM12" i="35"/>
  <c r="AK13" i="35"/>
  <c r="AM20" i="35"/>
  <c r="AK9" i="35"/>
  <c r="AL9" i="35" s="1"/>
  <c r="X15" i="35"/>
  <c r="Z15" i="35" s="1"/>
  <c r="AA15" i="35" s="1"/>
  <c r="AY15" i="35" s="1"/>
  <c r="AV15" i="35"/>
  <c r="AL11" i="35"/>
  <c r="AL18" i="35"/>
  <c r="AM9" i="35"/>
  <c r="AM11" i="35"/>
  <c r="AL12" i="35"/>
  <c r="AM18" i="35"/>
  <c r="AL19" i="35"/>
  <c r="AL20" i="35"/>
  <c r="AV9" i="35"/>
  <c r="AL14" i="35"/>
  <c r="AM15" i="35"/>
  <c r="AL13" i="41"/>
  <c r="AL15" i="41"/>
  <c r="AK16" i="41"/>
  <c r="AL16" i="41" s="1"/>
  <c r="AK20" i="41"/>
  <c r="AM14" i="41"/>
  <c r="AM12" i="41"/>
  <c r="AM25" i="41"/>
  <c r="AK17" i="41"/>
  <c r="Y21" i="41"/>
  <c r="AV21" i="41" s="1"/>
  <c r="X15" i="41"/>
  <c r="Z15" i="41" s="1"/>
  <c r="AA15" i="41" s="1"/>
  <c r="AY15" i="41" s="1"/>
  <c r="AV15" i="41"/>
  <c r="AM15" i="41"/>
  <c r="AV9" i="41"/>
  <c r="AL9" i="41"/>
  <c r="AL10" i="41"/>
  <c r="AL11" i="41"/>
  <c r="AL25" i="41"/>
  <c r="AM11" i="41"/>
  <c r="AL12" i="41"/>
  <c r="AL26" i="41"/>
  <c r="AK52" i="29"/>
  <c r="AM54" i="29"/>
  <c r="AM59" i="29"/>
  <c r="AM41" i="29"/>
  <c r="Y43" i="29"/>
  <c r="AM43" i="29" s="1"/>
  <c r="AM44" i="29" s="1"/>
  <c r="AM46" i="29" s="1"/>
  <c r="AK44" i="29"/>
  <c r="AK47" i="29"/>
  <c r="AK54" i="29"/>
  <c r="AK53" i="29"/>
  <c r="AK57" i="29"/>
  <c r="AK39" i="29"/>
  <c r="AK50" i="29"/>
  <c r="AK37" i="29"/>
  <c r="AL37" i="29" s="1"/>
  <c r="AK40" i="29"/>
  <c r="AK45" i="29"/>
  <c r="AK48" i="29"/>
  <c r="AM58" i="29"/>
  <c r="AM48" i="29"/>
  <c r="Y55" i="29"/>
  <c r="X55" i="29" s="1"/>
  <c r="Z55" i="29" s="1"/>
  <c r="AA55" i="29" s="1"/>
  <c r="AY55" i="29" s="1"/>
  <c r="AL40" i="29"/>
  <c r="AM40" i="29"/>
  <c r="AK35" i="29"/>
  <c r="AM60" i="29"/>
  <c r="Y37" i="29"/>
  <c r="X37" i="29" s="1"/>
  <c r="Z37" i="29" s="1"/>
  <c r="AA37" i="29" s="1"/>
  <c r="AY37" i="29" s="1"/>
  <c r="AK42" i="29"/>
  <c r="AK43" i="29"/>
  <c r="AL43" i="29" s="1"/>
  <c r="AK55" i="29"/>
  <c r="AL55" i="29" s="1"/>
  <c r="AL56" i="29" s="1"/>
  <c r="AK59" i="29"/>
  <c r="AK46" i="29"/>
  <c r="AL59" i="29"/>
  <c r="AL53" i="29"/>
  <c r="AL60" i="29"/>
  <c r="AL54" i="29"/>
  <c r="AS43" i="29"/>
  <c r="AL48" i="29"/>
  <c r="AL41" i="29"/>
  <c r="AL42" i="29"/>
  <c r="AM32" i="29"/>
  <c r="AM33" i="29" s="1"/>
  <c r="AM34" i="29" s="1"/>
  <c r="AM35" i="29" s="1"/>
  <c r="AM36" i="29" s="1"/>
  <c r="AV31" i="29"/>
  <c r="X31" i="29"/>
  <c r="Z31" i="29" s="1"/>
  <c r="AA31" i="29" s="1"/>
  <c r="AY31" i="29" s="1"/>
  <c r="X9" i="41" l="1"/>
  <c r="Z9" i="41" s="1"/>
  <c r="AA9" i="41" s="1"/>
  <c r="AY9" i="41" s="1"/>
  <c r="AL16" i="42"/>
  <c r="AT15" i="42" s="1"/>
  <c r="AU15" i="42" s="1"/>
  <c r="AW15" i="42"/>
  <c r="AX15" i="42" s="1"/>
  <c r="AT21" i="41"/>
  <c r="AU21" i="41" s="1"/>
  <c r="AL17" i="41"/>
  <c r="AL18" i="41" s="1"/>
  <c r="AL19" i="41" s="1"/>
  <c r="AL20" i="41" s="1"/>
  <c r="AM21" i="41"/>
  <c r="AM22" i="41" s="1"/>
  <c r="AM24" i="41" s="1"/>
  <c r="X21" i="41"/>
  <c r="Z21" i="41" s="1"/>
  <c r="AA21" i="41" s="1"/>
  <c r="AY21" i="41" s="1"/>
  <c r="AM47" i="29"/>
  <c r="AM37" i="29"/>
  <c r="AM38" i="29" s="1"/>
  <c r="AM39" i="29" s="1"/>
  <c r="AL32" i="29"/>
  <c r="AL33" i="29" s="1"/>
  <c r="AL34" i="29" s="1"/>
  <c r="AL35" i="29" s="1"/>
  <c r="AL36" i="29" s="1"/>
  <c r="AM49" i="29"/>
  <c r="AM50" i="29" s="1"/>
  <c r="AM51" i="29" s="1"/>
  <c r="AM52" i="29" s="1"/>
  <c r="AV49" i="29"/>
  <c r="AL38" i="29"/>
  <c r="AL39" i="29" s="1"/>
  <c r="AT37" i="29" s="1"/>
  <c r="AU37" i="29" s="1"/>
  <c r="X43" i="29"/>
  <c r="Z43" i="29" s="1"/>
  <c r="AA43" i="29" s="1"/>
  <c r="AY43" i="29" s="1"/>
  <c r="AV43" i="29"/>
  <c r="AM9" i="42"/>
  <c r="AM10" i="42" s="1"/>
  <c r="AL10" i="42"/>
  <c r="AT9" i="42" s="1"/>
  <c r="AU9" i="42" s="1"/>
  <c r="AM10" i="35"/>
  <c r="AW9" i="35" s="1"/>
  <c r="AX9" i="35" s="1"/>
  <c r="AL16" i="35"/>
  <c r="AT15" i="35" s="1"/>
  <c r="AU15" i="35" s="1"/>
  <c r="AM16" i="35"/>
  <c r="AW15" i="35" s="1"/>
  <c r="AX15" i="35" s="1"/>
  <c r="AL10" i="35"/>
  <c r="AT9" i="35" s="1"/>
  <c r="AU9" i="35" s="1"/>
  <c r="AW9" i="41"/>
  <c r="AX9" i="41" s="1"/>
  <c r="AT9" i="41"/>
  <c r="AU9" i="41" s="1"/>
  <c r="AM16" i="41"/>
  <c r="AM17" i="41" s="1"/>
  <c r="AM18" i="41" s="1"/>
  <c r="AM19" i="41" s="1"/>
  <c r="AM20" i="41" s="1"/>
  <c r="AL44" i="29"/>
  <c r="AL45" i="29" s="1"/>
  <c r="AL46" i="29" s="1"/>
  <c r="AL47" i="29" s="1"/>
  <c r="AM55" i="29"/>
  <c r="AM56" i="29" s="1"/>
  <c r="AM57" i="29" s="1"/>
  <c r="AV55" i="29"/>
  <c r="AL57" i="29"/>
  <c r="AT55" i="29" s="1"/>
  <c r="AU55" i="29" s="1"/>
  <c r="AV37" i="29"/>
  <c r="AL52" i="29"/>
  <c r="AL51" i="29"/>
  <c r="AT49" i="29" s="1"/>
  <c r="AU49" i="29" s="1"/>
  <c r="AM45" i="29"/>
  <c r="AW31" i="29"/>
  <c r="AX31" i="29" s="1"/>
  <c r="AT31" i="29" l="1"/>
  <c r="AU31" i="29" s="1"/>
  <c r="AW43" i="29"/>
  <c r="AX43" i="29" s="1"/>
  <c r="AZ9" i="41"/>
  <c r="AW9" i="42"/>
  <c r="AX9" i="42" s="1"/>
  <c r="AZ9" i="42" s="1"/>
  <c r="AZ15" i="42"/>
  <c r="AM23" i="41"/>
  <c r="AW21" i="41" s="1"/>
  <c r="AX21" i="41" s="1"/>
  <c r="AZ21" i="41" s="1"/>
  <c r="AT15" i="41"/>
  <c r="AU15" i="41" s="1"/>
  <c r="AZ15" i="35"/>
  <c r="AZ9" i="35"/>
  <c r="AW15" i="41"/>
  <c r="AX15" i="41" s="1"/>
  <c r="AZ15" i="41" s="1"/>
  <c r="AT43" i="29"/>
  <c r="AU43" i="29" s="1"/>
  <c r="AZ43" i="29" s="1"/>
  <c r="AW55" i="29"/>
  <c r="AX55" i="29" s="1"/>
  <c r="AZ55" i="29" s="1"/>
  <c r="AW49" i="29"/>
  <c r="AX49" i="29" s="1"/>
  <c r="AZ49" i="29" s="1"/>
  <c r="AW37" i="29"/>
  <c r="AX37" i="29" s="1"/>
  <c r="AZ37" i="29" s="1"/>
  <c r="AZ31" i="29"/>
  <c r="BD146" i="35" l="1"/>
  <c r="AJ146" i="35"/>
  <c r="AH146" i="35"/>
  <c r="AK146" i="35" s="1"/>
  <c r="AF146" i="35"/>
  <c r="BD145" i="35"/>
  <c r="AJ145" i="35"/>
  <c r="AH145" i="35"/>
  <c r="AF145" i="35"/>
  <c r="BD144" i="35"/>
  <c r="AJ144" i="35"/>
  <c r="AH144" i="35"/>
  <c r="AF144" i="35"/>
  <c r="AM145" i="35" s="1"/>
  <c r="BD143" i="35"/>
  <c r="AJ143" i="35"/>
  <c r="AH143" i="35"/>
  <c r="AF143" i="35"/>
  <c r="BD142" i="35"/>
  <c r="AJ142" i="35"/>
  <c r="AH142" i="35"/>
  <c r="AF142" i="35"/>
  <c r="BD141" i="35"/>
  <c r="AJ141" i="35"/>
  <c r="AH141" i="35"/>
  <c r="AF141" i="35"/>
  <c r="W141" i="35"/>
  <c r="U141" i="35"/>
  <c r="S141" i="35"/>
  <c r="AS141" i="35" s="1"/>
  <c r="BD140" i="35"/>
  <c r="AJ140" i="35"/>
  <c r="AH140" i="35"/>
  <c r="AF140" i="35"/>
  <c r="BD139" i="35"/>
  <c r="AJ139" i="35"/>
  <c r="AH139" i="35"/>
  <c r="AF139" i="35"/>
  <c r="BD138" i="35"/>
  <c r="AJ138" i="35"/>
  <c r="AH138" i="35"/>
  <c r="AF138" i="35"/>
  <c r="BD137" i="35"/>
  <c r="AJ137" i="35"/>
  <c r="AH137" i="35"/>
  <c r="AF137" i="35"/>
  <c r="BD136" i="35"/>
  <c r="AJ136" i="35"/>
  <c r="AH136" i="35"/>
  <c r="AF136" i="35"/>
  <c r="BD135" i="35"/>
  <c r="AJ135" i="35"/>
  <c r="AH135" i="35"/>
  <c r="AF135" i="35"/>
  <c r="W135" i="35"/>
  <c r="U135" i="35"/>
  <c r="S135" i="35"/>
  <c r="AS135" i="35" s="1"/>
  <c r="BD68" i="41"/>
  <c r="AJ68" i="41"/>
  <c r="AH68" i="41"/>
  <c r="AF68" i="41"/>
  <c r="BD67" i="41"/>
  <c r="AJ67" i="41"/>
  <c r="AH67" i="41"/>
  <c r="AF67" i="41"/>
  <c r="BD66" i="41"/>
  <c r="AJ66" i="41"/>
  <c r="AH66" i="41"/>
  <c r="AF66" i="41"/>
  <c r="AM67" i="41" s="1"/>
  <c r="BD65" i="41"/>
  <c r="AJ65" i="41"/>
  <c r="AH65" i="41"/>
  <c r="AF65" i="41"/>
  <c r="BD64" i="41"/>
  <c r="AJ64" i="41"/>
  <c r="AH64" i="41"/>
  <c r="AF64" i="41"/>
  <c r="BD63" i="41"/>
  <c r="AJ63" i="41"/>
  <c r="AH63" i="41"/>
  <c r="AF63" i="41"/>
  <c r="W63" i="41"/>
  <c r="U63" i="41"/>
  <c r="S63" i="41"/>
  <c r="AS63" i="41" s="1"/>
  <c r="BD312" i="29"/>
  <c r="AJ312" i="29"/>
  <c r="AH312" i="29"/>
  <c r="AF312" i="29"/>
  <c r="BD311" i="29"/>
  <c r="AJ311" i="29"/>
  <c r="AH311" i="29"/>
  <c r="AF311" i="29"/>
  <c r="BD310" i="29"/>
  <c r="AJ310" i="29"/>
  <c r="AH310" i="29"/>
  <c r="AF310" i="29"/>
  <c r="BD309" i="29"/>
  <c r="AJ309" i="29"/>
  <c r="AH309" i="29"/>
  <c r="AF309" i="29"/>
  <c r="BD308" i="29"/>
  <c r="AJ308" i="29"/>
  <c r="AH308" i="29"/>
  <c r="AF308" i="29"/>
  <c r="BD307" i="29"/>
  <c r="AJ307" i="29"/>
  <c r="AH307" i="29"/>
  <c r="AF307" i="29"/>
  <c r="W307" i="29"/>
  <c r="U307" i="29"/>
  <c r="S307" i="29"/>
  <c r="AS307" i="29" s="1"/>
  <c r="BD306" i="29"/>
  <c r="AJ306" i="29"/>
  <c r="AH306" i="29"/>
  <c r="AF306" i="29"/>
  <c r="BD305" i="29"/>
  <c r="AJ305" i="29"/>
  <c r="AH305" i="29"/>
  <c r="AF305" i="29"/>
  <c r="BD304" i="29"/>
  <c r="AJ304" i="29"/>
  <c r="AH304" i="29"/>
  <c r="AF304" i="29"/>
  <c r="BD303" i="29"/>
  <c r="AJ303" i="29"/>
  <c r="AH303" i="29"/>
  <c r="AF303" i="29"/>
  <c r="BD302" i="29"/>
  <c r="AJ302" i="29"/>
  <c r="AH302" i="29"/>
  <c r="AF302" i="29"/>
  <c r="BD301" i="29"/>
  <c r="AJ301" i="29"/>
  <c r="AH301" i="29"/>
  <c r="AF301" i="29"/>
  <c r="W301" i="29"/>
  <c r="U301" i="29"/>
  <c r="S301" i="29"/>
  <c r="AS301" i="29" s="1"/>
  <c r="BD300" i="29"/>
  <c r="AJ300" i="29"/>
  <c r="AH300" i="29"/>
  <c r="AF300" i="29"/>
  <c r="BD299" i="29"/>
  <c r="AJ299" i="29"/>
  <c r="AH299" i="29"/>
  <c r="AF299" i="29"/>
  <c r="BD298" i="29"/>
  <c r="AJ298" i="29"/>
  <c r="AH298" i="29"/>
  <c r="AF298" i="29"/>
  <c r="BD297" i="29"/>
  <c r="AJ297" i="29"/>
  <c r="AH297" i="29"/>
  <c r="AF297" i="29"/>
  <c r="BD296" i="29"/>
  <c r="AJ296" i="29"/>
  <c r="AH296" i="29"/>
  <c r="AF296" i="29"/>
  <c r="BD295" i="29"/>
  <c r="AJ295" i="29"/>
  <c r="AH295" i="29"/>
  <c r="AF295" i="29"/>
  <c r="W295" i="29"/>
  <c r="U295" i="29"/>
  <c r="S295" i="29"/>
  <c r="AS295" i="29" s="1"/>
  <c r="Y63" i="41" l="1"/>
  <c r="AK135" i="35"/>
  <c r="Y135" i="35"/>
  <c r="X135" i="35" s="1"/>
  <c r="Z135" i="35" s="1"/>
  <c r="AA135" i="35" s="1"/>
  <c r="AY135" i="35" s="1"/>
  <c r="AK136" i="35"/>
  <c r="AM312" i="29"/>
  <c r="AK64" i="41"/>
  <c r="AL64" i="41"/>
  <c r="AK67" i="41"/>
  <c r="AM68" i="41"/>
  <c r="AM66" i="41"/>
  <c r="AM302" i="29"/>
  <c r="AM140" i="35"/>
  <c r="Y141" i="35"/>
  <c r="AM141" i="35" s="1"/>
  <c r="AK142" i="35"/>
  <c r="AK137" i="35"/>
  <c r="AK141" i="35"/>
  <c r="AL141" i="35" s="1"/>
  <c r="AK144" i="35"/>
  <c r="AM144" i="35"/>
  <c r="AM139" i="35"/>
  <c r="AM143" i="35"/>
  <c r="AK140" i="35"/>
  <c r="AL142" i="35"/>
  <c r="AL143" i="35"/>
  <c r="AK138" i="35"/>
  <c r="AM142" i="35"/>
  <c r="AM146" i="35"/>
  <c r="AK143" i="35"/>
  <c r="AK139" i="35"/>
  <c r="AK145" i="35"/>
  <c r="AM138" i="35"/>
  <c r="AL135" i="35"/>
  <c r="AL144" i="35"/>
  <c r="AL138" i="35"/>
  <c r="AL145" i="35"/>
  <c r="AL139" i="35"/>
  <c r="AL146" i="35"/>
  <c r="AV135" i="35"/>
  <c r="AL140" i="35"/>
  <c r="AM135" i="35"/>
  <c r="AK63" i="41"/>
  <c r="AL63" i="41" s="1"/>
  <c r="AK66" i="41"/>
  <c r="AK65" i="41"/>
  <c r="AL65" i="41"/>
  <c r="AK68" i="41"/>
  <c r="X63" i="41"/>
  <c r="Z63" i="41" s="1"/>
  <c r="AA63" i="41" s="1"/>
  <c r="AY63" i="41" s="1"/>
  <c r="AV63" i="41"/>
  <c r="AM64" i="41"/>
  <c r="AM65" i="41"/>
  <c r="AL66" i="41"/>
  <c r="AL67" i="41"/>
  <c r="AL68" i="41"/>
  <c r="AM63" i="41"/>
  <c r="AM304" i="29"/>
  <c r="AK311" i="29"/>
  <c r="AK298" i="29"/>
  <c r="AK301" i="29"/>
  <c r="AL301" i="29" s="1"/>
  <c r="Y295" i="29"/>
  <c r="AV295" i="29" s="1"/>
  <c r="AK296" i="29"/>
  <c r="AM311" i="29"/>
  <c r="AK310" i="29"/>
  <c r="AM303" i="29"/>
  <c r="AK295" i="29"/>
  <c r="AL295" i="29" s="1"/>
  <c r="AK307" i="29"/>
  <c r="AL307" i="29" s="1"/>
  <c r="AK300" i="29"/>
  <c r="AK309" i="29"/>
  <c r="AK312" i="29"/>
  <c r="AK299" i="29"/>
  <c r="AK304" i="29"/>
  <c r="Y307" i="29"/>
  <c r="X307" i="29" s="1"/>
  <c r="Z307" i="29" s="1"/>
  <c r="AA307" i="29" s="1"/>
  <c r="AY307" i="29" s="1"/>
  <c r="AK308" i="29"/>
  <c r="AM305" i="29"/>
  <c r="AK305" i="29"/>
  <c r="AK297" i="29"/>
  <c r="Y301" i="29"/>
  <c r="X301" i="29" s="1"/>
  <c r="Z301" i="29" s="1"/>
  <c r="AA301" i="29" s="1"/>
  <c r="AY301" i="29" s="1"/>
  <c r="AL300" i="29"/>
  <c r="AK302" i="29"/>
  <c r="AK303" i="29"/>
  <c r="AM300" i="29"/>
  <c r="AM306" i="29"/>
  <c r="AL302" i="29"/>
  <c r="AL303" i="29"/>
  <c r="AK306" i="29"/>
  <c r="AL304" i="29"/>
  <c r="AL311" i="29"/>
  <c r="AL305" i="29"/>
  <c r="AL312" i="29"/>
  <c r="AL306" i="29"/>
  <c r="AV141" i="35" l="1"/>
  <c r="X141" i="35"/>
  <c r="Z141" i="35" s="1"/>
  <c r="AA141" i="35" s="1"/>
  <c r="AY141" i="35" s="1"/>
  <c r="AT63" i="41"/>
  <c r="AU63" i="41" s="1"/>
  <c r="AW141" i="35"/>
  <c r="AX141" i="35" s="1"/>
  <c r="AT141" i="35"/>
  <c r="AU141" i="35" s="1"/>
  <c r="AM136" i="35"/>
  <c r="AM137" i="35" s="1"/>
  <c r="AL136" i="35"/>
  <c r="AL137" i="35" s="1"/>
  <c r="AW63" i="41"/>
  <c r="AX63" i="41" s="1"/>
  <c r="AL296" i="29"/>
  <c r="AL297" i="29" s="1"/>
  <c r="AL298" i="29" s="1"/>
  <c r="AL299" i="29" s="1"/>
  <c r="X295" i="29"/>
  <c r="Z295" i="29" s="1"/>
  <c r="AA295" i="29" s="1"/>
  <c r="AY295" i="29" s="1"/>
  <c r="AL308" i="29"/>
  <c r="AL309" i="29" s="1"/>
  <c r="AL310" i="29" s="1"/>
  <c r="AM295" i="29"/>
  <c r="AM296" i="29" s="1"/>
  <c r="AM297" i="29" s="1"/>
  <c r="AM298" i="29" s="1"/>
  <c r="AM299" i="29" s="1"/>
  <c r="AM307" i="29"/>
  <c r="AM308" i="29" s="1"/>
  <c r="AM309" i="29" s="1"/>
  <c r="AM310" i="29" s="1"/>
  <c r="AM301" i="29"/>
  <c r="AW301" i="29" s="1"/>
  <c r="AX301" i="29" s="1"/>
  <c r="AV307" i="29"/>
  <c r="AV301" i="29"/>
  <c r="AT301" i="29"/>
  <c r="AU301" i="29" s="1"/>
  <c r="AZ141" i="35" l="1"/>
  <c r="AZ63" i="41"/>
  <c r="AW135" i="35"/>
  <c r="AX135" i="35" s="1"/>
  <c r="AT135" i="35"/>
  <c r="AU135" i="35" s="1"/>
  <c r="AZ301" i="29"/>
  <c r="AT307" i="29"/>
  <c r="AU307" i="29" s="1"/>
  <c r="AW295" i="29"/>
  <c r="AX295" i="29" s="1"/>
  <c r="AT295" i="29"/>
  <c r="AU295" i="29" s="1"/>
  <c r="AW307" i="29"/>
  <c r="AX307" i="29" s="1"/>
  <c r="AZ307" i="29" l="1"/>
  <c r="AZ135" i="35"/>
  <c r="AZ295" i="29"/>
  <c r="BD32" i="42" l="1"/>
  <c r="AJ32" i="42"/>
  <c r="AH32" i="42"/>
  <c r="AF32" i="42"/>
  <c r="BD31" i="42"/>
  <c r="AJ31" i="42"/>
  <c r="AH31" i="42"/>
  <c r="AF31" i="42"/>
  <c r="BD30" i="42"/>
  <c r="AJ30" i="42"/>
  <c r="AH30" i="42"/>
  <c r="AF30" i="42"/>
  <c r="BD29" i="42"/>
  <c r="AJ29" i="42"/>
  <c r="AH29" i="42"/>
  <c r="AK29" i="42" s="1"/>
  <c r="AF29" i="42"/>
  <c r="BD28" i="42"/>
  <c r="AJ28" i="42"/>
  <c r="AH28" i="42"/>
  <c r="AF28" i="42"/>
  <c r="AM29" i="42" s="1"/>
  <c r="BD27" i="42"/>
  <c r="AJ27" i="42"/>
  <c r="AH27" i="42"/>
  <c r="AF27" i="42"/>
  <c r="W27" i="42"/>
  <c r="U27" i="42"/>
  <c r="S27" i="42"/>
  <c r="AS27" i="42" s="1"/>
  <c r="BD134" i="35"/>
  <c r="AJ134" i="35"/>
  <c r="AH134" i="35"/>
  <c r="AF134" i="35"/>
  <c r="BD133" i="35"/>
  <c r="AJ133" i="35"/>
  <c r="AH133" i="35"/>
  <c r="AF133" i="35"/>
  <c r="BD132" i="35"/>
  <c r="AJ132" i="35"/>
  <c r="AH132" i="35"/>
  <c r="AF132" i="35"/>
  <c r="BD131" i="35"/>
  <c r="AJ131" i="35"/>
  <c r="AH131" i="35"/>
  <c r="AF131" i="35"/>
  <c r="BD130" i="35"/>
  <c r="AJ130" i="35"/>
  <c r="AH130" i="35"/>
  <c r="AF130" i="35"/>
  <c r="BD129" i="35"/>
  <c r="AJ129" i="35"/>
  <c r="AH129" i="35"/>
  <c r="AF129" i="35"/>
  <c r="W129" i="35"/>
  <c r="U129" i="35"/>
  <c r="S129" i="35"/>
  <c r="AS129" i="35" s="1"/>
  <c r="BD128" i="35"/>
  <c r="AJ128" i="35"/>
  <c r="AH128" i="35"/>
  <c r="AF128" i="35"/>
  <c r="BD127" i="35"/>
  <c r="AJ127" i="35"/>
  <c r="AH127" i="35"/>
  <c r="AF127" i="35"/>
  <c r="BD126" i="35"/>
  <c r="AJ126" i="35"/>
  <c r="AH126" i="35"/>
  <c r="AF126" i="35"/>
  <c r="BD125" i="35"/>
  <c r="AJ125" i="35"/>
  <c r="AH125" i="35"/>
  <c r="AF125" i="35"/>
  <c r="BD124" i="35"/>
  <c r="AJ124" i="35"/>
  <c r="AH124" i="35"/>
  <c r="AF124" i="35"/>
  <c r="BD123" i="35"/>
  <c r="AJ123" i="35"/>
  <c r="AH123" i="35"/>
  <c r="AF123" i="35"/>
  <c r="W123" i="35"/>
  <c r="U123" i="35"/>
  <c r="S123" i="35"/>
  <c r="AS123" i="35" s="1"/>
  <c r="BD122" i="35"/>
  <c r="AJ122" i="35"/>
  <c r="AH122" i="35"/>
  <c r="AF122" i="35"/>
  <c r="BD121" i="35"/>
  <c r="AJ121" i="35"/>
  <c r="AH121" i="35"/>
  <c r="AF121" i="35"/>
  <c r="BD120" i="35"/>
  <c r="AJ120" i="35"/>
  <c r="AH120" i="35"/>
  <c r="AF120" i="35"/>
  <c r="BD119" i="35"/>
  <c r="AJ119" i="35"/>
  <c r="AH119" i="35"/>
  <c r="AF119" i="35"/>
  <c r="BD118" i="35"/>
  <c r="AJ118" i="35"/>
  <c r="AH118" i="35"/>
  <c r="AF118" i="35"/>
  <c r="BD117" i="35"/>
  <c r="AJ117" i="35"/>
  <c r="AH117" i="35"/>
  <c r="AF117" i="35"/>
  <c r="W117" i="35"/>
  <c r="U117" i="35"/>
  <c r="S117" i="35"/>
  <c r="AS117" i="35" s="1"/>
  <c r="BD116" i="35"/>
  <c r="AJ116" i="35"/>
  <c r="AH116" i="35"/>
  <c r="AF116" i="35"/>
  <c r="BD115" i="35"/>
  <c r="AJ115" i="35"/>
  <c r="AH115" i="35"/>
  <c r="AF115" i="35"/>
  <c r="BD114" i="35"/>
  <c r="AJ114" i="35"/>
  <c r="AH114" i="35"/>
  <c r="AF114" i="35"/>
  <c r="BD113" i="35"/>
  <c r="AJ113" i="35"/>
  <c r="AH113" i="35"/>
  <c r="AF113" i="35"/>
  <c r="BD112" i="35"/>
  <c r="AJ112" i="35"/>
  <c r="AH112" i="35"/>
  <c r="AF112" i="35"/>
  <c r="BD111" i="35"/>
  <c r="AJ111" i="35"/>
  <c r="AH111" i="35"/>
  <c r="AF111" i="35"/>
  <c r="W111" i="35"/>
  <c r="U111" i="35"/>
  <c r="S111" i="35"/>
  <c r="AS111" i="35" s="1"/>
  <c r="BD110" i="35"/>
  <c r="AJ110" i="35"/>
  <c r="AH110" i="35"/>
  <c r="AF110" i="35"/>
  <c r="BD109" i="35"/>
  <c r="AJ109" i="35"/>
  <c r="AH109" i="35"/>
  <c r="AF109" i="35"/>
  <c r="BD108" i="35"/>
  <c r="AJ108" i="35"/>
  <c r="AH108" i="35"/>
  <c r="AF108" i="35"/>
  <c r="BD107" i="35"/>
  <c r="AJ107" i="35"/>
  <c r="AH107" i="35"/>
  <c r="AF107" i="35"/>
  <c r="BD106" i="35"/>
  <c r="AJ106" i="35"/>
  <c r="AH106" i="35"/>
  <c r="AF106" i="35"/>
  <c r="BD105" i="35"/>
  <c r="AJ105" i="35"/>
  <c r="AH105" i="35"/>
  <c r="AF105" i="35"/>
  <c r="W105" i="35"/>
  <c r="U105" i="35"/>
  <c r="S105" i="35"/>
  <c r="AS105" i="35" s="1"/>
  <c r="BD62" i="41"/>
  <c r="AJ62" i="41"/>
  <c r="AH62" i="41"/>
  <c r="AF62" i="41"/>
  <c r="BD61" i="41"/>
  <c r="AJ61" i="41"/>
  <c r="AH61" i="41"/>
  <c r="AF61" i="41"/>
  <c r="BD60" i="41"/>
  <c r="AJ60" i="41"/>
  <c r="AH60" i="41"/>
  <c r="AF60" i="41"/>
  <c r="BD59" i="41"/>
  <c r="AJ59" i="41"/>
  <c r="AH59" i="41"/>
  <c r="AF59" i="41"/>
  <c r="BD58" i="41"/>
  <c r="AJ58" i="41"/>
  <c r="AH58" i="41"/>
  <c r="AF58" i="41"/>
  <c r="BD57" i="41"/>
  <c r="AJ57" i="41"/>
  <c r="AH57" i="41"/>
  <c r="AF57" i="41"/>
  <c r="W57" i="41"/>
  <c r="U57" i="41"/>
  <c r="S57" i="41"/>
  <c r="AS57" i="41" s="1"/>
  <c r="BD56" i="41"/>
  <c r="AJ56" i="41"/>
  <c r="AH56" i="41"/>
  <c r="AF56" i="41"/>
  <c r="BD55" i="41"/>
  <c r="AJ55" i="41"/>
  <c r="AH55" i="41"/>
  <c r="AF55" i="41"/>
  <c r="BD54" i="41"/>
  <c r="AJ54" i="41"/>
  <c r="AH54" i="41"/>
  <c r="AF54" i="41"/>
  <c r="BD53" i="41"/>
  <c r="AJ53" i="41"/>
  <c r="AH53" i="41"/>
  <c r="AF53" i="41"/>
  <c r="BD52" i="41"/>
  <c r="AJ52" i="41"/>
  <c r="AH52" i="41"/>
  <c r="AF52" i="41"/>
  <c r="BD51" i="41"/>
  <c r="AJ51" i="41"/>
  <c r="AH51" i="41"/>
  <c r="AF51" i="41"/>
  <c r="W51" i="41"/>
  <c r="U51" i="41"/>
  <c r="S51" i="41"/>
  <c r="AS51" i="41" s="1"/>
  <c r="BD50" i="41"/>
  <c r="AJ50" i="41"/>
  <c r="AH50" i="41"/>
  <c r="AF50" i="41"/>
  <c r="BD49" i="41"/>
  <c r="AJ49" i="41"/>
  <c r="AH49" i="41"/>
  <c r="AF49" i="41"/>
  <c r="BD48" i="41"/>
  <c r="AJ48" i="41"/>
  <c r="AH48" i="41"/>
  <c r="AF48" i="41"/>
  <c r="BD47" i="41"/>
  <c r="AJ47" i="41"/>
  <c r="AH47" i="41"/>
  <c r="AF47" i="41"/>
  <c r="BD46" i="41"/>
  <c r="AJ46" i="41"/>
  <c r="AH46" i="41"/>
  <c r="AF46" i="41"/>
  <c r="BD45" i="41"/>
  <c r="AJ45" i="41"/>
  <c r="AH45" i="41"/>
  <c r="AF45" i="41"/>
  <c r="W45" i="41"/>
  <c r="U45" i="41"/>
  <c r="S45" i="41"/>
  <c r="AS45" i="41" s="1"/>
  <c r="BD294" i="29"/>
  <c r="AJ294" i="29"/>
  <c r="AH294" i="29"/>
  <c r="AF294" i="29"/>
  <c r="BD293" i="29"/>
  <c r="AJ293" i="29"/>
  <c r="AH293" i="29"/>
  <c r="AF293" i="29"/>
  <c r="BD292" i="29"/>
  <c r="AJ292" i="29"/>
  <c r="AH292" i="29"/>
  <c r="AF292" i="29"/>
  <c r="BD291" i="29"/>
  <c r="AJ291" i="29"/>
  <c r="AH291" i="29"/>
  <c r="AF291" i="29"/>
  <c r="BD290" i="29"/>
  <c r="AJ290" i="29"/>
  <c r="AH290" i="29"/>
  <c r="AF290" i="29"/>
  <c r="BD289" i="29"/>
  <c r="AJ289" i="29"/>
  <c r="AH289" i="29"/>
  <c r="AF289" i="29"/>
  <c r="W289" i="29"/>
  <c r="U289" i="29"/>
  <c r="S289" i="29"/>
  <c r="AS289" i="29" s="1"/>
  <c r="Y111" i="35" l="1"/>
  <c r="AM31" i="42"/>
  <c r="AK27" i="42"/>
  <c r="AK32" i="42"/>
  <c r="AK30" i="42"/>
  <c r="AM32" i="42"/>
  <c r="AK31" i="42"/>
  <c r="AM30" i="42"/>
  <c r="Y27" i="42"/>
  <c r="AV27" i="42" s="1"/>
  <c r="AL29" i="42"/>
  <c r="AK28" i="42"/>
  <c r="Y129" i="35"/>
  <c r="X129" i="35" s="1"/>
  <c r="Z129" i="35" s="1"/>
  <c r="AA129" i="35" s="1"/>
  <c r="AY129" i="35" s="1"/>
  <c r="AK130" i="35"/>
  <c r="AK110" i="35"/>
  <c r="AK115" i="35"/>
  <c r="AK126" i="35"/>
  <c r="AK293" i="29"/>
  <c r="AM294" i="29"/>
  <c r="AK57" i="41"/>
  <c r="AL57" i="41" s="1"/>
  <c r="AK51" i="41"/>
  <c r="AL51" i="41" s="1"/>
  <c r="AK61" i="41"/>
  <c r="AK54" i="41"/>
  <c r="Y45" i="41"/>
  <c r="AM45" i="41" s="1"/>
  <c r="AM46" i="41" s="1"/>
  <c r="AM47" i="41" s="1"/>
  <c r="AM48" i="41" s="1"/>
  <c r="AM49" i="41" s="1"/>
  <c r="AM50" i="41" s="1"/>
  <c r="AK46" i="41"/>
  <c r="AK47" i="41"/>
  <c r="AK49" i="41"/>
  <c r="AK53" i="41"/>
  <c r="AK50" i="41"/>
  <c r="AK55" i="41"/>
  <c r="AK59" i="41"/>
  <c r="AK45" i="41"/>
  <c r="AL45" i="41" s="1"/>
  <c r="Y57" i="41"/>
  <c r="AM57" i="41" s="1"/>
  <c r="AK58" i="41"/>
  <c r="AK292" i="29"/>
  <c r="AK133" i="35"/>
  <c r="AK117" i="35"/>
  <c r="AL117" i="35" s="1"/>
  <c r="AK122" i="35"/>
  <c r="AK123" i="35"/>
  <c r="AL123" i="35" s="1"/>
  <c r="AK108" i="35"/>
  <c r="Y117" i="35"/>
  <c r="AV117" i="35" s="1"/>
  <c r="AK109" i="35"/>
  <c r="AM116" i="35"/>
  <c r="AK119" i="35"/>
  <c r="Y105" i="35"/>
  <c r="AV105" i="35" s="1"/>
  <c r="AM109" i="35"/>
  <c r="AK112" i="35"/>
  <c r="AK121" i="35"/>
  <c r="AK125" i="35"/>
  <c r="AM132" i="35"/>
  <c r="AK105" i="35"/>
  <c r="AL105" i="35" s="1"/>
  <c r="AK114" i="35"/>
  <c r="AM128" i="35"/>
  <c r="AK116" i="35"/>
  <c r="AK120" i="35"/>
  <c r="AV111" i="35"/>
  <c r="X111" i="35"/>
  <c r="Z111" i="35" s="1"/>
  <c r="AA111" i="35" s="1"/>
  <c r="AY111" i="35" s="1"/>
  <c r="AK111" i="35"/>
  <c r="AL111" i="35" s="1"/>
  <c r="AL132" i="35"/>
  <c r="AK124" i="35"/>
  <c r="AK106" i="35"/>
  <c r="AK118" i="35"/>
  <c r="AK127" i="35"/>
  <c r="AK131" i="35"/>
  <c r="AK107" i="35"/>
  <c r="AK113" i="35"/>
  <c r="AM134" i="35"/>
  <c r="AM133" i="35"/>
  <c r="AK134" i="35"/>
  <c r="AL110" i="35"/>
  <c r="Y123" i="35"/>
  <c r="X123" i="35" s="1"/>
  <c r="Z123" i="35" s="1"/>
  <c r="AA123" i="35" s="1"/>
  <c r="AY123" i="35" s="1"/>
  <c r="AK128" i="35"/>
  <c r="AK129" i="35"/>
  <c r="AL129" i="35" s="1"/>
  <c r="AK132" i="35"/>
  <c r="AK62" i="41"/>
  <c r="AK48" i="41"/>
  <c r="Y51" i="41"/>
  <c r="AV51" i="41" s="1"/>
  <c r="AK56" i="41"/>
  <c r="AK52" i="41"/>
  <c r="AK60" i="41"/>
  <c r="AK291" i="29"/>
  <c r="AK294" i="29"/>
  <c r="Y289" i="29"/>
  <c r="X289" i="29" s="1"/>
  <c r="Z289" i="29" s="1"/>
  <c r="AA289" i="29" s="1"/>
  <c r="AY289" i="29" s="1"/>
  <c r="AK289" i="29"/>
  <c r="AL289" i="29" s="1"/>
  <c r="AK290" i="29"/>
  <c r="AM293" i="29"/>
  <c r="AL30" i="42"/>
  <c r="AL31" i="42"/>
  <c r="AL32" i="42"/>
  <c r="AL27" i="42"/>
  <c r="AM115" i="35"/>
  <c r="AM110" i="35"/>
  <c r="AM111" i="35"/>
  <c r="AM112" i="35" s="1"/>
  <c r="AM113" i="35" s="1"/>
  <c r="AM114" i="35" s="1"/>
  <c r="AL133" i="35"/>
  <c r="AL134" i="35"/>
  <c r="AM117" i="35"/>
  <c r="AL128" i="35"/>
  <c r="AM105" i="35"/>
  <c r="AL115" i="35"/>
  <c r="AL109" i="35"/>
  <c r="AL116" i="35"/>
  <c r="AM129" i="35"/>
  <c r="AL293" i="29"/>
  <c r="AL294" i="29"/>
  <c r="AM289" i="29" l="1"/>
  <c r="AM290" i="29" s="1"/>
  <c r="AM291" i="29" s="1"/>
  <c r="AM292" i="29" s="1"/>
  <c r="X117" i="35"/>
  <c r="Z117" i="35" s="1"/>
  <c r="AA117" i="35" s="1"/>
  <c r="AY117" i="35" s="1"/>
  <c r="X105" i="35"/>
  <c r="Z105" i="35" s="1"/>
  <c r="AA105" i="35" s="1"/>
  <c r="AY105" i="35" s="1"/>
  <c r="AV129" i="35"/>
  <c r="AL112" i="35"/>
  <c r="AL124" i="35"/>
  <c r="AL125" i="35" s="1"/>
  <c r="AL126" i="35" s="1"/>
  <c r="AL127" i="35" s="1"/>
  <c r="AT123" i="35" s="1"/>
  <c r="AU123" i="35" s="1"/>
  <c r="AL130" i="35"/>
  <c r="AL131" i="35" s="1"/>
  <c r="X27" i="42"/>
  <c r="Z27" i="42" s="1"/>
  <c r="AA27" i="42" s="1"/>
  <c r="AY27" i="42" s="1"/>
  <c r="AM27" i="42"/>
  <c r="AM28" i="42" s="1"/>
  <c r="AW27" i="42" s="1"/>
  <c r="AX27" i="42" s="1"/>
  <c r="AL113" i="35"/>
  <c r="AL114" i="35" s="1"/>
  <c r="AM123" i="35"/>
  <c r="AL106" i="35"/>
  <c r="AL107" i="35" s="1"/>
  <c r="AL108" i="35" s="1"/>
  <c r="AT105" i="35" s="1"/>
  <c r="AU105" i="35" s="1"/>
  <c r="X57" i="41"/>
  <c r="Z57" i="41" s="1"/>
  <c r="AA57" i="41" s="1"/>
  <c r="AY57" i="41" s="1"/>
  <c r="AV57" i="41"/>
  <c r="AL58" i="41"/>
  <c r="AL59" i="41" s="1"/>
  <c r="AL60" i="41" s="1"/>
  <c r="AL61" i="41" s="1"/>
  <c r="AL62" i="41" s="1"/>
  <c r="X45" i="41"/>
  <c r="Z45" i="41" s="1"/>
  <c r="AA45" i="41" s="1"/>
  <c r="AY45" i="41" s="1"/>
  <c r="AV45" i="41"/>
  <c r="AL52" i="41"/>
  <c r="AL53" i="41" s="1"/>
  <c r="AL54" i="41" s="1"/>
  <c r="AL55" i="41" s="1"/>
  <c r="AL56" i="41" s="1"/>
  <c r="AM51" i="41"/>
  <c r="AM52" i="41" s="1"/>
  <c r="AM53" i="41" s="1"/>
  <c r="AM54" i="41" s="1"/>
  <c r="AM55" i="41" s="1"/>
  <c r="AM56" i="41" s="1"/>
  <c r="X51" i="41"/>
  <c r="Z51" i="41" s="1"/>
  <c r="AA51" i="41" s="1"/>
  <c r="AY51" i="41" s="1"/>
  <c r="AV123" i="35"/>
  <c r="AV289" i="29"/>
  <c r="AL28" i="42"/>
  <c r="AT27" i="42" s="1"/>
  <c r="AU27" i="42" s="1"/>
  <c r="AM124" i="35"/>
  <c r="AM125" i="35" s="1"/>
  <c r="AM126" i="35" s="1"/>
  <c r="AM127" i="35" s="1"/>
  <c r="AM118" i="35"/>
  <c r="AM119" i="35" s="1"/>
  <c r="AM120" i="35" s="1"/>
  <c r="AM121" i="35" s="1"/>
  <c r="AM122" i="35" s="1"/>
  <c r="AW111" i="35"/>
  <c r="AX111" i="35" s="1"/>
  <c r="AL118" i="35"/>
  <c r="AL119" i="35" s="1"/>
  <c r="AL120" i="35" s="1"/>
  <c r="AL121" i="35" s="1"/>
  <c r="AL122" i="35" s="1"/>
  <c r="AM130" i="35"/>
  <c r="AM131" i="35" s="1"/>
  <c r="AM106" i="35"/>
  <c r="AM107" i="35" s="1"/>
  <c r="AM108" i="35" s="1"/>
  <c r="AM58" i="41"/>
  <c r="AM59" i="41" s="1"/>
  <c r="AM60" i="41" s="1"/>
  <c r="AM61" i="41" s="1"/>
  <c r="AM62" i="41" s="1"/>
  <c r="AW45" i="41"/>
  <c r="AX45" i="41" s="1"/>
  <c r="AL46" i="41"/>
  <c r="AL47" i="41" s="1"/>
  <c r="AL48" i="41" s="1"/>
  <c r="AL49" i="41" s="1"/>
  <c r="AL50" i="41" s="1"/>
  <c r="AL290" i="29"/>
  <c r="AL291" i="29" s="1"/>
  <c r="AL292" i="29" s="1"/>
  <c r="AW289" i="29"/>
  <c r="AX289" i="29" s="1"/>
  <c r="AT111" i="35" l="1"/>
  <c r="AU111" i="35" s="1"/>
  <c r="AZ111" i="35" s="1"/>
  <c r="AT129" i="35"/>
  <c r="AU129" i="35" s="1"/>
  <c r="AZ27" i="42"/>
  <c r="AT51" i="41"/>
  <c r="AU51" i="41" s="1"/>
  <c r="AT117" i="35"/>
  <c r="AU117" i="35" s="1"/>
  <c r="AW123" i="35"/>
  <c r="AX123" i="35" s="1"/>
  <c r="AZ123" i="35" s="1"/>
  <c r="AT57" i="41"/>
  <c r="AU57" i="41" s="1"/>
  <c r="AW105" i="35"/>
  <c r="AX105" i="35" s="1"/>
  <c r="AZ105" i="35" s="1"/>
  <c r="AW117" i="35"/>
  <c r="AX117" i="35" s="1"/>
  <c r="AW129" i="35"/>
  <c r="AX129" i="35" s="1"/>
  <c r="AW51" i="41"/>
  <c r="AX51" i="41" s="1"/>
  <c r="AW57" i="41"/>
  <c r="AX57" i="41" s="1"/>
  <c r="AT45" i="41"/>
  <c r="AU45" i="41" s="1"/>
  <c r="AZ45" i="41" s="1"/>
  <c r="AT289" i="29"/>
  <c r="AU289" i="29" s="1"/>
  <c r="AZ289" i="29" s="1"/>
  <c r="AZ129" i="35" l="1"/>
  <c r="AZ117" i="35"/>
  <c r="AZ51" i="41"/>
  <c r="AZ57" i="41"/>
  <c r="BD104" i="35"/>
  <c r="AJ104" i="35"/>
  <c r="AH104" i="35"/>
  <c r="AF104" i="35"/>
  <c r="BD103" i="35"/>
  <c r="AJ103" i="35"/>
  <c r="AH103" i="35"/>
  <c r="AF103" i="35"/>
  <c r="BD102" i="35"/>
  <c r="AJ102" i="35"/>
  <c r="AH102" i="35"/>
  <c r="AF102" i="35"/>
  <c r="BD101" i="35"/>
  <c r="AJ101" i="35"/>
  <c r="AH101" i="35"/>
  <c r="AF101" i="35"/>
  <c r="BD100" i="35"/>
  <c r="AJ100" i="35"/>
  <c r="AH100" i="35"/>
  <c r="AF100" i="35"/>
  <c r="BD99" i="35"/>
  <c r="AJ99" i="35"/>
  <c r="AH99" i="35"/>
  <c r="AF99" i="35"/>
  <c r="W99" i="35"/>
  <c r="U99" i="35"/>
  <c r="S99" i="35"/>
  <c r="AS99" i="35" s="1"/>
  <c r="BD98" i="35"/>
  <c r="AJ98" i="35"/>
  <c r="AH98" i="35"/>
  <c r="AF98" i="35"/>
  <c r="BD97" i="35"/>
  <c r="AJ97" i="35"/>
  <c r="AH97" i="35"/>
  <c r="AF97" i="35"/>
  <c r="BD96" i="35"/>
  <c r="AJ96" i="35"/>
  <c r="AH96" i="35"/>
  <c r="AF96" i="35"/>
  <c r="BD95" i="35"/>
  <c r="AJ95" i="35"/>
  <c r="AH95" i="35"/>
  <c r="AF95" i="35"/>
  <c r="BD94" i="35"/>
  <c r="AJ94" i="35"/>
  <c r="AH94" i="35"/>
  <c r="AF94" i="35"/>
  <c r="BD93" i="35"/>
  <c r="AJ93" i="35"/>
  <c r="AH93" i="35"/>
  <c r="AF93" i="35"/>
  <c r="W93" i="35"/>
  <c r="U93" i="35"/>
  <c r="S93" i="35"/>
  <c r="AS93" i="35" s="1"/>
  <c r="BD92" i="35"/>
  <c r="AJ92" i="35"/>
  <c r="AH92" i="35"/>
  <c r="AF92" i="35"/>
  <c r="BD91" i="35"/>
  <c r="AJ91" i="35"/>
  <c r="AH91" i="35"/>
  <c r="AF91" i="35"/>
  <c r="BD90" i="35"/>
  <c r="AJ90" i="35"/>
  <c r="AH90" i="35"/>
  <c r="AF90" i="35"/>
  <c r="BD89" i="35"/>
  <c r="AJ89" i="35"/>
  <c r="AH89" i="35"/>
  <c r="AF89" i="35"/>
  <c r="BD88" i="35"/>
  <c r="AJ88" i="35"/>
  <c r="AH88" i="35"/>
  <c r="AF88" i="35"/>
  <c r="BD87" i="35"/>
  <c r="AJ87" i="35"/>
  <c r="AH87" i="35"/>
  <c r="AF87" i="35"/>
  <c r="W87" i="35"/>
  <c r="U87" i="35"/>
  <c r="S87" i="35"/>
  <c r="AS87" i="35" s="1"/>
  <c r="BD44" i="41"/>
  <c r="AJ44" i="41"/>
  <c r="AH44" i="41"/>
  <c r="AF44" i="41"/>
  <c r="BD43" i="41"/>
  <c r="AJ43" i="41"/>
  <c r="AH43" i="41"/>
  <c r="AF43" i="41"/>
  <c r="BD42" i="41"/>
  <c r="AJ42" i="41"/>
  <c r="AH42" i="41"/>
  <c r="AF42" i="41"/>
  <c r="BD41" i="41"/>
  <c r="AJ41" i="41"/>
  <c r="AH41" i="41"/>
  <c r="AF41" i="41"/>
  <c r="BD40" i="41"/>
  <c r="AJ40" i="41"/>
  <c r="AH40" i="41"/>
  <c r="AF40" i="41"/>
  <c r="BD39" i="41"/>
  <c r="AJ39" i="41"/>
  <c r="AH39" i="41"/>
  <c r="AF39" i="41"/>
  <c r="W39" i="41"/>
  <c r="U39" i="41"/>
  <c r="S39" i="41"/>
  <c r="AS39" i="41" s="1"/>
  <c r="BD38" i="41"/>
  <c r="AJ38" i="41"/>
  <c r="AH38" i="41"/>
  <c r="AF38" i="41"/>
  <c r="BD37" i="41"/>
  <c r="AJ37" i="41"/>
  <c r="AH37" i="41"/>
  <c r="AF37" i="41"/>
  <c r="BD36" i="41"/>
  <c r="AJ36" i="41"/>
  <c r="AH36" i="41"/>
  <c r="AF36" i="41"/>
  <c r="BD35" i="41"/>
  <c r="AJ35" i="41"/>
  <c r="AH35" i="41"/>
  <c r="AF35" i="41"/>
  <c r="AL36" i="41" s="1"/>
  <c r="BD34" i="41"/>
  <c r="AJ34" i="41"/>
  <c r="AH34" i="41"/>
  <c r="AF34" i="41"/>
  <c r="BD33" i="41"/>
  <c r="AJ33" i="41"/>
  <c r="AH33" i="41"/>
  <c r="AF33" i="41"/>
  <c r="W33" i="41"/>
  <c r="U33" i="41"/>
  <c r="S33" i="41"/>
  <c r="AS33" i="41" s="1"/>
  <c r="S271" i="29"/>
  <c r="AS271" i="29" s="1"/>
  <c r="U271" i="29"/>
  <c r="W271" i="29"/>
  <c r="AF271" i="29"/>
  <c r="AH271" i="29"/>
  <c r="AJ271" i="29"/>
  <c r="BD271" i="29"/>
  <c r="AF272" i="29"/>
  <c r="AH272" i="29"/>
  <c r="AJ272" i="29"/>
  <c r="BD272" i="29"/>
  <c r="AF273" i="29"/>
  <c r="AH273" i="29"/>
  <c r="AJ273" i="29"/>
  <c r="BD273" i="29"/>
  <c r="AF274" i="29"/>
  <c r="AH274" i="29"/>
  <c r="AJ274" i="29"/>
  <c r="BD274" i="29"/>
  <c r="AF275" i="29"/>
  <c r="AH275" i="29"/>
  <c r="AJ275" i="29"/>
  <c r="BD275" i="29"/>
  <c r="AF276" i="29"/>
  <c r="AH276" i="29"/>
  <c r="AJ276" i="29"/>
  <c r="BD276" i="29"/>
  <c r="S277" i="29"/>
  <c r="AS277" i="29" s="1"/>
  <c r="U277" i="29"/>
  <c r="W277" i="29"/>
  <c r="AF277" i="29"/>
  <c r="AH277" i="29"/>
  <c r="AJ277" i="29"/>
  <c r="BD277" i="29"/>
  <c r="AF278" i="29"/>
  <c r="AH278" i="29"/>
  <c r="AJ278" i="29"/>
  <c r="BD278" i="29"/>
  <c r="AF279" i="29"/>
  <c r="AH279" i="29"/>
  <c r="AJ279" i="29"/>
  <c r="BD279" i="29"/>
  <c r="AF280" i="29"/>
  <c r="AH280" i="29"/>
  <c r="AJ280" i="29"/>
  <c r="BD280" i="29"/>
  <c r="AF281" i="29"/>
  <c r="AH281" i="29"/>
  <c r="AJ281" i="29"/>
  <c r="BD281" i="29"/>
  <c r="AF282" i="29"/>
  <c r="AH282" i="29"/>
  <c r="AJ282" i="29"/>
  <c r="BD282" i="29"/>
  <c r="S283" i="29"/>
  <c r="AS283" i="29" s="1"/>
  <c r="U283" i="29"/>
  <c r="W283" i="29"/>
  <c r="AF283" i="29"/>
  <c r="AH283" i="29"/>
  <c r="AJ283" i="29"/>
  <c r="BD283" i="29"/>
  <c r="AF284" i="29"/>
  <c r="AH284" i="29"/>
  <c r="AJ284" i="29"/>
  <c r="BD284" i="29"/>
  <c r="AF285" i="29"/>
  <c r="AH285" i="29"/>
  <c r="AJ285" i="29"/>
  <c r="BD285" i="29"/>
  <c r="AF286" i="29"/>
  <c r="AH286" i="29"/>
  <c r="AJ286" i="29"/>
  <c r="BD286" i="29"/>
  <c r="AF287" i="29"/>
  <c r="AH287" i="29"/>
  <c r="AJ287" i="29"/>
  <c r="BD287" i="29"/>
  <c r="AF288" i="29"/>
  <c r="AH288" i="29"/>
  <c r="AJ288" i="29"/>
  <c r="BD288" i="29"/>
  <c r="AM98" i="35" l="1"/>
  <c r="AL99" i="35"/>
  <c r="AM90" i="35"/>
  <c r="AK104" i="35"/>
  <c r="AK101" i="35"/>
  <c r="AM103" i="35"/>
  <c r="Y33" i="41"/>
  <c r="X33" i="41" s="1"/>
  <c r="Z33" i="41" s="1"/>
  <c r="AA33" i="41" s="1"/>
  <c r="AY33" i="41" s="1"/>
  <c r="AK38" i="41"/>
  <c r="AM44" i="41"/>
  <c r="AK35" i="41"/>
  <c r="AK41" i="41"/>
  <c r="AL37" i="41"/>
  <c r="AM41" i="41"/>
  <c r="AK33" i="41"/>
  <c r="AL33" i="41" s="1"/>
  <c r="AL34" i="41" s="1"/>
  <c r="AM38" i="41"/>
  <c r="AL276" i="29"/>
  <c r="AM275" i="29"/>
  <c r="AK90" i="35"/>
  <c r="AK100" i="35"/>
  <c r="AL100" i="35" s="1"/>
  <c r="AM96" i="35"/>
  <c r="AK98" i="35"/>
  <c r="AK99" i="35"/>
  <c r="Y87" i="35"/>
  <c r="AV87" i="35" s="1"/>
  <c r="AK88" i="35"/>
  <c r="AK91" i="35"/>
  <c r="Y93" i="35"/>
  <c r="X93" i="35" s="1"/>
  <c r="Z93" i="35" s="1"/>
  <c r="AA93" i="35" s="1"/>
  <c r="AY93" i="35" s="1"/>
  <c r="AK93" i="35"/>
  <c r="AK102" i="35"/>
  <c r="AK95" i="35"/>
  <c r="AM102" i="35"/>
  <c r="AK97" i="35"/>
  <c r="AL101" i="35"/>
  <c r="Y99" i="35"/>
  <c r="AV99" i="35" s="1"/>
  <c r="AK89" i="35"/>
  <c r="AK94" i="35"/>
  <c r="AM94" i="35" s="1"/>
  <c r="AM95" i="35" s="1"/>
  <c r="AM91" i="35"/>
  <c r="AK92" i="35"/>
  <c r="AM97" i="35"/>
  <c r="AM104" i="35"/>
  <c r="AK87" i="35"/>
  <c r="AL87" i="35" s="1"/>
  <c r="AK96" i="35"/>
  <c r="AK103" i="35"/>
  <c r="AK37" i="41"/>
  <c r="Y39" i="41"/>
  <c r="X39" i="41" s="1"/>
  <c r="Z39" i="41" s="1"/>
  <c r="AA39" i="41" s="1"/>
  <c r="AY39" i="41" s="1"/>
  <c r="AK40" i="41"/>
  <c r="AM36" i="41"/>
  <c r="AM43" i="41"/>
  <c r="AK42" i="41"/>
  <c r="AK34" i="41"/>
  <c r="AM37" i="41"/>
  <c r="AM42" i="41"/>
  <c r="AK44" i="41"/>
  <c r="AK286" i="29"/>
  <c r="AM287" i="29"/>
  <c r="AL286" i="29"/>
  <c r="AK276" i="29"/>
  <c r="AK280" i="29"/>
  <c r="AK288" i="29"/>
  <c r="AK281" i="29"/>
  <c r="AK275" i="29"/>
  <c r="AK272" i="29"/>
  <c r="AK283" i="29"/>
  <c r="AK282" i="29"/>
  <c r="AM288" i="29"/>
  <c r="AL287" i="29"/>
  <c r="Y283" i="29"/>
  <c r="AV283" i="29" s="1"/>
  <c r="AK277" i="29"/>
  <c r="AL277" i="29" s="1"/>
  <c r="AL278" i="29" s="1"/>
  <c r="AM276" i="29"/>
  <c r="Y277" i="29"/>
  <c r="AK271" i="29"/>
  <c r="AL271" i="29" s="1"/>
  <c r="AL272" i="29" s="1"/>
  <c r="AM286" i="29"/>
  <c r="AK278" i="29"/>
  <c r="Y271" i="29"/>
  <c r="AM271" i="29" s="1"/>
  <c r="AM272" i="29" s="1"/>
  <c r="AM273" i="29" s="1"/>
  <c r="AL288" i="29"/>
  <c r="AK287" i="29"/>
  <c r="AK279" i="29"/>
  <c r="AK273" i="29"/>
  <c r="AK285" i="29"/>
  <c r="AL283" i="29"/>
  <c r="AM274" i="29"/>
  <c r="AL274" i="29"/>
  <c r="AK284" i="29"/>
  <c r="AL275" i="29"/>
  <c r="AK274" i="29"/>
  <c r="AL93" i="35"/>
  <c r="AM101" i="35"/>
  <c r="AL102" i="35"/>
  <c r="AM93" i="35"/>
  <c r="AL96" i="35"/>
  <c r="AL103" i="35"/>
  <c r="AL90" i="35"/>
  <c r="AL97" i="35"/>
  <c r="AL104" i="35"/>
  <c r="AL91" i="35"/>
  <c r="AL98" i="35"/>
  <c r="AL92" i="35"/>
  <c r="AM92" i="35"/>
  <c r="AK43" i="41"/>
  <c r="AL41" i="41"/>
  <c r="AL42" i="41"/>
  <c r="AK36" i="41"/>
  <c r="AK39" i="41"/>
  <c r="AL39" i="41" s="1"/>
  <c r="AL40" i="41" s="1"/>
  <c r="AL43" i="41"/>
  <c r="AL44" i="41"/>
  <c r="AL38" i="41"/>
  <c r="AM283" i="29" l="1"/>
  <c r="X283" i="29"/>
  <c r="Z283" i="29" s="1"/>
  <c r="AA283" i="29" s="1"/>
  <c r="AY283" i="29" s="1"/>
  <c r="AL88" i="35"/>
  <c r="AL89" i="35" s="1"/>
  <c r="AT87" i="35" s="1"/>
  <c r="AU87" i="35" s="1"/>
  <c r="AM87" i="35"/>
  <c r="AM88" i="35" s="1"/>
  <c r="AM89" i="35" s="1"/>
  <c r="X87" i="35"/>
  <c r="Z87" i="35" s="1"/>
  <c r="AA87" i="35" s="1"/>
  <c r="AY87" i="35" s="1"/>
  <c r="AM34" i="41"/>
  <c r="AM35" i="41" s="1"/>
  <c r="AM278" i="29"/>
  <c r="AM279" i="29" s="1"/>
  <c r="AM280" i="29" s="1"/>
  <c r="AM281" i="29" s="1"/>
  <c r="AM282" i="29" s="1"/>
  <c r="AL279" i="29"/>
  <c r="AL280" i="29" s="1"/>
  <c r="AL281" i="29" s="1"/>
  <c r="AV93" i="35"/>
  <c r="AL95" i="35"/>
  <c r="AV277" i="29"/>
  <c r="AM277" i="29"/>
  <c r="X277" i="29"/>
  <c r="Z277" i="29" s="1"/>
  <c r="AA277" i="29" s="1"/>
  <c r="AY277" i="29" s="1"/>
  <c r="AM33" i="41"/>
  <c r="AW33" i="41" s="1"/>
  <c r="AX33" i="41" s="1"/>
  <c r="AV33" i="41"/>
  <c r="AL35" i="41"/>
  <c r="AT33" i="41" s="1"/>
  <c r="AU33" i="41" s="1"/>
  <c r="AM39" i="41"/>
  <c r="AM40" i="41"/>
  <c r="AV39" i="41"/>
  <c r="AL284" i="29"/>
  <c r="AL285" i="29" s="1"/>
  <c r="AM99" i="35"/>
  <c r="AM100" i="35" s="1"/>
  <c r="AW99" i="35" s="1"/>
  <c r="AX99" i="35" s="1"/>
  <c r="X99" i="35"/>
  <c r="Z99" i="35" s="1"/>
  <c r="AA99" i="35" s="1"/>
  <c r="AY99" i="35" s="1"/>
  <c r="AT99" i="35"/>
  <c r="AU99" i="35" s="1"/>
  <c r="AW93" i="35"/>
  <c r="AX93" i="35" s="1"/>
  <c r="X271" i="29"/>
  <c r="Z271" i="29" s="1"/>
  <c r="AA271" i="29" s="1"/>
  <c r="AY271" i="29" s="1"/>
  <c r="AM285" i="29"/>
  <c r="AV271" i="29"/>
  <c r="AL94" i="35"/>
  <c r="AT39" i="41"/>
  <c r="AU39" i="41" s="1"/>
  <c r="AM284" i="29"/>
  <c r="AW271" i="29"/>
  <c r="AX271" i="29" s="1"/>
  <c r="AL273" i="29"/>
  <c r="AT271" i="29" s="1"/>
  <c r="AU271" i="29" s="1"/>
  <c r="AW277" i="29" l="1"/>
  <c r="AX277" i="29" s="1"/>
  <c r="AW87" i="35"/>
  <c r="AX87" i="35" s="1"/>
  <c r="AT93" i="35"/>
  <c r="AU93" i="35" s="1"/>
  <c r="AL282" i="29"/>
  <c r="AT277" i="29"/>
  <c r="AU277" i="29" s="1"/>
  <c r="AZ93" i="35"/>
  <c r="AT283" i="29"/>
  <c r="AU283" i="29" s="1"/>
  <c r="AZ271" i="29"/>
  <c r="AW39" i="41"/>
  <c r="AX39" i="41" s="1"/>
  <c r="AZ39" i="41" s="1"/>
  <c r="AW283" i="29"/>
  <c r="AX283" i="29" s="1"/>
  <c r="AZ87" i="35"/>
  <c r="AZ99" i="35"/>
  <c r="AZ33" i="41"/>
  <c r="AZ277" i="29"/>
  <c r="AZ283" i="29" l="1"/>
  <c r="BD86" i="35"/>
  <c r="AJ86" i="35"/>
  <c r="AH86" i="35"/>
  <c r="AF86" i="35"/>
  <c r="BD85" i="35"/>
  <c r="AJ85" i="35"/>
  <c r="AH85" i="35"/>
  <c r="AF85" i="35"/>
  <c r="BD84" i="35"/>
  <c r="AJ84" i="35"/>
  <c r="AH84" i="35"/>
  <c r="AF84" i="35"/>
  <c r="BD83" i="35"/>
  <c r="AJ83" i="35"/>
  <c r="AH83" i="35"/>
  <c r="AF83" i="35"/>
  <c r="BD82" i="35"/>
  <c r="AJ82" i="35"/>
  <c r="AH82" i="35"/>
  <c r="AF82" i="35"/>
  <c r="BD81" i="35"/>
  <c r="AJ81" i="35"/>
  <c r="AH81" i="35"/>
  <c r="AF81" i="35"/>
  <c r="W81" i="35"/>
  <c r="U81" i="35"/>
  <c r="S81" i="35"/>
  <c r="AS81" i="35" s="1"/>
  <c r="BD80" i="35"/>
  <c r="AJ80" i="35"/>
  <c r="AH80" i="35"/>
  <c r="AF80" i="35"/>
  <c r="BD79" i="35"/>
  <c r="AJ79" i="35"/>
  <c r="AH79" i="35"/>
  <c r="AF79" i="35"/>
  <c r="BD78" i="35"/>
  <c r="AJ78" i="35"/>
  <c r="AH78" i="35"/>
  <c r="AF78" i="35"/>
  <c r="BD77" i="35"/>
  <c r="AJ77" i="35"/>
  <c r="AH77" i="35"/>
  <c r="AF77" i="35"/>
  <c r="BD76" i="35"/>
  <c r="AJ76" i="35"/>
  <c r="AH76" i="35"/>
  <c r="AF76" i="35"/>
  <c r="BD75" i="35"/>
  <c r="AJ75" i="35"/>
  <c r="AH75" i="35"/>
  <c r="AF75" i="35"/>
  <c r="W75" i="35"/>
  <c r="U75" i="35"/>
  <c r="S75" i="35"/>
  <c r="AS75" i="35" s="1"/>
  <c r="BD270" i="29"/>
  <c r="AJ270" i="29"/>
  <c r="AH270" i="29"/>
  <c r="AF270" i="29"/>
  <c r="BD269" i="29"/>
  <c r="AJ269" i="29"/>
  <c r="AH269" i="29"/>
  <c r="AF269" i="29"/>
  <c r="BD268" i="29"/>
  <c r="AJ268" i="29"/>
  <c r="AH268" i="29"/>
  <c r="AF268" i="29"/>
  <c r="BD267" i="29"/>
  <c r="AJ267" i="29"/>
  <c r="AH267" i="29"/>
  <c r="AF267" i="29"/>
  <c r="BD266" i="29"/>
  <c r="AJ266" i="29"/>
  <c r="AH266" i="29"/>
  <c r="AF266" i="29"/>
  <c r="BD265" i="29"/>
  <c r="AJ265" i="29"/>
  <c r="AH265" i="29"/>
  <c r="AF265" i="29"/>
  <c r="W265" i="29"/>
  <c r="U265" i="29"/>
  <c r="S265" i="29"/>
  <c r="AS265" i="29" s="1"/>
  <c r="BD264" i="29"/>
  <c r="AJ264" i="29"/>
  <c r="AH264" i="29"/>
  <c r="AF264" i="29"/>
  <c r="BD263" i="29"/>
  <c r="AJ263" i="29"/>
  <c r="AH263" i="29"/>
  <c r="AF263" i="29"/>
  <c r="BD262" i="29"/>
  <c r="AJ262" i="29"/>
  <c r="AH262" i="29"/>
  <c r="AF262" i="29"/>
  <c r="BD261" i="29"/>
  <c r="AJ261" i="29"/>
  <c r="AH261" i="29"/>
  <c r="AF261" i="29"/>
  <c r="BD260" i="29"/>
  <c r="AJ260" i="29"/>
  <c r="AH260" i="29"/>
  <c r="AF260" i="29"/>
  <c r="BD259" i="29"/>
  <c r="AJ259" i="29"/>
  <c r="AH259" i="29"/>
  <c r="AF259" i="29"/>
  <c r="W259" i="29"/>
  <c r="U259" i="29"/>
  <c r="S259" i="29"/>
  <c r="AK262" i="29" l="1"/>
  <c r="AM78" i="35"/>
  <c r="Y75" i="35"/>
  <c r="X75" i="35" s="1"/>
  <c r="Z75" i="35" s="1"/>
  <c r="AA75" i="35" s="1"/>
  <c r="AY75" i="35" s="1"/>
  <c r="AM82" i="35"/>
  <c r="AK84" i="35"/>
  <c r="AK79" i="35"/>
  <c r="AK76" i="35"/>
  <c r="AM269" i="29"/>
  <c r="AK259" i="29"/>
  <c r="AL259" i="29" s="1"/>
  <c r="AL260" i="29" s="1"/>
  <c r="AL261" i="29" s="1"/>
  <c r="AK268" i="29"/>
  <c r="AK77" i="35"/>
  <c r="AM77" i="35"/>
  <c r="AM80" i="35"/>
  <c r="AM84" i="35"/>
  <c r="AK75" i="35"/>
  <c r="AL75" i="35" s="1"/>
  <c r="Y81" i="35"/>
  <c r="X81" i="35" s="1"/>
  <c r="Z81" i="35" s="1"/>
  <c r="AA81" i="35" s="1"/>
  <c r="AY81" i="35" s="1"/>
  <c r="AL83" i="35"/>
  <c r="AK82" i="35"/>
  <c r="AK86" i="35"/>
  <c r="AL82" i="35"/>
  <c r="AL77" i="35"/>
  <c r="AM85" i="35"/>
  <c r="AK85" i="35"/>
  <c r="AK264" i="29"/>
  <c r="Y265" i="29"/>
  <c r="X265" i="29" s="1"/>
  <c r="Z265" i="29" s="1"/>
  <c r="AA265" i="29" s="1"/>
  <c r="AY265" i="29" s="1"/>
  <c r="AK270" i="29"/>
  <c r="AK266" i="29"/>
  <c r="AM262" i="29"/>
  <c r="AM264" i="29"/>
  <c r="AK263" i="29"/>
  <c r="AK260" i="29"/>
  <c r="AL264" i="29"/>
  <c r="AK265" i="29"/>
  <c r="AL265" i="29" s="1"/>
  <c r="Y259" i="29"/>
  <c r="AV259" i="29" s="1"/>
  <c r="AL263" i="29"/>
  <c r="AM263" i="29"/>
  <c r="AK267" i="29"/>
  <c r="AM270" i="29"/>
  <c r="AK269" i="29"/>
  <c r="AK261" i="29"/>
  <c r="AM83" i="35"/>
  <c r="AL84" i="35"/>
  <c r="AK81" i="35"/>
  <c r="AL81" i="35" s="1"/>
  <c r="AM86" i="35"/>
  <c r="AK78" i="35"/>
  <c r="AK83" i="35"/>
  <c r="AK80" i="35"/>
  <c r="AL78" i="35"/>
  <c r="AL85" i="35"/>
  <c r="AL79" i="35"/>
  <c r="AL86" i="35"/>
  <c r="AM79" i="35"/>
  <c r="AL80" i="35"/>
  <c r="AS259" i="29"/>
  <c r="AL262" i="29"/>
  <c r="AL269" i="29"/>
  <c r="AL270" i="29"/>
  <c r="AV75" i="35" l="1"/>
  <c r="AM75" i="35"/>
  <c r="AM81" i="35"/>
  <c r="AW81" i="35" s="1"/>
  <c r="AX81" i="35" s="1"/>
  <c r="AV265" i="29"/>
  <c r="AM265" i="29"/>
  <c r="AM259" i="29"/>
  <c r="AL266" i="29"/>
  <c r="AL267" i="29" s="1"/>
  <c r="AL268" i="29" s="1"/>
  <c r="AT265" i="29" s="1"/>
  <c r="AU265" i="29" s="1"/>
  <c r="AV81" i="35"/>
  <c r="AT81" i="35"/>
  <c r="AU81" i="35" s="1"/>
  <c r="X259" i="29"/>
  <c r="Z259" i="29" s="1"/>
  <c r="AA259" i="29" s="1"/>
  <c r="AY259" i="29" s="1"/>
  <c r="AT259" i="29"/>
  <c r="AU259" i="29" s="1"/>
  <c r="AM260" i="29"/>
  <c r="AM261" i="29" s="1"/>
  <c r="AL76" i="35"/>
  <c r="AT75" i="35" s="1"/>
  <c r="AU75" i="35" s="1"/>
  <c r="AM76" i="35"/>
  <c r="AW75" i="35" s="1"/>
  <c r="AX75" i="35" s="1"/>
  <c r="AM266" i="29"/>
  <c r="AM267" i="29"/>
  <c r="AM268" i="29" s="1"/>
  <c r="AZ81" i="35" l="1"/>
  <c r="AW259" i="29"/>
  <c r="AX259" i="29" s="1"/>
  <c r="AZ259" i="29" s="1"/>
  <c r="AW265" i="29"/>
  <c r="AX265" i="29" s="1"/>
  <c r="AZ265" i="29" s="1"/>
  <c r="AZ75" i="35"/>
  <c r="BD26" i="42"/>
  <c r="AJ26" i="42"/>
  <c r="AH26" i="42"/>
  <c r="AF26" i="42"/>
  <c r="BD25" i="42"/>
  <c r="AJ25" i="42"/>
  <c r="AH25" i="42"/>
  <c r="AF25" i="42"/>
  <c r="BD24" i="42"/>
  <c r="AJ24" i="42"/>
  <c r="AH24" i="42"/>
  <c r="AF24" i="42"/>
  <c r="BD23" i="42"/>
  <c r="AJ23" i="42"/>
  <c r="AH23" i="42"/>
  <c r="AF23" i="42"/>
  <c r="BD22" i="42"/>
  <c r="BD21" i="42"/>
  <c r="W21" i="42"/>
  <c r="U21" i="42"/>
  <c r="S21" i="42"/>
  <c r="BD74" i="35"/>
  <c r="AJ74" i="35"/>
  <c r="AH74" i="35"/>
  <c r="AF74" i="35"/>
  <c r="BD73" i="35"/>
  <c r="AJ73" i="35"/>
  <c r="AH73" i="35"/>
  <c r="AF73" i="35"/>
  <c r="BD72" i="35"/>
  <c r="AJ72" i="35"/>
  <c r="AH72" i="35"/>
  <c r="AF72" i="35"/>
  <c r="BD71" i="35"/>
  <c r="AJ71" i="35"/>
  <c r="AH71" i="35"/>
  <c r="AF71" i="35"/>
  <c r="BD70" i="35"/>
  <c r="AJ70" i="35"/>
  <c r="AH70" i="35"/>
  <c r="AF70" i="35"/>
  <c r="BD69" i="35"/>
  <c r="AJ69" i="35"/>
  <c r="AH69" i="35"/>
  <c r="AF69" i="35"/>
  <c r="W69" i="35"/>
  <c r="U69" i="35"/>
  <c r="S69" i="35"/>
  <c r="AS69" i="35" s="1"/>
  <c r="BD68" i="35"/>
  <c r="AJ68" i="35"/>
  <c r="AH68" i="35"/>
  <c r="AF68" i="35"/>
  <c r="BD67" i="35"/>
  <c r="AJ67" i="35"/>
  <c r="AH67" i="35"/>
  <c r="AF67" i="35"/>
  <c r="BD66" i="35"/>
  <c r="AJ66" i="35"/>
  <c r="AH66" i="35"/>
  <c r="AF66" i="35"/>
  <c r="BD65" i="35"/>
  <c r="AJ65" i="35"/>
  <c r="AH65" i="35"/>
  <c r="AF65" i="35"/>
  <c r="BD64" i="35"/>
  <c r="AJ64" i="35"/>
  <c r="AH64" i="35"/>
  <c r="AF64" i="35"/>
  <c r="BD63" i="35"/>
  <c r="AJ63" i="35"/>
  <c r="AH63" i="35"/>
  <c r="AF63" i="35"/>
  <c r="W63" i="35"/>
  <c r="U63" i="35"/>
  <c r="S63" i="35"/>
  <c r="AS63" i="35" s="1"/>
  <c r="BD32" i="41"/>
  <c r="AJ32" i="41"/>
  <c r="AH32" i="41"/>
  <c r="AF32" i="41"/>
  <c r="BD31" i="41"/>
  <c r="AJ31" i="41"/>
  <c r="AH31" i="41"/>
  <c r="AF31" i="41"/>
  <c r="BD30" i="41"/>
  <c r="AJ30" i="41"/>
  <c r="AH30" i="41"/>
  <c r="AF30" i="41"/>
  <c r="BD29" i="41"/>
  <c r="AJ29" i="41"/>
  <c r="AH29" i="41"/>
  <c r="AF29" i="41"/>
  <c r="BD28" i="41"/>
  <c r="AJ28" i="41"/>
  <c r="AH28" i="41"/>
  <c r="AF28" i="41"/>
  <c r="BD27" i="41"/>
  <c r="AJ27" i="41"/>
  <c r="AH27" i="41"/>
  <c r="AF27" i="41"/>
  <c r="W27" i="41"/>
  <c r="U27" i="41"/>
  <c r="S27" i="41"/>
  <c r="BD258" i="29"/>
  <c r="AJ258" i="29"/>
  <c r="AH258" i="29"/>
  <c r="AF258" i="29"/>
  <c r="BD257" i="29"/>
  <c r="AJ257" i="29"/>
  <c r="AH257" i="29"/>
  <c r="AK257" i="29" s="1"/>
  <c r="AF257" i="29"/>
  <c r="BD256" i="29"/>
  <c r="AJ256" i="29"/>
  <c r="AH256" i="29"/>
  <c r="AF256" i="29"/>
  <c r="BD255" i="29"/>
  <c r="AJ255" i="29"/>
  <c r="AH255" i="29"/>
  <c r="AF255" i="29"/>
  <c r="BD254" i="29"/>
  <c r="AJ254" i="29"/>
  <c r="AH254" i="29"/>
  <c r="AF254" i="29"/>
  <c r="BD253" i="29"/>
  <c r="AJ253" i="29"/>
  <c r="AH253" i="29"/>
  <c r="AF253" i="29"/>
  <c r="W253" i="29"/>
  <c r="U253" i="29"/>
  <c r="S253" i="29"/>
  <c r="AS253" i="29" s="1"/>
  <c r="BD252" i="29"/>
  <c r="AJ252" i="29"/>
  <c r="AH252" i="29"/>
  <c r="AF252" i="29"/>
  <c r="BD251" i="29"/>
  <c r="AJ251" i="29"/>
  <c r="AH251" i="29"/>
  <c r="AF251" i="29"/>
  <c r="BD250" i="29"/>
  <c r="AJ250" i="29"/>
  <c r="AH250" i="29"/>
  <c r="AF250" i="29"/>
  <c r="BD249" i="29"/>
  <c r="AJ249" i="29"/>
  <c r="AH249" i="29"/>
  <c r="AF249" i="29"/>
  <c r="BD248" i="29"/>
  <c r="AJ248" i="29"/>
  <c r="AH248" i="29"/>
  <c r="AF248" i="29"/>
  <c r="BD247" i="29"/>
  <c r="AJ247" i="29"/>
  <c r="AH247" i="29"/>
  <c r="AF247" i="29"/>
  <c r="W247" i="29"/>
  <c r="U247" i="29"/>
  <c r="S247" i="29"/>
  <c r="BD246" i="29"/>
  <c r="AJ246" i="29"/>
  <c r="AH246" i="29"/>
  <c r="AF246" i="29"/>
  <c r="BD245" i="29"/>
  <c r="AJ245" i="29"/>
  <c r="AH245" i="29"/>
  <c r="AF245" i="29"/>
  <c r="BD244" i="29"/>
  <c r="AJ244" i="29"/>
  <c r="AH244" i="29"/>
  <c r="AF244" i="29"/>
  <c r="BD243" i="29"/>
  <c r="AJ243" i="29"/>
  <c r="AH243" i="29"/>
  <c r="AF243" i="29"/>
  <c r="BD242" i="29"/>
  <c r="AJ242" i="29"/>
  <c r="AH242" i="29"/>
  <c r="AF242" i="29"/>
  <c r="BD241" i="29"/>
  <c r="AJ241" i="29"/>
  <c r="AH241" i="29"/>
  <c r="AF241" i="29"/>
  <c r="W241" i="29"/>
  <c r="U241" i="29"/>
  <c r="S241" i="29"/>
  <c r="AS241" i="29" s="1"/>
  <c r="BD240" i="29"/>
  <c r="AJ240" i="29"/>
  <c r="AH240" i="29"/>
  <c r="AF240" i="29"/>
  <c r="BD239" i="29"/>
  <c r="AJ239" i="29"/>
  <c r="AH239" i="29"/>
  <c r="AF239" i="29"/>
  <c r="BD238" i="29"/>
  <c r="AJ238" i="29"/>
  <c r="AH238" i="29"/>
  <c r="AF238" i="29"/>
  <c r="BD237" i="29"/>
  <c r="AJ237" i="29"/>
  <c r="AH237" i="29"/>
  <c r="AF237" i="29"/>
  <c r="BD236" i="29"/>
  <c r="AJ236" i="29"/>
  <c r="AH236" i="29"/>
  <c r="AF236" i="29"/>
  <c r="BD235" i="29"/>
  <c r="AJ235" i="29"/>
  <c r="AH235" i="29"/>
  <c r="AF235" i="29"/>
  <c r="W235" i="29"/>
  <c r="U235" i="29"/>
  <c r="S235" i="29"/>
  <c r="AS235" i="29" s="1"/>
  <c r="BD234" i="29"/>
  <c r="AJ234" i="29"/>
  <c r="AH234" i="29"/>
  <c r="AF234" i="29"/>
  <c r="BD233" i="29"/>
  <c r="AJ233" i="29"/>
  <c r="AH233" i="29"/>
  <c r="AF233" i="29"/>
  <c r="BD232" i="29"/>
  <c r="AJ232" i="29"/>
  <c r="AH232" i="29"/>
  <c r="AF232" i="29"/>
  <c r="BD231" i="29"/>
  <c r="AJ231" i="29"/>
  <c r="AH231" i="29"/>
  <c r="AF231" i="29"/>
  <c r="BD230" i="29"/>
  <c r="AJ230" i="29"/>
  <c r="AH230" i="29"/>
  <c r="AF230" i="29"/>
  <c r="BD229" i="29"/>
  <c r="AJ229" i="29"/>
  <c r="AH229" i="29"/>
  <c r="AF229" i="29"/>
  <c r="W229" i="29"/>
  <c r="U229" i="29"/>
  <c r="S229" i="29"/>
  <c r="AS229" i="29" s="1"/>
  <c r="BD228" i="29"/>
  <c r="AJ228" i="29"/>
  <c r="AH228" i="29"/>
  <c r="AF228" i="29"/>
  <c r="BD227" i="29"/>
  <c r="AJ227" i="29"/>
  <c r="AH227" i="29"/>
  <c r="AF227" i="29"/>
  <c r="BD226" i="29"/>
  <c r="AJ226" i="29"/>
  <c r="AH226" i="29"/>
  <c r="AF226" i="29"/>
  <c r="BD225" i="29"/>
  <c r="AJ225" i="29"/>
  <c r="AH225" i="29"/>
  <c r="AF225" i="29"/>
  <c r="BD224" i="29"/>
  <c r="AJ224" i="29"/>
  <c r="AH224" i="29"/>
  <c r="AF224" i="29"/>
  <c r="BD223" i="29"/>
  <c r="AJ223" i="29"/>
  <c r="AH223" i="29"/>
  <c r="AF223" i="29"/>
  <c r="W223" i="29"/>
  <c r="U223" i="29"/>
  <c r="S223" i="29"/>
  <c r="AS223" i="29" s="1"/>
  <c r="AS21" i="42" l="1"/>
  <c r="AL21" i="42"/>
  <c r="AL22" i="42" s="1"/>
  <c r="Y63" i="35"/>
  <c r="AV63" i="35" s="1"/>
  <c r="AK73" i="35"/>
  <c r="AK246" i="29"/>
  <c r="AK247" i="29"/>
  <c r="AM254" i="29"/>
  <c r="AK256" i="29"/>
  <c r="AK32" i="41"/>
  <c r="AK27" i="41"/>
  <c r="AL27" i="41" s="1"/>
  <c r="AK29" i="41"/>
  <c r="AM32" i="41"/>
  <c r="AK31" i="41"/>
  <c r="AL228" i="29"/>
  <c r="AK234" i="29"/>
  <c r="AK235" i="29"/>
  <c r="AL235" i="29" s="1"/>
  <c r="AK67" i="35"/>
  <c r="AK66" i="35"/>
  <c r="AK65" i="35"/>
  <c r="AK63" i="35"/>
  <c r="AL63" i="35" s="1"/>
  <c r="Y69" i="35"/>
  <c r="X69" i="35" s="1"/>
  <c r="Z69" i="35" s="1"/>
  <c r="AA69" i="35" s="1"/>
  <c r="AY69" i="35" s="1"/>
  <c r="AK70" i="35"/>
  <c r="AK69" i="35"/>
  <c r="AL69" i="35" s="1"/>
  <c r="AK72" i="35"/>
  <c r="AK71" i="35"/>
  <c r="Y27" i="41"/>
  <c r="X27" i="41" s="1"/>
  <c r="Z27" i="41" s="1"/>
  <c r="AA27" i="41" s="1"/>
  <c r="AY27" i="41" s="1"/>
  <c r="AK28" i="41"/>
  <c r="AL31" i="41"/>
  <c r="AK30" i="41"/>
  <c r="AK238" i="29"/>
  <c r="AM227" i="29"/>
  <c r="AM256" i="29"/>
  <c r="AK255" i="29"/>
  <c r="AK244" i="29"/>
  <c r="Y229" i="29"/>
  <c r="AM229" i="29" s="1"/>
  <c r="AK230" i="29"/>
  <c r="AK258" i="29"/>
  <c r="AK249" i="29"/>
  <c r="AK228" i="29"/>
  <c r="AM252" i="29"/>
  <c r="AM249" i="29"/>
  <c r="AK251" i="29"/>
  <c r="AK225" i="29"/>
  <c r="Y247" i="29"/>
  <c r="X247" i="29" s="1"/>
  <c r="Z247" i="29" s="1"/>
  <c r="AA247" i="29" s="1"/>
  <c r="AY247" i="29" s="1"/>
  <c r="AK224" i="29"/>
  <c r="AK231" i="29"/>
  <c r="AK241" i="29"/>
  <c r="AL241" i="29" s="1"/>
  <c r="AK248" i="29"/>
  <c r="AK226" i="29"/>
  <c r="AM234" i="29"/>
  <c r="AK240" i="29"/>
  <c r="Y223" i="29"/>
  <c r="X223" i="29" s="1"/>
  <c r="Z223" i="29" s="1"/>
  <c r="AA223" i="29" s="1"/>
  <c r="AY223" i="29" s="1"/>
  <c r="AL226" i="29"/>
  <c r="AM240" i="29"/>
  <c r="AM255" i="29"/>
  <c r="AL255" i="29"/>
  <c r="AM258" i="29"/>
  <c r="AK233" i="29"/>
  <c r="AK239" i="29"/>
  <c r="AK250" i="29"/>
  <c r="Y253" i="29"/>
  <c r="AM253" i="29" s="1"/>
  <c r="AL227" i="29"/>
  <c r="AK236" i="29"/>
  <c r="AM250" i="29"/>
  <c r="AK232" i="29"/>
  <c r="Y241" i="29"/>
  <c r="X241" i="29" s="1"/>
  <c r="Z241" i="29" s="1"/>
  <c r="AA241" i="29" s="1"/>
  <c r="AY241" i="29" s="1"/>
  <c r="AK242" i="29"/>
  <c r="AK252" i="29"/>
  <c r="AM257" i="29"/>
  <c r="AL240" i="29"/>
  <c r="AL254" i="29"/>
  <c r="AL234" i="29"/>
  <c r="AM239" i="29"/>
  <c r="AK253" i="29"/>
  <c r="AL253" i="29" s="1"/>
  <c r="AK223" i="29"/>
  <c r="AL223" i="29" s="1"/>
  <c r="AM228" i="29"/>
  <c r="AK245" i="29"/>
  <c r="AL251" i="29"/>
  <c r="AM251" i="29"/>
  <c r="AM226" i="29"/>
  <c r="AK227" i="29"/>
  <c r="AK229" i="29"/>
  <c r="AL229" i="29" s="1"/>
  <c r="AK237" i="29"/>
  <c r="AL247" i="29"/>
  <c r="Y235" i="29"/>
  <c r="X235" i="29" s="1"/>
  <c r="Z235" i="29" s="1"/>
  <c r="AA235" i="29" s="1"/>
  <c r="AY235" i="29" s="1"/>
  <c r="AK243" i="29"/>
  <c r="AL252" i="29"/>
  <c r="AK254" i="29"/>
  <c r="AM31" i="41"/>
  <c r="AK74" i="35"/>
  <c r="AK68" i="35"/>
  <c r="AK64" i="35"/>
  <c r="AL68" i="35"/>
  <c r="AM68" i="35"/>
  <c r="AM24" i="42"/>
  <c r="AK26" i="42"/>
  <c r="AM25" i="42"/>
  <c r="AK24" i="42"/>
  <c r="AK23" i="42"/>
  <c r="Y21" i="42"/>
  <c r="AL23" i="42"/>
  <c r="AK25" i="42"/>
  <c r="AM23" i="42"/>
  <c r="AM26" i="42"/>
  <c r="AL24" i="42"/>
  <c r="AL25" i="42"/>
  <c r="AL26" i="42"/>
  <c r="AM27" i="41"/>
  <c r="AM28" i="41" s="1"/>
  <c r="AM29" i="41" s="1"/>
  <c r="AM30" i="41" s="1"/>
  <c r="AS27" i="41"/>
  <c r="AL32" i="41"/>
  <c r="AS247" i="29"/>
  <c r="AL249" i="29"/>
  <c r="AL256" i="29"/>
  <c r="AL250" i="29"/>
  <c r="AL257" i="29"/>
  <c r="AL258" i="29"/>
  <c r="AL239" i="29"/>
  <c r="AM231" i="29" l="1"/>
  <c r="AM233" i="29" s="1"/>
  <c r="AV27" i="41"/>
  <c r="AT21" i="42"/>
  <c r="AU21" i="42" s="1"/>
  <c r="X21" i="42"/>
  <c r="Z21" i="42" s="1"/>
  <c r="AA21" i="42" s="1"/>
  <c r="AY21" i="42" s="1"/>
  <c r="AM21" i="42"/>
  <c r="AL242" i="29"/>
  <c r="AL230" i="29"/>
  <c r="X253" i="29"/>
  <c r="Z253" i="29" s="1"/>
  <c r="AA253" i="29" s="1"/>
  <c r="AY253" i="29" s="1"/>
  <c r="AL70" i="35"/>
  <c r="AL71" i="35" s="1"/>
  <c r="AL72" i="35" s="1"/>
  <c r="AL73" i="35" s="1"/>
  <c r="AL74" i="35" s="1"/>
  <c r="X63" i="35"/>
  <c r="Z63" i="35" s="1"/>
  <c r="AA63" i="35" s="1"/>
  <c r="AY63" i="35" s="1"/>
  <c r="AM69" i="35"/>
  <c r="AM70" i="35" s="1"/>
  <c r="AM71" i="35" s="1"/>
  <c r="AM72" i="35" s="1"/>
  <c r="AM73" i="35" s="1"/>
  <c r="AM74" i="35" s="1"/>
  <c r="AW69" i="35" s="1"/>
  <c r="AX69" i="35" s="1"/>
  <c r="AM63" i="35"/>
  <c r="AM64" i="35" s="1"/>
  <c r="AM65" i="35" s="1"/>
  <c r="AM66" i="35" s="1"/>
  <c r="AM67" i="35" s="1"/>
  <c r="AL64" i="35"/>
  <c r="AL65" i="35" s="1"/>
  <c r="AL66" i="35" s="1"/>
  <c r="AL67" i="35" s="1"/>
  <c r="AL236" i="29"/>
  <c r="AL237" i="29" s="1"/>
  <c r="AL238" i="29" s="1"/>
  <c r="AV235" i="29"/>
  <c r="AM235" i="29"/>
  <c r="AM236" i="29" s="1"/>
  <c r="AM237" i="29" s="1"/>
  <c r="AM238" i="29" s="1"/>
  <c r="X229" i="29"/>
  <c r="Z229" i="29" s="1"/>
  <c r="AA229" i="29" s="1"/>
  <c r="AY229" i="29" s="1"/>
  <c r="AW253" i="29"/>
  <c r="AX253" i="29" s="1"/>
  <c r="AL224" i="29"/>
  <c r="AL225" i="29" s="1"/>
  <c r="AV253" i="29"/>
  <c r="AV229" i="29"/>
  <c r="AM247" i="29"/>
  <c r="AM248" i="29" s="1"/>
  <c r="AW247" i="29" s="1"/>
  <c r="AX247" i="29" s="1"/>
  <c r="AV247" i="29"/>
  <c r="AV69" i="35"/>
  <c r="AL248" i="29"/>
  <c r="AT247" i="29" s="1"/>
  <c r="AU247" i="29" s="1"/>
  <c r="AM241" i="29"/>
  <c r="AM242" i="29" s="1"/>
  <c r="AM243" i="29" s="1"/>
  <c r="AM244" i="29" s="1"/>
  <c r="AM245" i="29" s="1"/>
  <c r="AM246" i="29" s="1"/>
  <c r="AV241" i="29"/>
  <c r="AV223" i="29"/>
  <c r="AM223" i="29"/>
  <c r="AM224" i="29" s="1"/>
  <c r="AM225" i="29" s="1"/>
  <c r="AW223" i="29" s="1"/>
  <c r="AX223" i="29" s="1"/>
  <c r="AT253" i="29"/>
  <c r="AU253" i="29" s="1"/>
  <c r="AV21" i="42"/>
  <c r="AL28" i="41"/>
  <c r="AL29" i="41" s="1"/>
  <c r="AL30" i="41" s="1"/>
  <c r="AW27" i="41"/>
  <c r="AX27" i="41" s="1"/>
  <c r="AL231" i="29"/>
  <c r="AL232" i="29"/>
  <c r="AL233" i="29" s="1"/>
  <c r="AL243" i="29"/>
  <c r="AL244" i="29" s="1"/>
  <c r="AL245" i="29" s="1"/>
  <c r="AL246" i="29" s="1"/>
  <c r="AM230" i="29"/>
  <c r="AM232" i="29" l="1"/>
  <c r="AW229" i="29" s="1"/>
  <c r="AX229" i="29" s="1"/>
  <c r="AM22" i="42"/>
  <c r="AW21" i="42" s="1"/>
  <c r="AX21" i="42" s="1"/>
  <c r="AZ21" i="42" s="1"/>
  <c r="AT69" i="35"/>
  <c r="AU69" i="35" s="1"/>
  <c r="AW235" i="29"/>
  <c r="AX235" i="29" s="1"/>
  <c r="AT63" i="35"/>
  <c r="AU63" i="35" s="1"/>
  <c r="AT223" i="29"/>
  <c r="AU223" i="29" s="1"/>
  <c r="AZ223" i="29" s="1"/>
  <c r="AZ253" i="29"/>
  <c r="AZ247" i="29"/>
  <c r="AW241" i="29"/>
  <c r="AX241" i="29" s="1"/>
  <c r="AT235" i="29"/>
  <c r="AU235" i="29" s="1"/>
  <c r="AT229" i="29"/>
  <c r="AU229" i="29" s="1"/>
  <c r="AT241" i="29"/>
  <c r="AU241" i="29" s="1"/>
  <c r="AW63" i="35"/>
  <c r="AX63" i="35" s="1"/>
  <c r="AZ69" i="35"/>
  <c r="AT27" i="41"/>
  <c r="AU27" i="41" s="1"/>
  <c r="AZ27" i="41" s="1"/>
  <c r="AZ235" i="29" l="1"/>
  <c r="AZ63" i="35"/>
  <c r="AZ241" i="29"/>
  <c r="AZ229" i="29"/>
  <c r="BD56" i="35"/>
  <c r="AJ56" i="35"/>
  <c r="AH56" i="35"/>
  <c r="AF56" i="35"/>
  <c r="BD55" i="35"/>
  <c r="AJ55" i="35"/>
  <c r="AH55" i="35"/>
  <c r="AF55" i="35"/>
  <c r="BD54" i="35"/>
  <c r="AJ54" i="35"/>
  <c r="AH54" i="35"/>
  <c r="AF54" i="35"/>
  <c r="BD53" i="35"/>
  <c r="AJ53" i="35"/>
  <c r="AH53" i="35"/>
  <c r="AF53" i="35"/>
  <c r="BD52" i="35"/>
  <c r="AJ52" i="35"/>
  <c r="AH52" i="35"/>
  <c r="AF52" i="35"/>
  <c r="BD51" i="35"/>
  <c r="AJ51" i="35"/>
  <c r="AH51" i="35"/>
  <c r="AF51" i="35"/>
  <c r="W51" i="35"/>
  <c r="U51" i="35"/>
  <c r="S51" i="35"/>
  <c r="AS51" i="35" s="1"/>
  <c r="BD50" i="35"/>
  <c r="AJ50" i="35"/>
  <c r="AH50" i="35"/>
  <c r="AF50" i="35"/>
  <c r="BD49" i="35"/>
  <c r="AJ49" i="35"/>
  <c r="AH49" i="35"/>
  <c r="AF49" i="35"/>
  <c r="BD48" i="35"/>
  <c r="AJ48" i="35"/>
  <c r="AH48" i="35"/>
  <c r="AF48" i="35"/>
  <c r="BD47" i="35"/>
  <c r="AJ47" i="35"/>
  <c r="AH47" i="35"/>
  <c r="AF47" i="35"/>
  <c r="BD46" i="35"/>
  <c r="AJ46" i="35"/>
  <c r="AH46" i="35"/>
  <c r="AF46" i="35"/>
  <c r="BD45" i="35"/>
  <c r="AJ45" i="35"/>
  <c r="AH45" i="35"/>
  <c r="AF45" i="35"/>
  <c r="W45" i="35"/>
  <c r="U45" i="35"/>
  <c r="S45" i="35"/>
  <c r="AS45" i="35" s="1"/>
  <c r="BD44" i="35"/>
  <c r="AJ44" i="35"/>
  <c r="AH44" i="35"/>
  <c r="AF44" i="35"/>
  <c r="BD43" i="35"/>
  <c r="AJ43" i="35"/>
  <c r="AH43" i="35"/>
  <c r="AF43" i="35"/>
  <c r="BD42" i="35"/>
  <c r="AJ42" i="35"/>
  <c r="AH42" i="35"/>
  <c r="AF42" i="35"/>
  <c r="BD41" i="35"/>
  <c r="AJ41" i="35"/>
  <c r="AH41" i="35"/>
  <c r="AF41" i="35"/>
  <c r="BD40" i="35"/>
  <c r="AJ40" i="35"/>
  <c r="AH40" i="35"/>
  <c r="AF40" i="35"/>
  <c r="BD39" i="35"/>
  <c r="AJ39" i="35"/>
  <c r="AH39" i="35"/>
  <c r="AF39" i="35"/>
  <c r="W39" i="35"/>
  <c r="U39" i="35"/>
  <c r="S39" i="35"/>
  <c r="AS39" i="35" s="1"/>
  <c r="BD168" i="29"/>
  <c r="AJ168" i="29"/>
  <c r="AH168" i="29"/>
  <c r="AF168" i="29"/>
  <c r="BD167" i="29"/>
  <c r="AJ167" i="29"/>
  <c r="AH167" i="29"/>
  <c r="AF167" i="29"/>
  <c r="BD166" i="29"/>
  <c r="BD165" i="29"/>
  <c r="BD164" i="29"/>
  <c r="AJ164" i="29"/>
  <c r="AH164" i="29"/>
  <c r="AF164" i="29"/>
  <c r="BD163" i="29"/>
  <c r="AJ163" i="29"/>
  <c r="AH163" i="29"/>
  <c r="AF163" i="29"/>
  <c r="W163" i="29"/>
  <c r="U163" i="29"/>
  <c r="S163" i="29"/>
  <c r="AS163" i="29" s="1"/>
  <c r="BD162" i="29"/>
  <c r="AJ162" i="29"/>
  <c r="AH162" i="29"/>
  <c r="AF162" i="29"/>
  <c r="BD161" i="29"/>
  <c r="AJ161" i="29"/>
  <c r="AH161" i="29"/>
  <c r="AF161" i="29"/>
  <c r="BD160" i="29"/>
  <c r="AJ160" i="29"/>
  <c r="AH160" i="29"/>
  <c r="AF160" i="29"/>
  <c r="AJ159" i="29"/>
  <c r="AH159" i="29"/>
  <c r="AF159" i="29"/>
  <c r="AJ158" i="29"/>
  <c r="AH158" i="29"/>
  <c r="AF158" i="29"/>
  <c r="BD157" i="29"/>
  <c r="AJ157" i="29"/>
  <c r="AH157" i="29"/>
  <c r="AF157" i="29"/>
  <c r="W157" i="29"/>
  <c r="U157" i="29"/>
  <c r="S157" i="29"/>
  <c r="AS157" i="29" s="1"/>
  <c r="BD156" i="29"/>
  <c r="AJ156" i="29"/>
  <c r="AH156" i="29"/>
  <c r="AF156" i="29"/>
  <c r="BD155" i="29"/>
  <c r="AJ155" i="29"/>
  <c r="AH155" i="29"/>
  <c r="AF155" i="29"/>
  <c r="BD154" i="29"/>
  <c r="AJ154" i="29"/>
  <c r="AH154" i="29"/>
  <c r="AF154" i="29"/>
  <c r="BD153" i="29"/>
  <c r="AJ153" i="29"/>
  <c r="AH153" i="29"/>
  <c r="AF153" i="29"/>
  <c r="BD152" i="29"/>
  <c r="AJ152" i="29"/>
  <c r="AH152" i="29"/>
  <c r="AF152" i="29"/>
  <c r="BD151" i="29"/>
  <c r="AJ151" i="29"/>
  <c r="AH151" i="29"/>
  <c r="AF151" i="29"/>
  <c r="W151" i="29"/>
  <c r="U151" i="29"/>
  <c r="S151" i="29"/>
  <c r="AS151" i="29" s="1"/>
  <c r="BD150" i="29"/>
  <c r="AJ150" i="29"/>
  <c r="AH150" i="29"/>
  <c r="AF150" i="29"/>
  <c r="BD149" i="29"/>
  <c r="AJ149" i="29"/>
  <c r="AH149" i="29"/>
  <c r="AF149" i="29"/>
  <c r="BD148" i="29"/>
  <c r="AJ148" i="29"/>
  <c r="AH148" i="29"/>
  <c r="AF148" i="29"/>
  <c r="BD147" i="29"/>
  <c r="AJ147" i="29"/>
  <c r="AH147" i="29"/>
  <c r="AF147" i="29"/>
  <c r="BD146" i="29"/>
  <c r="AJ146" i="29"/>
  <c r="AH146" i="29"/>
  <c r="AF146" i="29"/>
  <c r="BD145" i="29"/>
  <c r="AJ145" i="29"/>
  <c r="AH145" i="29"/>
  <c r="AF145" i="29"/>
  <c r="W145" i="29"/>
  <c r="U145" i="29"/>
  <c r="S145" i="29"/>
  <c r="AS145" i="29" s="1"/>
  <c r="BD144" i="29"/>
  <c r="AJ144" i="29"/>
  <c r="AH144" i="29"/>
  <c r="AF144" i="29"/>
  <c r="BD143" i="29"/>
  <c r="AJ143" i="29"/>
  <c r="AH143" i="29"/>
  <c r="AF143" i="29"/>
  <c r="BD142" i="29"/>
  <c r="AJ142" i="29"/>
  <c r="AH142" i="29"/>
  <c r="AF142" i="29"/>
  <c r="BD141" i="29"/>
  <c r="AJ141" i="29"/>
  <c r="AH141" i="29"/>
  <c r="AF141" i="29"/>
  <c r="BD140" i="29"/>
  <c r="AJ140" i="29"/>
  <c r="AH140" i="29"/>
  <c r="AF140" i="29"/>
  <c r="BD139" i="29"/>
  <c r="AJ139" i="29"/>
  <c r="AH139" i="29"/>
  <c r="AF139" i="29"/>
  <c r="W139" i="29"/>
  <c r="U139" i="29"/>
  <c r="S139" i="29"/>
  <c r="BD138" i="29"/>
  <c r="AJ138" i="29"/>
  <c r="AH138" i="29"/>
  <c r="AF138" i="29"/>
  <c r="BD137" i="29"/>
  <c r="AJ137" i="29"/>
  <c r="AH137" i="29"/>
  <c r="AF137" i="29"/>
  <c r="BD136" i="29"/>
  <c r="AJ136" i="29"/>
  <c r="AH136" i="29"/>
  <c r="AF136" i="29"/>
  <c r="BD135" i="29"/>
  <c r="AJ135" i="29"/>
  <c r="AH135" i="29"/>
  <c r="AF135" i="29"/>
  <c r="BD134" i="29"/>
  <c r="AJ134" i="29"/>
  <c r="AH134" i="29"/>
  <c r="AF134" i="29"/>
  <c r="BD133" i="29"/>
  <c r="AJ133" i="29"/>
  <c r="AH133" i="29"/>
  <c r="AF133" i="29"/>
  <c r="W133" i="29"/>
  <c r="U133" i="29"/>
  <c r="S133" i="29"/>
  <c r="AS133" i="29" s="1"/>
  <c r="AK54" i="35" l="1"/>
  <c r="AK51" i="35"/>
  <c r="AL51" i="35" s="1"/>
  <c r="AK39" i="35"/>
  <c r="AL39" i="35" s="1"/>
  <c r="AK55" i="35"/>
  <c r="AM55" i="35"/>
  <c r="AK40" i="35"/>
  <c r="AK49" i="35"/>
  <c r="AK53" i="35"/>
  <c r="AK47" i="35"/>
  <c r="AK46" i="35"/>
  <c r="Y51" i="35"/>
  <c r="AM51" i="35" s="1"/>
  <c r="AM52" i="35" s="1"/>
  <c r="AM53" i="35" s="1"/>
  <c r="AM54" i="35" s="1"/>
  <c r="Y39" i="35"/>
  <c r="X39" i="35" s="1"/>
  <c r="Z39" i="35" s="1"/>
  <c r="AA39" i="35" s="1"/>
  <c r="AY39" i="35" s="1"/>
  <c r="Y45" i="35"/>
  <c r="AV45" i="35" s="1"/>
  <c r="AM56" i="35"/>
  <c r="AK45" i="35"/>
  <c r="AL45" i="35" s="1"/>
  <c r="AL46" i="35" s="1"/>
  <c r="AL47" i="35" s="1"/>
  <c r="AK48" i="35"/>
  <c r="AK52" i="35"/>
  <c r="AK50" i="35"/>
  <c r="AK43" i="35"/>
  <c r="AK42" i="35"/>
  <c r="AL56" i="35"/>
  <c r="AK56" i="35"/>
  <c r="AK41" i="35"/>
  <c r="AK44" i="35"/>
  <c r="AL55" i="35"/>
  <c r="AK142" i="29"/>
  <c r="AK164" i="29"/>
  <c r="AK154" i="29"/>
  <c r="AM168" i="29"/>
  <c r="Y145" i="29"/>
  <c r="AM145" i="29" s="1"/>
  <c r="AK167" i="29"/>
  <c r="AK138" i="29"/>
  <c r="AK139" i="29"/>
  <c r="AL139" i="29" s="1"/>
  <c r="AM155" i="29"/>
  <c r="Y157" i="29"/>
  <c r="AM157" i="29" s="1"/>
  <c r="AM158" i="29" s="1"/>
  <c r="AM159" i="29" s="1"/>
  <c r="AM160" i="29" s="1"/>
  <c r="AM161" i="29" s="1"/>
  <c r="AM162" i="29" s="1"/>
  <c r="AK158" i="29"/>
  <c r="AK160" i="29"/>
  <c r="AK141" i="29"/>
  <c r="AK151" i="29"/>
  <c r="AL151" i="29" s="1"/>
  <c r="AK135" i="29"/>
  <c r="AM144" i="29"/>
  <c r="AK149" i="29"/>
  <c r="AK168" i="29"/>
  <c r="AK161" i="29"/>
  <c r="Y133" i="29"/>
  <c r="X133" i="29" s="1"/>
  <c r="Z133" i="29" s="1"/>
  <c r="AA133" i="29" s="1"/>
  <c r="AY133" i="29" s="1"/>
  <c r="AM142" i="29"/>
  <c r="AK156" i="29"/>
  <c r="AK157" i="29"/>
  <c r="AL157" i="29" s="1"/>
  <c r="AK162" i="29"/>
  <c r="AK163" i="29"/>
  <c r="AL163" i="29" s="1"/>
  <c r="AM143" i="29"/>
  <c r="AL144" i="29"/>
  <c r="AL156" i="29"/>
  <c r="AL137" i="29"/>
  <c r="AM137" i="29"/>
  <c r="AK155" i="29"/>
  <c r="AK159" i="29"/>
  <c r="AL143" i="29"/>
  <c r="AL150" i="29"/>
  <c r="Y163" i="29"/>
  <c r="AV163" i="29" s="1"/>
  <c r="AK150" i="29"/>
  <c r="AK144" i="29"/>
  <c r="AK146" i="29"/>
  <c r="AM150" i="29"/>
  <c r="AL138" i="29"/>
  <c r="Y139" i="29"/>
  <c r="AV139" i="29" s="1"/>
  <c r="AK140" i="29"/>
  <c r="AK152" i="29"/>
  <c r="AL149" i="29"/>
  <c r="AK136" i="29"/>
  <c r="AK134" i="29"/>
  <c r="AK137" i="29"/>
  <c r="AK143" i="29"/>
  <c r="AK145" i="29"/>
  <c r="AL145" i="29" s="1"/>
  <c r="AK148" i="29"/>
  <c r="AK153" i="29"/>
  <c r="AK133" i="29"/>
  <c r="AL133" i="29" s="1"/>
  <c r="AK147" i="29"/>
  <c r="Y151" i="29"/>
  <c r="AV151" i="29" s="1"/>
  <c r="AS139" i="29"/>
  <c r="AL142" i="29"/>
  <c r="AM149" i="29"/>
  <c r="AM156" i="29"/>
  <c r="AL167" i="29"/>
  <c r="AM167" i="29"/>
  <c r="AL168" i="29"/>
  <c r="AM138" i="29"/>
  <c r="AL155" i="29"/>
  <c r="AL158" i="29" l="1"/>
  <c r="AL52" i="35"/>
  <c r="AV145" i="29"/>
  <c r="X145" i="29"/>
  <c r="Z145" i="29" s="1"/>
  <c r="AA145" i="29" s="1"/>
  <c r="AY145" i="29" s="1"/>
  <c r="AL164" i="29"/>
  <c r="AL165" i="29" s="1"/>
  <c r="AW51" i="35"/>
  <c r="AX51" i="35" s="1"/>
  <c r="AM39" i="35"/>
  <c r="AM40" i="35" s="1"/>
  <c r="AM41" i="35" s="1"/>
  <c r="AM42" i="35" s="1"/>
  <c r="AM43" i="35" s="1"/>
  <c r="AM44" i="35" s="1"/>
  <c r="AL48" i="35"/>
  <c r="AL49" i="35" s="1"/>
  <c r="AL50" i="35" s="1"/>
  <c r="AL40" i="35"/>
  <c r="AV51" i="35"/>
  <c r="AV39" i="35"/>
  <c r="X51" i="35"/>
  <c r="Z51" i="35" s="1"/>
  <c r="AA51" i="35" s="1"/>
  <c r="AY51" i="35" s="1"/>
  <c r="AM45" i="35"/>
  <c r="AM46" i="35" s="1"/>
  <c r="AM47" i="35" s="1"/>
  <c r="AM48" i="35" s="1"/>
  <c r="AM49" i="35" s="1"/>
  <c r="AM50" i="35" s="1"/>
  <c r="AW45" i="35" s="1"/>
  <c r="AX45" i="35" s="1"/>
  <c r="X45" i="35"/>
  <c r="Z45" i="35" s="1"/>
  <c r="AA45" i="35" s="1"/>
  <c r="AY45" i="35" s="1"/>
  <c r="AL41" i="35"/>
  <c r="AL42" i="35" s="1"/>
  <c r="AL43" i="35" s="1"/>
  <c r="AL44" i="35" s="1"/>
  <c r="AL140" i="29"/>
  <c r="AL141" i="29" s="1"/>
  <c r="AM133" i="29"/>
  <c r="AM134" i="29" s="1"/>
  <c r="AM135" i="29" s="1"/>
  <c r="AM136" i="29" s="1"/>
  <c r="AV133" i="29"/>
  <c r="AV157" i="29"/>
  <c r="X157" i="29"/>
  <c r="Z157" i="29" s="1"/>
  <c r="AA157" i="29" s="1"/>
  <c r="AY157" i="29" s="1"/>
  <c r="AM163" i="29"/>
  <c r="AM164" i="29" s="1"/>
  <c r="AM165" i="29" s="1"/>
  <c r="AL146" i="29"/>
  <c r="AL147" i="29" s="1"/>
  <c r="AL148" i="29" s="1"/>
  <c r="X163" i="29"/>
  <c r="Z163" i="29" s="1"/>
  <c r="AA163" i="29" s="1"/>
  <c r="AY163" i="29" s="1"/>
  <c r="AL159" i="29"/>
  <c r="AL160" i="29" s="1"/>
  <c r="AL161" i="29" s="1"/>
  <c r="AL162" i="29" s="1"/>
  <c r="AT163" i="29"/>
  <c r="AU163" i="29" s="1"/>
  <c r="AM151" i="29"/>
  <c r="AM152" i="29" s="1"/>
  <c r="AM153" i="29" s="1"/>
  <c r="AM154" i="29" s="1"/>
  <c r="X151" i="29"/>
  <c r="Z151" i="29" s="1"/>
  <c r="AA151" i="29" s="1"/>
  <c r="AY151" i="29" s="1"/>
  <c r="AM139" i="29"/>
  <c r="AM140" i="29" s="1"/>
  <c r="AM141" i="29" s="1"/>
  <c r="X139" i="29"/>
  <c r="Z139" i="29" s="1"/>
  <c r="AA139" i="29" s="1"/>
  <c r="AY139" i="29" s="1"/>
  <c r="AW157" i="29"/>
  <c r="AX157" i="29" s="1"/>
  <c r="AL152" i="29"/>
  <c r="AL153" i="29" s="1"/>
  <c r="AL154" i="29" s="1"/>
  <c r="AM146" i="29"/>
  <c r="AM147" i="29" s="1"/>
  <c r="AM148" i="29" s="1"/>
  <c r="AL134" i="29"/>
  <c r="AL135" i="29" s="1"/>
  <c r="AL136" i="29" s="1"/>
  <c r="AL53" i="35" l="1"/>
  <c r="AL54" i="35" s="1"/>
  <c r="AT45" i="35"/>
  <c r="AU45" i="35" s="1"/>
  <c r="AZ45" i="35" s="1"/>
  <c r="AT39" i="35"/>
  <c r="AU39" i="35" s="1"/>
  <c r="AW39" i="35"/>
  <c r="AX39" i="35" s="1"/>
  <c r="AT139" i="29"/>
  <c r="AU139" i="29" s="1"/>
  <c r="AT157" i="29"/>
  <c r="AU157" i="29" s="1"/>
  <c r="AZ157" i="29" s="1"/>
  <c r="AW163" i="29"/>
  <c r="AX163" i="29" s="1"/>
  <c r="AZ163" i="29" s="1"/>
  <c r="AT145" i="29"/>
  <c r="AU145" i="29" s="1"/>
  <c r="AW151" i="29"/>
  <c r="AX151" i="29" s="1"/>
  <c r="AW139" i="29"/>
  <c r="AX139" i="29" s="1"/>
  <c r="AW145" i="29"/>
  <c r="AX145" i="29" s="1"/>
  <c r="AW133" i="29"/>
  <c r="AX133" i="29" s="1"/>
  <c r="AT133" i="29"/>
  <c r="AU133" i="29" s="1"/>
  <c r="AT151" i="29"/>
  <c r="AU151" i="29" s="1"/>
  <c r="AT51" i="35" l="1"/>
  <c r="AU51" i="35" s="1"/>
  <c r="AZ51" i="35" s="1"/>
  <c r="AZ39" i="35"/>
  <c r="AZ151" i="29"/>
  <c r="AZ145" i="29"/>
  <c r="AZ139" i="29"/>
  <c r="AZ133" i="29"/>
  <c r="BD72" i="29" l="1"/>
  <c r="AJ72" i="29"/>
  <c r="AH72" i="29"/>
  <c r="AF72" i="29"/>
  <c r="BD71" i="29"/>
  <c r="AJ71" i="29"/>
  <c r="AH71" i="29"/>
  <c r="AF71" i="29"/>
  <c r="BD70" i="29"/>
  <c r="AJ70" i="29"/>
  <c r="AH70" i="29"/>
  <c r="AF70" i="29"/>
  <c r="BD69" i="29"/>
  <c r="AJ69" i="29"/>
  <c r="AH69" i="29"/>
  <c r="AF69" i="29"/>
  <c r="BD68" i="29"/>
  <c r="AJ68" i="29"/>
  <c r="AH68" i="29"/>
  <c r="AF68" i="29"/>
  <c r="BD67" i="29"/>
  <c r="AJ67" i="29"/>
  <c r="AH67" i="29"/>
  <c r="AF67" i="29"/>
  <c r="W67" i="29"/>
  <c r="U67" i="29"/>
  <c r="S67" i="29"/>
  <c r="AS67" i="29" s="1"/>
  <c r="BD66" i="29"/>
  <c r="AJ66" i="29"/>
  <c r="AH66" i="29"/>
  <c r="AF66" i="29"/>
  <c r="BD65" i="29"/>
  <c r="AJ65" i="29"/>
  <c r="AH65" i="29"/>
  <c r="AF65" i="29"/>
  <c r="BD64" i="29"/>
  <c r="AJ64" i="29"/>
  <c r="AH64" i="29"/>
  <c r="AF64" i="29"/>
  <c r="BD63" i="29"/>
  <c r="AJ63" i="29"/>
  <c r="AH63" i="29"/>
  <c r="AF63" i="29"/>
  <c r="BD62" i="29"/>
  <c r="AJ62" i="29"/>
  <c r="AH62" i="29"/>
  <c r="AF62" i="29"/>
  <c r="BD61" i="29"/>
  <c r="AJ61" i="29"/>
  <c r="AH61" i="29"/>
  <c r="AF61" i="29"/>
  <c r="W61" i="29"/>
  <c r="U61" i="29"/>
  <c r="S61" i="29"/>
  <c r="AS61" i="29" s="1"/>
  <c r="BD30" i="29"/>
  <c r="AJ30" i="29"/>
  <c r="AH30" i="29"/>
  <c r="AF30" i="29"/>
  <c r="BD29" i="29"/>
  <c r="AJ29" i="29"/>
  <c r="AH29" i="29"/>
  <c r="AF29" i="29"/>
  <c r="BD28" i="29"/>
  <c r="AJ28" i="29"/>
  <c r="AH28" i="29"/>
  <c r="AF28" i="29"/>
  <c r="BD27" i="29"/>
  <c r="AJ27" i="29"/>
  <c r="AH27" i="29"/>
  <c r="AF27" i="29"/>
  <c r="BD26" i="29"/>
  <c r="AJ26" i="29"/>
  <c r="AH26" i="29"/>
  <c r="AF26" i="29"/>
  <c r="BD25" i="29"/>
  <c r="AJ25" i="29"/>
  <c r="AH25" i="29"/>
  <c r="AF25" i="29"/>
  <c r="W25" i="29"/>
  <c r="U25" i="29"/>
  <c r="S25" i="29"/>
  <c r="BD24" i="29"/>
  <c r="AJ24" i="29"/>
  <c r="AH24" i="29"/>
  <c r="AF24" i="29"/>
  <c r="BD23" i="29"/>
  <c r="AJ23" i="29"/>
  <c r="AH23" i="29"/>
  <c r="AF23" i="29"/>
  <c r="BD22" i="29"/>
  <c r="AJ22" i="29"/>
  <c r="AH22" i="29"/>
  <c r="AF22" i="29"/>
  <c r="BD21" i="29"/>
  <c r="AJ21" i="29"/>
  <c r="AH21" i="29"/>
  <c r="AF21" i="29"/>
  <c r="BD20" i="29"/>
  <c r="AJ20" i="29"/>
  <c r="AH20" i="29"/>
  <c r="AF20" i="29"/>
  <c r="BD19" i="29"/>
  <c r="AJ19" i="29"/>
  <c r="AH19" i="29"/>
  <c r="AF19" i="29"/>
  <c r="W19" i="29"/>
  <c r="U19" i="29"/>
  <c r="S19" i="29"/>
  <c r="AS19" i="29" s="1"/>
  <c r="BD18" i="29"/>
  <c r="AJ18" i="29"/>
  <c r="AH18" i="29"/>
  <c r="AF18" i="29"/>
  <c r="BD17" i="29"/>
  <c r="AJ17" i="29"/>
  <c r="AH17" i="29"/>
  <c r="AF17" i="29"/>
  <c r="BD16" i="29"/>
  <c r="AJ16" i="29"/>
  <c r="AH16" i="29"/>
  <c r="AF16" i="29"/>
  <c r="BD15" i="29"/>
  <c r="AJ15" i="29"/>
  <c r="AH15" i="29"/>
  <c r="AF15" i="29"/>
  <c r="BD14" i="29"/>
  <c r="AJ14" i="29"/>
  <c r="AH14" i="29"/>
  <c r="AF14" i="29"/>
  <c r="BD13" i="29"/>
  <c r="AJ13" i="29"/>
  <c r="AH13" i="29"/>
  <c r="AF13" i="29"/>
  <c r="W13" i="29"/>
  <c r="U13" i="29"/>
  <c r="S13" i="29"/>
  <c r="AS13" i="29" s="1"/>
  <c r="AM66" i="29" l="1"/>
  <c r="AK67" i="29"/>
  <c r="AL67" i="29" s="1"/>
  <c r="AK72" i="29"/>
  <c r="AK65" i="29"/>
  <c r="AK30" i="29"/>
  <c r="Y13" i="29"/>
  <c r="AV13" i="29" s="1"/>
  <c r="AK14" i="29"/>
  <c r="AK63" i="29"/>
  <c r="AK70" i="29"/>
  <c r="AM64" i="29"/>
  <c r="AK66" i="29"/>
  <c r="AK15" i="29"/>
  <c r="AK24" i="29"/>
  <c r="AK25" i="29"/>
  <c r="AL25" i="29" s="1"/>
  <c r="AK18" i="29"/>
  <c r="AK28" i="29"/>
  <c r="AK62" i="29"/>
  <c r="AL66" i="29"/>
  <c r="AK61" i="29"/>
  <c r="AL61" i="29" s="1"/>
  <c r="AM65" i="29"/>
  <c r="AK69" i="29"/>
  <c r="AM30" i="29"/>
  <c r="AK64" i="29"/>
  <c r="AL17" i="29"/>
  <c r="Y19" i="29"/>
  <c r="X19" i="29" s="1"/>
  <c r="Z19" i="29" s="1"/>
  <c r="AA19" i="29" s="1"/>
  <c r="AY19" i="29" s="1"/>
  <c r="AK20" i="29"/>
  <c r="Y67" i="29"/>
  <c r="X67" i="29" s="1"/>
  <c r="Z67" i="29" s="1"/>
  <c r="AA67" i="29" s="1"/>
  <c r="AY67" i="29" s="1"/>
  <c r="AM18" i="29"/>
  <c r="Y61" i="29"/>
  <c r="AV61" i="29" s="1"/>
  <c r="AK68" i="29"/>
  <c r="AK71" i="29"/>
  <c r="AL64" i="29"/>
  <c r="AL65" i="29"/>
  <c r="AK13" i="29"/>
  <c r="AL13" i="29" s="1"/>
  <c r="AK22" i="29"/>
  <c r="Y25" i="29"/>
  <c r="AM25" i="29" s="1"/>
  <c r="AM26" i="29" s="1"/>
  <c r="AM27" i="29" s="1"/>
  <c r="AM28" i="29" s="1"/>
  <c r="AK26" i="29"/>
  <c r="AM29" i="29"/>
  <c r="AK29" i="29"/>
  <c r="AK19" i="29"/>
  <c r="AL19" i="29" s="1"/>
  <c r="AK17" i="29"/>
  <c r="AL24" i="29"/>
  <c r="AM17" i="29"/>
  <c r="AK21" i="29"/>
  <c r="AM24" i="29"/>
  <c r="AK16" i="29"/>
  <c r="AK23" i="29"/>
  <c r="AK27" i="29"/>
  <c r="AS25" i="29"/>
  <c r="AL29" i="29"/>
  <c r="AL30" i="29"/>
  <c r="AL18" i="29"/>
  <c r="X25" i="29" l="1"/>
  <c r="Z25" i="29" s="1"/>
  <c r="AA25" i="29" s="1"/>
  <c r="AY25" i="29" s="1"/>
  <c r="AM19" i="29"/>
  <c r="AM20" i="29" s="1"/>
  <c r="AM21" i="29" s="1"/>
  <c r="AM13" i="29"/>
  <c r="AM14" i="29" s="1"/>
  <c r="AM15" i="29" s="1"/>
  <c r="AM16" i="29" s="1"/>
  <c r="AL62" i="29"/>
  <c r="AL63" i="29" s="1"/>
  <c r="AL14" i="29"/>
  <c r="AL15" i="29" s="1"/>
  <c r="AL16" i="29" s="1"/>
  <c r="X13" i="29"/>
  <c r="Z13" i="29" s="1"/>
  <c r="AA13" i="29" s="1"/>
  <c r="AY13" i="29" s="1"/>
  <c r="AV19" i="29"/>
  <c r="AV67" i="29"/>
  <c r="AM67" i="29"/>
  <c r="AM68" i="29" s="1"/>
  <c r="AM69" i="29" s="1"/>
  <c r="AM70" i="29" s="1"/>
  <c r="AM71" i="29" s="1"/>
  <c r="AM72" i="29" s="1"/>
  <c r="AL68" i="29"/>
  <c r="AL69" i="29" s="1"/>
  <c r="AL70" i="29" s="1"/>
  <c r="AL71" i="29" s="1"/>
  <c r="AL72" i="29" s="1"/>
  <c r="AL20" i="29"/>
  <c r="AL21" i="29" s="1"/>
  <c r="AL22" i="29" s="1"/>
  <c r="AL23" i="29" s="1"/>
  <c r="AT19" i="29" s="1"/>
  <c r="AU19" i="29" s="1"/>
  <c r="AV25" i="29"/>
  <c r="X61" i="29"/>
  <c r="Z61" i="29" s="1"/>
  <c r="AA61" i="29" s="1"/>
  <c r="AY61" i="29" s="1"/>
  <c r="AL26" i="29"/>
  <c r="AL27" i="29" s="1"/>
  <c r="AL28" i="29" s="1"/>
  <c r="AM61" i="29"/>
  <c r="AM62" i="29"/>
  <c r="AM63" i="29" s="1"/>
  <c r="AW25" i="29"/>
  <c r="AX25" i="29" s="1"/>
  <c r="AT61" i="29" l="1"/>
  <c r="AU61" i="29" s="1"/>
  <c r="AT67" i="29"/>
  <c r="AU67" i="29" s="1"/>
  <c r="AW61" i="29"/>
  <c r="AX61" i="29" s="1"/>
  <c r="AZ61" i="29" s="1"/>
  <c r="AW67" i="29"/>
  <c r="AX67" i="29" s="1"/>
  <c r="AT25" i="29"/>
  <c r="AU25" i="29" s="1"/>
  <c r="AZ25" i="29" s="1"/>
  <c r="AW13" i="29"/>
  <c r="AX13" i="29" s="1"/>
  <c r="AT13" i="29"/>
  <c r="AU13" i="29" s="1"/>
  <c r="AM23" i="29"/>
  <c r="AM22" i="29"/>
  <c r="AZ67" i="29" l="1"/>
  <c r="AW19" i="29"/>
  <c r="AX19" i="29" s="1"/>
  <c r="AZ19" i="29" s="1"/>
  <c r="AZ13" i="29"/>
  <c r="BD38" i="35" l="1"/>
  <c r="AJ38" i="35"/>
  <c r="AH38" i="35"/>
  <c r="AF38" i="35"/>
  <c r="BD37" i="35"/>
  <c r="AJ37" i="35"/>
  <c r="AH37" i="35"/>
  <c r="AF37" i="35"/>
  <c r="BD36" i="35"/>
  <c r="AJ36" i="35"/>
  <c r="AH36" i="35"/>
  <c r="AF36" i="35"/>
  <c r="BD35" i="35"/>
  <c r="AJ35" i="35"/>
  <c r="AH35" i="35"/>
  <c r="AF35" i="35"/>
  <c r="BD34" i="35"/>
  <c r="AJ34" i="35"/>
  <c r="AH34" i="35"/>
  <c r="AF34" i="35"/>
  <c r="BD33" i="35"/>
  <c r="AJ33" i="35"/>
  <c r="AH33" i="35"/>
  <c r="AF33" i="35"/>
  <c r="W33" i="35"/>
  <c r="U33" i="35"/>
  <c r="S33" i="35"/>
  <c r="AS33" i="35" s="1"/>
  <c r="BD32" i="35"/>
  <c r="AJ32" i="35"/>
  <c r="AH32" i="35"/>
  <c r="AF32" i="35"/>
  <c r="BD31" i="35"/>
  <c r="AJ31" i="35"/>
  <c r="AH31" i="35"/>
  <c r="AF31" i="35"/>
  <c r="BD30" i="35"/>
  <c r="AJ30" i="35"/>
  <c r="AH30" i="35"/>
  <c r="AF30" i="35"/>
  <c r="BD29" i="35"/>
  <c r="AJ29" i="35"/>
  <c r="AH29" i="35"/>
  <c r="AF29" i="35"/>
  <c r="BD28" i="35"/>
  <c r="AJ28" i="35"/>
  <c r="AH28" i="35"/>
  <c r="AF28" i="35"/>
  <c r="BD27" i="35"/>
  <c r="AJ27" i="35"/>
  <c r="AH27" i="35"/>
  <c r="AF27" i="35"/>
  <c r="W27" i="35"/>
  <c r="U27" i="35"/>
  <c r="S27" i="35"/>
  <c r="AS27" i="35" s="1"/>
  <c r="BD26" i="35"/>
  <c r="AJ26" i="35"/>
  <c r="AH26" i="35"/>
  <c r="AF26" i="35"/>
  <c r="BD25" i="35"/>
  <c r="AJ25" i="35"/>
  <c r="AH25" i="35"/>
  <c r="AF25" i="35"/>
  <c r="BD24" i="35"/>
  <c r="AJ24" i="35"/>
  <c r="AH24" i="35"/>
  <c r="AF24" i="35"/>
  <c r="BD23" i="35"/>
  <c r="AJ23" i="35"/>
  <c r="AH23" i="35"/>
  <c r="AF23" i="35"/>
  <c r="BD22" i="35"/>
  <c r="AJ22" i="35"/>
  <c r="AH22" i="35"/>
  <c r="AF22" i="35"/>
  <c r="BD21" i="35"/>
  <c r="AJ21" i="35"/>
  <c r="AH21" i="35"/>
  <c r="AF21" i="35"/>
  <c r="W21" i="35"/>
  <c r="U21" i="35"/>
  <c r="S21" i="35"/>
  <c r="AS21" i="35" s="1"/>
  <c r="BD120" i="29"/>
  <c r="AJ120" i="29"/>
  <c r="AH120" i="29"/>
  <c r="AF120" i="29"/>
  <c r="BD119" i="29"/>
  <c r="AJ119" i="29"/>
  <c r="AH119" i="29"/>
  <c r="AF119" i="29"/>
  <c r="BD118" i="29"/>
  <c r="AJ118" i="29"/>
  <c r="AH118" i="29"/>
  <c r="AF118" i="29"/>
  <c r="BD117" i="29"/>
  <c r="AJ117" i="29"/>
  <c r="AH117" i="29"/>
  <c r="AF117" i="29"/>
  <c r="BD116" i="29"/>
  <c r="AJ116" i="29"/>
  <c r="AH116" i="29"/>
  <c r="AF116" i="29"/>
  <c r="BD115" i="29"/>
  <c r="AJ115" i="29"/>
  <c r="AH115" i="29"/>
  <c r="AF115" i="29"/>
  <c r="W115" i="29"/>
  <c r="U115" i="29"/>
  <c r="S115" i="29"/>
  <c r="AS115" i="29" s="1"/>
  <c r="BD114" i="29"/>
  <c r="AJ114" i="29"/>
  <c r="AH114" i="29"/>
  <c r="AF114" i="29"/>
  <c r="BD113" i="29"/>
  <c r="AJ113" i="29"/>
  <c r="AH113" i="29"/>
  <c r="AF113" i="29"/>
  <c r="BD112" i="29"/>
  <c r="AJ112" i="29"/>
  <c r="AH112" i="29"/>
  <c r="AF112" i="29"/>
  <c r="BD111" i="29"/>
  <c r="AJ111" i="29"/>
  <c r="AH111" i="29"/>
  <c r="AF111" i="29"/>
  <c r="BD110" i="29"/>
  <c r="AJ110" i="29"/>
  <c r="AH110" i="29"/>
  <c r="AF110" i="29"/>
  <c r="BD109" i="29"/>
  <c r="AJ109" i="29"/>
  <c r="AH109" i="29"/>
  <c r="AF109" i="29"/>
  <c r="W109" i="29"/>
  <c r="U109" i="29"/>
  <c r="S109" i="29"/>
  <c r="AS109" i="29" s="1"/>
  <c r="BD108" i="29"/>
  <c r="AJ108" i="29"/>
  <c r="AH108" i="29"/>
  <c r="AF108" i="29"/>
  <c r="BD107" i="29"/>
  <c r="AJ107" i="29"/>
  <c r="AH107" i="29"/>
  <c r="AF107" i="29"/>
  <c r="BD106" i="29"/>
  <c r="AJ106" i="29"/>
  <c r="AH106" i="29"/>
  <c r="AF106" i="29"/>
  <c r="BD105" i="29"/>
  <c r="AJ105" i="29"/>
  <c r="AH105" i="29"/>
  <c r="AF105" i="29"/>
  <c r="BD104" i="29"/>
  <c r="AJ104" i="29"/>
  <c r="AH104" i="29"/>
  <c r="AF104" i="29"/>
  <c r="BD103" i="29"/>
  <c r="AJ103" i="29"/>
  <c r="AH103" i="29"/>
  <c r="AF103" i="29"/>
  <c r="W103" i="29"/>
  <c r="U103" i="29"/>
  <c r="S103" i="29"/>
  <c r="AS103" i="29" s="1"/>
  <c r="BD102" i="29"/>
  <c r="AJ102" i="29"/>
  <c r="AH102" i="29"/>
  <c r="AF102" i="29"/>
  <c r="BD101" i="29"/>
  <c r="AJ101" i="29"/>
  <c r="AH101" i="29"/>
  <c r="AF101" i="29"/>
  <c r="BD100" i="29"/>
  <c r="AJ100" i="29"/>
  <c r="AH100" i="29"/>
  <c r="AF100" i="29"/>
  <c r="BD99" i="29"/>
  <c r="AJ99" i="29"/>
  <c r="AH99" i="29"/>
  <c r="AF99" i="29"/>
  <c r="BD98" i="29"/>
  <c r="AJ98" i="29"/>
  <c r="AH98" i="29"/>
  <c r="AF98" i="29"/>
  <c r="BD97" i="29"/>
  <c r="AJ97" i="29"/>
  <c r="AH97" i="29"/>
  <c r="AF97" i="29"/>
  <c r="W97" i="29"/>
  <c r="U97" i="29"/>
  <c r="S97" i="29"/>
  <c r="AS97" i="29" s="1"/>
  <c r="BD96" i="29"/>
  <c r="AJ96" i="29"/>
  <c r="AH96" i="29"/>
  <c r="AF96" i="29"/>
  <c r="BD95" i="29"/>
  <c r="AJ95" i="29"/>
  <c r="AH95" i="29"/>
  <c r="AF95" i="29"/>
  <c r="BD94" i="29"/>
  <c r="AJ94" i="29"/>
  <c r="AH94" i="29"/>
  <c r="AF94" i="29"/>
  <c r="BD93" i="29"/>
  <c r="AJ93" i="29"/>
  <c r="AH93" i="29"/>
  <c r="AF93" i="29"/>
  <c r="BD92" i="29"/>
  <c r="AJ92" i="29"/>
  <c r="AH92" i="29"/>
  <c r="AF92" i="29"/>
  <c r="BD91" i="29"/>
  <c r="AJ91" i="29"/>
  <c r="AH91" i="29"/>
  <c r="AF91" i="29"/>
  <c r="W91" i="29"/>
  <c r="U91" i="29"/>
  <c r="S91" i="29"/>
  <c r="AS91" i="29" s="1"/>
  <c r="BD90" i="29"/>
  <c r="AJ90" i="29"/>
  <c r="AH90" i="29"/>
  <c r="AF90" i="29"/>
  <c r="BD89" i="29"/>
  <c r="AJ89" i="29"/>
  <c r="AH89" i="29"/>
  <c r="AF89" i="29"/>
  <c r="BD88" i="29"/>
  <c r="AJ88" i="29"/>
  <c r="AH88" i="29"/>
  <c r="AF88" i="29"/>
  <c r="BD87" i="29"/>
  <c r="AJ87" i="29"/>
  <c r="AH87" i="29"/>
  <c r="AF87" i="29"/>
  <c r="BD86" i="29"/>
  <c r="AJ86" i="29"/>
  <c r="AH86" i="29"/>
  <c r="AF86" i="29"/>
  <c r="BD85" i="29"/>
  <c r="AJ85" i="29"/>
  <c r="AH85" i="29"/>
  <c r="AF85" i="29"/>
  <c r="W85" i="29"/>
  <c r="U85" i="29"/>
  <c r="S85" i="29"/>
  <c r="AS85" i="29" s="1"/>
  <c r="BD84" i="29"/>
  <c r="AJ84" i="29"/>
  <c r="AH84" i="29"/>
  <c r="AF84" i="29"/>
  <c r="BD83" i="29"/>
  <c r="AJ83" i="29"/>
  <c r="AH83" i="29"/>
  <c r="AF83" i="29"/>
  <c r="BD82" i="29"/>
  <c r="AJ82" i="29"/>
  <c r="AH82" i="29"/>
  <c r="AF82" i="29"/>
  <c r="BD81" i="29"/>
  <c r="AJ81" i="29"/>
  <c r="AH81" i="29"/>
  <c r="AF81" i="29"/>
  <c r="BD80" i="29"/>
  <c r="AJ80" i="29"/>
  <c r="AH80" i="29"/>
  <c r="AF80" i="29"/>
  <c r="BD79" i="29"/>
  <c r="AJ79" i="29"/>
  <c r="AH79" i="29"/>
  <c r="AF79" i="29"/>
  <c r="W79" i="29"/>
  <c r="U79" i="29"/>
  <c r="S79" i="29"/>
  <c r="AS79" i="29" s="1"/>
  <c r="BD78" i="29"/>
  <c r="AJ78" i="29"/>
  <c r="AH78" i="29"/>
  <c r="AF78" i="29"/>
  <c r="BD77" i="29"/>
  <c r="AJ77" i="29"/>
  <c r="AH77" i="29"/>
  <c r="AF77" i="29"/>
  <c r="BD76" i="29"/>
  <c r="AJ76" i="29"/>
  <c r="AH76" i="29"/>
  <c r="AF76" i="29"/>
  <c r="BD75" i="29"/>
  <c r="AJ75" i="29"/>
  <c r="AH75" i="29"/>
  <c r="AF75" i="29"/>
  <c r="BD74" i="29"/>
  <c r="AJ74" i="29"/>
  <c r="AH74" i="29"/>
  <c r="AF74" i="29"/>
  <c r="BD73" i="29"/>
  <c r="AJ73" i="29"/>
  <c r="AH73" i="29"/>
  <c r="AF73" i="29"/>
  <c r="W73" i="29"/>
  <c r="U73" i="29"/>
  <c r="S73" i="29"/>
  <c r="AS73" i="29" s="1"/>
  <c r="AK38" i="35" l="1"/>
  <c r="AK21" i="35"/>
  <c r="AL21" i="35" s="1"/>
  <c r="AK30" i="35"/>
  <c r="AK35" i="35"/>
  <c r="AK26" i="35"/>
  <c r="Y27" i="35"/>
  <c r="X27" i="35" s="1"/>
  <c r="Z27" i="35" s="1"/>
  <c r="AA27" i="35" s="1"/>
  <c r="AY27" i="35" s="1"/>
  <c r="AK28" i="35"/>
  <c r="AM32" i="35"/>
  <c r="AK27" i="35"/>
  <c r="AL27" i="35" s="1"/>
  <c r="AK22" i="35"/>
  <c r="AK25" i="35"/>
  <c r="AM37" i="35"/>
  <c r="AK32" i="35"/>
  <c r="AK33" i="35"/>
  <c r="AL33" i="35" s="1"/>
  <c r="AK36" i="35"/>
  <c r="AL24" i="35"/>
  <c r="AK31" i="35"/>
  <c r="Y33" i="35"/>
  <c r="AV33" i="35" s="1"/>
  <c r="AL113" i="29"/>
  <c r="AK93" i="29"/>
  <c r="AK118" i="29"/>
  <c r="AK82" i="29"/>
  <c r="AK78" i="29"/>
  <c r="AK79" i="29"/>
  <c r="AL79" i="29" s="1"/>
  <c r="Y85" i="29"/>
  <c r="X85" i="29" s="1"/>
  <c r="Z85" i="29" s="1"/>
  <c r="AA85" i="29" s="1"/>
  <c r="AY85" i="29" s="1"/>
  <c r="AK86" i="29"/>
  <c r="AK92" i="29"/>
  <c r="AK95" i="29"/>
  <c r="AK85" i="29"/>
  <c r="AL85" i="29" s="1"/>
  <c r="Y97" i="29"/>
  <c r="AV97" i="29" s="1"/>
  <c r="AK87" i="29"/>
  <c r="AK100" i="29"/>
  <c r="AK102" i="29"/>
  <c r="AK112" i="29"/>
  <c r="AK105" i="29"/>
  <c r="Y103" i="29"/>
  <c r="AV103" i="29" s="1"/>
  <c r="AK117" i="29"/>
  <c r="AK83" i="29"/>
  <c r="AK96" i="29"/>
  <c r="AK97" i="29"/>
  <c r="AL97" i="29" s="1"/>
  <c r="AM81" i="29"/>
  <c r="AK81" i="29"/>
  <c r="AK84" i="29"/>
  <c r="AK90" i="29"/>
  <c r="AK101" i="29"/>
  <c r="AK108" i="29"/>
  <c r="AK119" i="29"/>
  <c r="AK76" i="29"/>
  <c r="Y79" i="29"/>
  <c r="AV79" i="29" s="1"/>
  <c r="AK80" i="29"/>
  <c r="AK89" i="29"/>
  <c r="AK104" i="29"/>
  <c r="AK107" i="29"/>
  <c r="AK111" i="29"/>
  <c r="AK114" i="29"/>
  <c r="AL83" i="29"/>
  <c r="AM114" i="29"/>
  <c r="AL114" i="29"/>
  <c r="AK103" i="29"/>
  <c r="AL103" i="29" s="1"/>
  <c r="Y109" i="29"/>
  <c r="X109" i="29" s="1"/>
  <c r="Z109" i="29" s="1"/>
  <c r="AA109" i="29" s="1"/>
  <c r="AY109" i="29" s="1"/>
  <c r="AK110" i="29"/>
  <c r="AM113" i="29"/>
  <c r="AM25" i="35"/>
  <c r="AM31" i="35"/>
  <c r="AM36" i="35"/>
  <c r="AM26" i="35"/>
  <c r="AK24" i="35"/>
  <c r="AL25" i="35"/>
  <c r="AM24" i="35"/>
  <c r="Y21" i="35"/>
  <c r="AM21" i="35" s="1"/>
  <c r="AK23" i="35"/>
  <c r="AK29" i="35"/>
  <c r="AK34" i="35"/>
  <c r="AM38" i="35"/>
  <c r="AM23" i="35"/>
  <c r="AL32" i="35"/>
  <c r="AK37" i="35"/>
  <c r="AL26" i="35"/>
  <c r="AL36" i="35"/>
  <c r="AL37" i="35"/>
  <c r="AL38" i="35"/>
  <c r="AL30" i="35"/>
  <c r="AM30" i="35"/>
  <c r="AL31" i="35"/>
  <c r="AL23" i="35"/>
  <c r="AM76" i="29"/>
  <c r="AM82" i="29"/>
  <c r="AK91" i="29"/>
  <c r="AL91" i="29" s="1"/>
  <c r="AK109" i="29"/>
  <c r="AL109" i="29" s="1"/>
  <c r="AK77" i="29"/>
  <c r="AK75" i="29"/>
  <c r="AL81" i="29"/>
  <c r="AK106" i="29"/>
  <c r="AK98" i="29"/>
  <c r="AK99" i="29"/>
  <c r="AK113" i="29"/>
  <c r="Y115" i="29"/>
  <c r="AM115" i="29" s="1"/>
  <c r="AM116" i="29" s="1"/>
  <c r="AM117" i="29" s="1"/>
  <c r="AM118" i="29" s="1"/>
  <c r="AM119" i="29" s="1"/>
  <c r="AM120" i="29" s="1"/>
  <c r="AK116" i="29"/>
  <c r="AK120" i="29"/>
  <c r="AM108" i="29"/>
  <c r="AK73" i="29"/>
  <c r="AL73" i="29" s="1"/>
  <c r="AK74" i="29"/>
  <c r="AL78" i="29"/>
  <c r="AM78" i="29"/>
  <c r="Y91" i="29"/>
  <c r="X91" i="29" s="1"/>
  <c r="Z91" i="29" s="1"/>
  <c r="AA91" i="29" s="1"/>
  <c r="AY91" i="29" s="1"/>
  <c r="AK94" i="29"/>
  <c r="AM77" i="29"/>
  <c r="AL77" i="29"/>
  <c r="AK88" i="29"/>
  <c r="AK115" i="29"/>
  <c r="AL115" i="29" s="1"/>
  <c r="Y73" i="29"/>
  <c r="AL76" i="29"/>
  <c r="AM84" i="29"/>
  <c r="AL84" i="29"/>
  <c r="AM83" i="29"/>
  <c r="AL82" i="29"/>
  <c r="AL108" i="29"/>
  <c r="AV27" i="35" l="1"/>
  <c r="AL28" i="35"/>
  <c r="AM27" i="35"/>
  <c r="AM28" i="35" s="1"/>
  <c r="AM29" i="35" s="1"/>
  <c r="AV21" i="35"/>
  <c r="AL34" i="35"/>
  <c r="AL35" i="35" s="1"/>
  <c r="X33" i="35"/>
  <c r="Z33" i="35" s="1"/>
  <c r="AA33" i="35" s="1"/>
  <c r="AY33" i="35" s="1"/>
  <c r="AM33" i="35"/>
  <c r="AM34" i="35" s="1"/>
  <c r="AM35" i="35" s="1"/>
  <c r="AM97" i="29"/>
  <c r="AM98" i="29" s="1"/>
  <c r="AM99" i="29" s="1"/>
  <c r="AM100" i="29" s="1"/>
  <c r="AM101" i="29" s="1"/>
  <c r="AM102" i="29" s="1"/>
  <c r="AW97" i="29" s="1"/>
  <c r="AX97" i="29" s="1"/>
  <c r="AV85" i="29"/>
  <c r="AL22" i="35"/>
  <c r="AT21" i="35" s="1"/>
  <c r="AU21" i="35" s="1"/>
  <c r="X21" i="35"/>
  <c r="Z21" i="35" s="1"/>
  <c r="AA21" i="35" s="1"/>
  <c r="AY21" i="35" s="1"/>
  <c r="AM79" i="29"/>
  <c r="AM80" i="29" s="1"/>
  <c r="AW79" i="29" s="1"/>
  <c r="AX79" i="29" s="1"/>
  <c r="AL92" i="29"/>
  <c r="AL93" i="29" s="1"/>
  <c r="AL94" i="29" s="1"/>
  <c r="AL95" i="29" s="1"/>
  <c r="AL96" i="29" s="1"/>
  <c r="AT91" i="29" s="1"/>
  <c r="AU91" i="29" s="1"/>
  <c r="AL86" i="29"/>
  <c r="AL87" i="29" s="1"/>
  <c r="AL88" i="29" s="1"/>
  <c r="AL89" i="29" s="1"/>
  <c r="AL90" i="29" s="1"/>
  <c r="AL98" i="29"/>
  <c r="AL99" i="29" s="1"/>
  <c r="AL100" i="29" s="1"/>
  <c r="AL101" i="29" s="1"/>
  <c r="AL102" i="29" s="1"/>
  <c r="X97" i="29"/>
  <c r="Z97" i="29" s="1"/>
  <c r="AA97" i="29" s="1"/>
  <c r="AY97" i="29" s="1"/>
  <c r="AV109" i="29"/>
  <c r="AV115" i="29"/>
  <c r="X115" i="29"/>
  <c r="Z115" i="29" s="1"/>
  <c r="AA115" i="29" s="1"/>
  <c r="AY115" i="29" s="1"/>
  <c r="AM109" i="29"/>
  <c r="AM85" i="29"/>
  <c r="AM86" i="29" s="1"/>
  <c r="AM87" i="29" s="1"/>
  <c r="AM88" i="29" s="1"/>
  <c r="AM89" i="29" s="1"/>
  <c r="AM90" i="29" s="1"/>
  <c r="AM110" i="29"/>
  <c r="AM111" i="29" s="1"/>
  <c r="AM112" i="29" s="1"/>
  <c r="AL80" i="29"/>
  <c r="AT79" i="29" s="1"/>
  <c r="AU79" i="29" s="1"/>
  <c r="X103" i="29"/>
  <c r="Z103" i="29" s="1"/>
  <c r="AA103" i="29" s="1"/>
  <c r="AY103" i="29" s="1"/>
  <c r="AM103" i="29"/>
  <c r="AM104" i="29" s="1"/>
  <c r="AM105" i="29" s="1"/>
  <c r="AM106" i="29" s="1"/>
  <c r="AM107" i="29" s="1"/>
  <c r="X79" i="29"/>
  <c r="Z79" i="29" s="1"/>
  <c r="AA79" i="29" s="1"/>
  <c r="AY79" i="29" s="1"/>
  <c r="AL111" i="29"/>
  <c r="AL112" i="29" s="1"/>
  <c r="AM91" i="29"/>
  <c r="AM92" i="29" s="1"/>
  <c r="AM93" i="29" s="1"/>
  <c r="AM94" i="29" s="1"/>
  <c r="AM95" i="29" s="1"/>
  <c r="AM96" i="29" s="1"/>
  <c r="AV91" i="29"/>
  <c r="AL29" i="35"/>
  <c r="AT27" i="35" s="1"/>
  <c r="AU27" i="35" s="1"/>
  <c r="AM22" i="35"/>
  <c r="AW21" i="35" s="1"/>
  <c r="AX21" i="35" s="1"/>
  <c r="AL116" i="29"/>
  <c r="AL117" i="29" s="1"/>
  <c r="AL118" i="29" s="1"/>
  <c r="AL119" i="29" s="1"/>
  <c r="AL120" i="29" s="1"/>
  <c r="AL104" i="29"/>
  <c r="AL105" i="29" s="1"/>
  <c r="AL106" i="29" s="1"/>
  <c r="AL107" i="29" s="1"/>
  <c r="AW115" i="29"/>
  <c r="AX115" i="29" s="1"/>
  <c r="AV73" i="29"/>
  <c r="X73" i="29"/>
  <c r="Z73" i="29" s="1"/>
  <c r="AA73" i="29" s="1"/>
  <c r="AY73" i="29" s="1"/>
  <c r="AL110" i="29"/>
  <c r="AM73" i="29"/>
  <c r="AL74" i="29"/>
  <c r="AL75" i="29" s="1"/>
  <c r="AT33" i="35" l="1"/>
  <c r="AU33" i="35" s="1"/>
  <c r="AZ21" i="35"/>
  <c r="AW109" i="29"/>
  <c r="AX109" i="29" s="1"/>
  <c r="AT109" i="29"/>
  <c r="AU109" i="29" s="1"/>
  <c r="AW103" i="29"/>
  <c r="AX103" i="29" s="1"/>
  <c r="AZ79" i="29"/>
  <c r="AW33" i="35"/>
  <c r="AX33" i="35" s="1"/>
  <c r="AW27" i="35"/>
  <c r="AX27" i="35" s="1"/>
  <c r="AZ27" i="35" s="1"/>
  <c r="AT97" i="29"/>
  <c r="AU97" i="29" s="1"/>
  <c r="AZ97" i="29" s="1"/>
  <c r="AT85" i="29"/>
  <c r="AU85" i="29" s="1"/>
  <c r="AW91" i="29"/>
  <c r="AX91" i="29" s="1"/>
  <c r="AZ91" i="29" s="1"/>
  <c r="AT115" i="29"/>
  <c r="AU115" i="29" s="1"/>
  <c r="AZ115" i="29" s="1"/>
  <c r="AT73" i="29"/>
  <c r="AU73" i="29" s="1"/>
  <c r="AT103" i="29"/>
  <c r="AU103" i="29" s="1"/>
  <c r="AM74" i="29"/>
  <c r="AM75" i="29" s="1"/>
  <c r="AW85" i="29"/>
  <c r="AX85" i="29" s="1"/>
  <c r="AZ33" i="35" l="1"/>
  <c r="AZ109" i="29"/>
  <c r="AZ85" i="29"/>
  <c r="AZ103" i="29"/>
  <c r="AW73" i="29"/>
  <c r="AX73" i="29" s="1"/>
  <c r="AZ73" i="29" s="1"/>
  <c r="S313" i="29" l="1"/>
  <c r="AS313" i="29" s="1"/>
  <c r="U313" i="29"/>
  <c r="W313" i="29"/>
  <c r="AF313" i="29"/>
  <c r="AH313" i="29"/>
  <c r="AJ313" i="29"/>
  <c r="BD313" i="29"/>
  <c r="AF314" i="29"/>
  <c r="AH314" i="29"/>
  <c r="AJ314" i="29"/>
  <c r="BD314" i="29"/>
  <c r="AF315" i="29"/>
  <c r="AH315" i="29"/>
  <c r="AJ315" i="29"/>
  <c r="BD315" i="29"/>
  <c r="AF316" i="29"/>
  <c r="AH316" i="29"/>
  <c r="AJ316" i="29"/>
  <c r="BD316" i="29"/>
  <c r="AF317" i="29"/>
  <c r="AH317" i="29"/>
  <c r="AJ317" i="29"/>
  <c r="BD317" i="29"/>
  <c r="AF318" i="29"/>
  <c r="AH318" i="29"/>
  <c r="AJ318" i="29"/>
  <c r="BD318" i="29"/>
  <c r="BD62" i="35"/>
  <c r="AJ62" i="35"/>
  <c r="AH62" i="35"/>
  <c r="AF62" i="35"/>
  <c r="BD61" i="35"/>
  <c r="AJ61" i="35"/>
  <c r="AH61" i="35"/>
  <c r="AF61" i="35"/>
  <c r="BD60" i="35"/>
  <c r="AJ60" i="35"/>
  <c r="AH60" i="35"/>
  <c r="AF60" i="35"/>
  <c r="BD59" i="35"/>
  <c r="AJ59" i="35"/>
  <c r="AH59" i="35"/>
  <c r="AF59" i="35"/>
  <c r="BD58" i="35"/>
  <c r="AJ58" i="35"/>
  <c r="AH58" i="35"/>
  <c r="AF58" i="35"/>
  <c r="BD57" i="35"/>
  <c r="AJ57" i="35"/>
  <c r="AH57" i="35"/>
  <c r="AF57" i="35"/>
  <c r="W57" i="35"/>
  <c r="U57" i="35"/>
  <c r="S57" i="35"/>
  <c r="AS57" i="35" s="1"/>
  <c r="S153" i="35"/>
  <c r="AS153" i="35" s="1"/>
  <c r="U153" i="35"/>
  <c r="W153" i="35"/>
  <c r="AF153" i="35"/>
  <c r="AH153" i="35"/>
  <c r="AJ153" i="35"/>
  <c r="BD153" i="35"/>
  <c r="AF154" i="35"/>
  <c r="AH154" i="35"/>
  <c r="AJ154" i="35"/>
  <c r="BD154" i="35"/>
  <c r="AF155" i="35"/>
  <c r="AH155" i="35"/>
  <c r="AJ155" i="35"/>
  <c r="BD155" i="35"/>
  <c r="AF156" i="35"/>
  <c r="AH156" i="35"/>
  <c r="AJ156" i="35"/>
  <c r="BD156" i="35"/>
  <c r="AF157" i="35"/>
  <c r="AH157" i="35"/>
  <c r="AJ157" i="35"/>
  <c r="BD157" i="35"/>
  <c r="AF158" i="35"/>
  <c r="AM158" i="35" s="1"/>
  <c r="AH158" i="35"/>
  <c r="AJ158" i="35"/>
  <c r="BD158" i="35"/>
  <c r="S159" i="35"/>
  <c r="U159" i="35"/>
  <c r="W159" i="35"/>
  <c r="AF159" i="35"/>
  <c r="AH159" i="35"/>
  <c r="AJ159" i="35"/>
  <c r="BD159" i="35"/>
  <c r="AF160" i="35"/>
  <c r="AH160" i="35"/>
  <c r="AJ160" i="35"/>
  <c r="BD160" i="35"/>
  <c r="AF161" i="35"/>
  <c r="AH161" i="35"/>
  <c r="AJ161" i="35"/>
  <c r="BD161" i="35"/>
  <c r="AF162" i="35"/>
  <c r="AH162" i="35"/>
  <c r="AJ162" i="35"/>
  <c r="BD162" i="35"/>
  <c r="AF163" i="35"/>
  <c r="AH163" i="35"/>
  <c r="AJ163" i="35"/>
  <c r="BD163" i="35"/>
  <c r="AF164" i="35"/>
  <c r="AH164" i="35"/>
  <c r="AJ164" i="35"/>
  <c r="BD164" i="35"/>
  <c r="BD222" i="29"/>
  <c r="AJ222" i="29"/>
  <c r="AH222" i="29"/>
  <c r="AF222" i="29"/>
  <c r="BD221" i="29"/>
  <c r="AJ221" i="29"/>
  <c r="AH221" i="29"/>
  <c r="AF221" i="29"/>
  <c r="BD220" i="29"/>
  <c r="AJ220" i="29"/>
  <c r="AH220" i="29"/>
  <c r="AF220" i="29"/>
  <c r="BD219" i="29"/>
  <c r="AJ219" i="29"/>
  <c r="AH219" i="29"/>
  <c r="AF219" i="29"/>
  <c r="BD218" i="29"/>
  <c r="AJ218" i="29"/>
  <c r="AH218" i="29"/>
  <c r="AF218" i="29"/>
  <c r="BD217" i="29"/>
  <c r="AJ217" i="29"/>
  <c r="AH217" i="29"/>
  <c r="AF217" i="29"/>
  <c r="W217" i="29"/>
  <c r="U217" i="29"/>
  <c r="S217" i="29"/>
  <c r="AS217" i="29" s="1"/>
  <c r="BD216" i="29"/>
  <c r="AJ216" i="29"/>
  <c r="AH216" i="29"/>
  <c r="AF216" i="29"/>
  <c r="BD215" i="29"/>
  <c r="AJ215" i="29"/>
  <c r="AH215" i="29"/>
  <c r="AF215" i="29"/>
  <c r="BD214" i="29"/>
  <c r="AJ214" i="29"/>
  <c r="AH214" i="29"/>
  <c r="AF214" i="29"/>
  <c r="BD213" i="29"/>
  <c r="AJ213" i="29"/>
  <c r="AH213" i="29"/>
  <c r="AF213" i="29"/>
  <c r="BD212" i="29"/>
  <c r="AJ212" i="29"/>
  <c r="AH212" i="29"/>
  <c r="AF212" i="29"/>
  <c r="BD211" i="29"/>
  <c r="AJ211" i="29"/>
  <c r="AH211" i="29"/>
  <c r="AF211" i="29"/>
  <c r="W211" i="29"/>
  <c r="U211" i="29"/>
  <c r="S211" i="29"/>
  <c r="AS211" i="29" s="1"/>
  <c r="BD210" i="29"/>
  <c r="AJ210" i="29"/>
  <c r="AH210" i="29"/>
  <c r="AF210" i="29"/>
  <c r="BD209" i="29"/>
  <c r="AJ209" i="29"/>
  <c r="AH209" i="29"/>
  <c r="AF209" i="29"/>
  <c r="BD208" i="29"/>
  <c r="AJ208" i="29"/>
  <c r="AH208" i="29"/>
  <c r="AF208" i="29"/>
  <c r="BD207" i="29"/>
  <c r="AJ207" i="29"/>
  <c r="AH207" i="29"/>
  <c r="AF207" i="29"/>
  <c r="BD206" i="29"/>
  <c r="AJ206" i="29"/>
  <c r="AH206" i="29"/>
  <c r="AF206" i="29"/>
  <c r="BD205" i="29"/>
  <c r="AJ205" i="29"/>
  <c r="AH205" i="29"/>
  <c r="AF205" i="29"/>
  <c r="W205" i="29"/>
  <c r="U205" i="29"/>
  <c r="S205" i="29"/>
  <c r="AS205" i="29" s="1"/>
  <c r="BD204" i="29"/>
  <c r="AJ204" i="29"/>
  <c r="AH204" i="29"/>
  <c r="AF204" i="29"/>
  <c r="BD203" i="29"/>
  <c r="AJ203" i="29"/>
  <c r="AH203" i="29"/>
  <c r="AF203" i="29"/>
  <c r="BD202" i="29"/>
  <c r="AJ202" i="29"/>
  <c r="AH202" i="29"/>
  <c r="AF202" i="29"/>
  <c r="BD201" i="29"/>
  <c r="AJ201" i="29"/>
  <c r="AH201" i="29"/>
  <c r="AF201" i="29"/>
  <c r="BD200" i="29"/>
  <c r="AJ200" i="29"/>
  <c r="AH200" i="29"/>
  <c r="AF200" i="29"/>
  <c r="BD199" i="29"/>
  <c r="AJ199" i="29"/>
  <c r="AH199" i="29"/>
  <c r="AF199" i="29"/>
  <c r="W199" i="29"/>
  <c r="U199" i="29"/>
  <c r="S199" i="29"/>
  <c r="AS199" i="29" s="1"/>
  <c r="BD198" i="29"/>
  <c r="AJ198" i="29"/>
  <c r="AH198" i="29"/>
  <c r="AF198" i="29"/>
  <c r="BD197" i="29"/>
  <c r="AJ197" i="29"/>
  <c r="AH197" i="29"/>
  <c r="AF197" i="29"/>
  <c r="BD196" i="29"/>
  <c r="AJ196" i="29"/>
  <c r="AH196" i="29"/>
  <c r="AF196" i="29"/>
  <c r="BD195" i="29"/>
  <c r="AJ195" i="29"/>
  <c r="AH195" i="29"/>
  <c r="AF195" i="29"/>
  <c r="BD194" i="29"/>
  <c r="AJ194" i="29"/>
  <c r="AH194" i="29"/>
  <c r="AF194" i="29"/>
  <c r="BD193" i="29"/>
  <c r="AJ193" i="29"/>
  <c r="AH193" i="29"/>
  <c r="AF193" i="29"/>
  <c r="W193" i="29"/>
  <c r="U193" i="29"/>
  <c r="S193" i="29"/>
  <c r="AS193" i="29" s="1"/>
  <c r="BD192" i="29"/>
  <c r="AJ192" i="29"/>
  <c r="AH192" i="29"/>
  <c r="AF192" i="29"/>
  <c r="BD191" i="29"/>
  <c r="AJ191" i="29"/>
  <c r="AH191" i="29"/>
  <c r="AF191" i="29"/>
  <c r="BD190" i="29"/>
  <c r="AJ190" i="29"/>
  <c r="AH190" i="29"/>
  <c r="AF190" i="29"/>
  <c r="BD189" i="29"/>
  <c r="AJ189" i="29"/>
  <c r="AH189" i="29"/>
  <c r="AF189" i="29"/>
  <c r="BD188" i="29"/>
  <c r="AJ188" i="29"/>
  <c r="AH188" i="29"/>
  <c r="AF188" i="29"/>
  <c r="BD187" i="29"/>
  <c r="AJ187" i="29"/>
  <c r="AH187" i="29"/>
  <c r="AF187" i="29"/>
  <c r="W187" i="29"/>
  <c r="U187" i="29"/>
  <c r="S187" i="29"/>
  <c r="AS187" i="29" s="1"/>
  <c r="BD186" i="29"/>
  <c r="AJ186" i="29"/>
  <c r="AH186" i="29"/>
  <c r="AF186" i="29"/>
  <c r="BD185" i="29"/>
  <c r="AJ185" i="29"/>
  <c r="AH185" i="29"/>
  <c r="AF185" i="29"/>
  <c r="BD184" i="29"/>
  <c r="AJ184" i="29"/>
  <c r="AH184" i="29"/>
  <c r="AF184" i="29"/>
  <c r="BD183" i="29"/>
  <c r="AJ183" i="29"/>
  <c r="AH183" i="29"/>
  <c r="AF183" i="29"/>
  <c r="BD182" i="29"/>
  <c r="AJ182" i="29"/>
  <c r="AH182" i="29"/>
  <c r="AF182" i="29"/>
  <c r="BD181" i="29"/>
  <c r="AJ181" i="29"/>
  <c r="AH181" i="29"/>
  <c r="AF181" i="29"/>
  <c r="W181" i="29"/>
  <c r="U181" i="29"/>
  <c r="S181" i="29"/>
  <c r="AS181" i="29" s="1"/>
  <c r="BD180" i="29"/>
  <c r="AJ180" i="29"/>
  <c r="AH180" i="29"/>
  <c r="AF180" i="29"/>
  <c r="BD179" i="29"/>
  <c r="AJ179" i="29"/>
  <c r="AH179" i="29"/>
  <c r="AF179" i="29"/>
  <c r="BD178" i="29"/>
  <c r="AJ178" i="29"/>
  <c r="AH178" i="29"/>
  <c r="AF178" i="29"/>
  <c r="BD177" i="29"/>
  <c r="AJ177" i="29"/>
  <c r="AH177" i="29"/>
  <c r="AF177" i="29"/>
  <c r="BD176" i="29"/>
  <c r="AJ176" i="29"/>
  <c r="AH176" i="29"/>
  <c r="AF176" i="29"/>
  <c r="BD175" i="29"/>
  <c r="AJ175" i="29"/>
  <c r="AH175" i="29"/>
  <c r="AF175" i="29"/>
  <c r="W175" i="29"/>
  <c r="U175" i="29"/>
  <c r="S175" i="29"/>
  <c r="AS175" i="29" s="1"/>
  <c r="BD174" i="29"/>
  <c r="AJ174" i="29"/>
  <c r="AH174" i="29"/>
  <c r="AF174" i="29"/>
  <c r="BD173" i="29"/>
  <c r="AJ173" i="29"/>
  <c r="AH173" i="29"/>
  <c r="AF173" i="29"/>
  <c r="BD172" i="29"/>
  <c r="AJ172" i="29"/>
  <c r="AH172" i="29"/>
  <c r="AF172" i="29"/>
  <c r="BD171" i="29"/>
  <c r="AJ171" i="29"/>
  <c r="AH171" i="29"/>
  <c r="AF171" i="29"/>
  <c r="BD170" i="29"/>
  <c r="AJ170" i="29"/>
  <c r="AH170" i="29"/>
  <c r="AF170" i="29"/>
  <c r="BD169" i="29"/>
  <c r="AJ169" i="29"/>
  <c r="AH169" i="29"/>
  <c r="AF169" i="29"/>
  <c r="W169" i="29"/>
  <c r="U169" i="29"/>
  <c r="S169" i="29"/>
  <c r="AS169" i="29" s="1"/>
  <c r="AK60" i="35" l="1"/>
  <c r="Y57" i="35"/>
  <c r="X57" i="35" s="1"/>
  <c r="Z57" i="35" s="1"/>
  <c r="AA57" i="35" s="1"/>
  <c r="AY57" i="35" s="1"/>
  <c r="AL157" i="35"/>
  <c r="AM157" i="35"/>
  <c r="AK164" i="35"/>
  <c r="AK163" i="35"/>
  <c r="AK156" i="35"/>
  <c r="AL158" i="35"/>
  <c r="AK158" i="35"/>
  <c r="AK161" i="35"/>
  <c r="AK154" i="35"/>
  <c r="AK157" i="35"/>
  <c r="AK62" i="35"/>
  <c r="AL156" i="35"/>
  <c r="AK61" i="35"/>
  <c r="AM156" i="35"/>
  <c r="AM155" i="35"/>
  <c r="AL155" i="35"/>
  <c r="AK57" i="35"/>
  <c r="AL57" i="35" s="1"/>
  <c r="AK162" i="35"/>
  <c r="AK159" i="35"/>
  <c r="AK59" i="35"/>
  <c r="AM62" i="35"/>
  <c r="Y159" i="35"/>
  <c r="X159" i="35" s="1"/>
  <c r="Z159" i="35" s="1"/>
  <c r="AA159" i="35" s="1"/>
  <c r="AY159" i="35" s="1"/>
  <c r="AK153" i="35"/>
  <c r="AL153" i="35" s="1"/>
  <c r="AK58" i="35"/>
  <c r="AK316" i="29"/>
  <c r="AK210" i="29"/>
  <c r="Y313" i="29"/>
  <c r="AV313" i="29" s="1"/>
  <c r="AK317" i="29"/>
  <c r="AK318" i="29"/>
  <c r="AM57" i="35"/>
  <c r="AM58" i="35" s="1"/>
  <c r="AM59" i="35" s="1"/>
  <c r="AM60" i="35" s="1"/>
  <c r="AV57" i="35"/>
  <c r="AK160" i="35"/>
  <c r="Y153" i="35"/>
  <c r="AV153" i="35" s="1"/>
  <c r="AK155" i="35"/>
  <c r="AM61" i="35"/>
  <c r="AL159" i="35"/>
  <c r="AK220" i="29"/>
  <c r="AK313" i="29"/>
  <c r="AL313" i="29" s="1"/>
  <c r="AK314" i="29"/>
  <c r="AK315" i="29"/>
  <c r="AM222" i="29"/>
  <c r="AL179" i="29"/>
  <c r="AK217" i="29"/>
  <c r="AL217" i="29" s="1"/>
  <c r="AL209" i="29"/>
  <c r="AK169" i="29"/>
  <c r="AL169" i="29" s="1"/>
  <c r="Y175" i="29"/>
  <c r="AV175" i="29" s="1"/>
  <c r="AM198" i="29"/>
  <c r="Y205" i="29"/>
  <c r="X205" i="29" s="1"/>
  <c r="Z205" i="29" s="1"/>
  <c r="AA205" i="29" s="1"/>
  <c r="AY205" i="29" s="1"/>
  <c r="AK197" i="29"/>
  <c r="Y211" i="29"/>
  <c r="AV211" i="29" s="1"/>
  <c r="AK202" i="29"/>
  <c r="AK172" i="29"/>
  <c r="AK186" i="29"/>
  <c r="AK204" i="29"/>
  <c r="AK206" i="29"/>
  <c r="AK171" i="29"/>
  <c r="AK178" i="29"/>
  <c r="AK185" i="29"/>
  <c r="AK192" i="29"/>
  <c r="AM180" i="29"/>
  <c r="AK179" i="29"/>
  <c r="AK213" i="29"/>
  <c r="AM178" i="29"/>
  <c r="AM185" i="29"/>
  <c r="AK184" i="29"/>
  <c r="AM184" i="29"/>
  <c r="AK183" i="29"/>
  <c r="AK190" i="29"/>
  <c r="AM214" i="29"/>
  <c r="AK189" i="29"/>
  <c r="AK203" i="29"/>
  <c r="AK208" i="29"/>
  <c r="AL61" i="35"/>
  <c r="AL62" i="35"/>
  <c r="AS159" i="35"/>
  <c r="AK193" i="29"/>
  <c r="AL193" i="29" s="1"/>
  <c r="AM174" i="29"/>
  <c r="AM186" i="29"/>
  <c r="AL186" i="29"/>
  <c r="AK200" i="29"/>
  <c r="AM203" i="29"/>
  <c r="AK218" i="29"/>
  <c r="AM221" i="29"/>
  <c r="AL178" i="29"/>
  <c r="Y169" i="29"/>
  <c r="AV169" i="29" s="1"/>
  <c r="AM173" i="29"/>
  <c r="Y181" i="29"/>
  <c r="AV181" i="29" s="1"/>
  <c r="AL190" i="29"/>
  <c r="AK199" i="29"/>
  <c r="AL199" i="29" s="1"/>
  <c r="AM210" i="29"/>
  <c r="AM215" i="29"/>
  <c r="AK180" i="29"/>
  <c r="AL197" i="29"/>
  <c r="AK201" i="29"/>
  <c r="AK219" i="29"/>
  <c r="AK222" i="29"/>
  <c r="AK176" i="29"/>
  <c r="AM191" i="29"/>
  <c r="AK196" i="29"/>
  <c r="AM216" i="29"/>
  <c r="AK170" i="29"/>
  <c r="AK177" i="29"/>
  <c r="Y187" i="29"/>
  <c r="X187" i="29" s="1"/>
  <c r="Z187" i="29" s="1"/>
  <c r="AA187" i="29" s="1"/>
  <c r="AY187" i="29" s="1"/>
  <c r="AK188" i="29"/>
  <c r="AK195" i="29"/>
  <c r="AK205" i="29"/>
  <c r="AL205" i="29" s="1"/>
  <c r="AK211" i="29"/>
  <c r="AL211" i="29" s="1"/>
  <c r="AK221" i="29"/>
  <c r="AL184" i="29"/>
  <c r="AM172" i="29"/>
  <c r="AK175" i="29"/>
  <c r="AL175" i="29" s="1"/>
  <c r="AM179" i="29"/>
  <c r="AK187" i="29"/>
  <c r="AL187" i="29" s="1"/>
  <c r="AK191" i="29"/>
  <c r="AL192" i="29"/>
  <c r="Y193" i="29"/>
  <c r="X193" i="29" s="1"/>
  <c r="Z193" i="29" s="1"/>
  <c r="AA193" i="29" s="1"/>
  <c r="AY193" i="29" s="1"/>
  <c r="AK194" i="29"/>
  <c r="AK198" i="29"/>
  <c r="AK216" i="29"/>
  <c r="Y217" i="29"/>
  <c r="X217" i="29" s="1"/>
  <c r="Z217" i="29" s="1"/>
  <c r="AA217" i="29" s="1"/>
  <c r="AY217" i="29" s="1"/>
  <c r="AL183" i="29"/>
  <c r="AL191" i="29"/>
  <c r="AM192" i="29"/>
  <c r="AL198" i="29"/>
  <c r="AL204" i="29"/>
  <c r="AL185" i="29"/>
  <c r="AK173" i="29"/>
  <c r="AK214" i="29"/>
  <c r="AL172" i="29"/>
  <c r="AK182" i="29"/>
  <c r="AK207" i="29"/>
  <c r="AK212" i="29"/>
  <c r="AK174" i="29"/>
  <c r="AK181" i="29"/>
  <c r="AL181" i="29" s="1"/>
  <c r="AK209" i="29"/>
  <c r="AK215" i="29"/>
  <c r="AM189" i="29"/>
  <c r="AL189" i="29"/>
  <c r="AM188" i="29"/>
  <c r="AM196" i="29"/>
  <c r="AL196" i="29"/>
  <c r="AL188" i="29"/>
  <c r="Y199" i="29"/>
  <c r="AM199" i="29" s="1"/>
  <c r="AM183" i="29"/>
  <c r="AM190" i="29"/>
  <c r="AM197" i="29"/>
  <c r="AM204" i="29"/>
  <c r="AL173" i="29"/>
  <c r="AL180" i="29"/>
  <c r="AL214" i="29"/>
  <c r="AL221" i="29"/>
  <c r="AL174" i="29"/>
  <c r="AL215" i="29"/>
  <c r="AL222" i="29"/>
  <c r="AL216" i="29"/>
  <c r="AL203" i="29"/>
  <c r="AM209" i="29"/>
  <c r="AL210" i="29"/>
  <c r="AL160" i="35" l="1"/>
  <c r="AL58" i="35"/>
  <c r="AL59" i="35" s="1"/>
  <c r="AL60" i="35" s="1"/>
  <c r="X313" i="29"/>
  <c r="Z313" i="29" s="1"/>
  <c r="AA313" i="29" s="1"/>
  <c r="AY313" i="29" s="1"/>
  <c r="AL154" i="35"/>
  <c r="AT153" i="35" s="1"/>
  <c r="AU153" i="35" s="1"/>
  <c r="AV159" i="35"/>
  <c r="AM159" i="35"/>
  <c r="AM160" i="35" s="1"/>
  <c r="AM161" i="35" s="1"/>
  <c r="AM162" i="35" s="1"/>
  <c r="AM163" i="35" s="1"/>
  <c r="AM164" i="35" s="1"/>
  <c r="AW159" i="35" s="1"/>
  <c r="AX159" i="35" s="1"/>
  <c r="AM153" i="35"/>
  <c r="AM154" i="35" s="1"/>
  <c r="AW153" i="35" s="1"/>
  <c r="AX153" i="35" s="1"/>
  <c r="AZ153" i="35" s="1"/>
  <c r="AM175" i="29"/>
  <c r="AM176" i="29" s="1"/>
  <c r="AM177" i="29" s="1"/>
  <c r="X153" i="35"/>
  <c r="Z153" i="35" s="1"/>
  <c r="AA153" i="35" s="1"/>
  <c r="AY153" i="35" s="1"/>
  <c r="AM313" i="29"/>
  <c r="AM314" i="29" s="1"/>
  <c r="AM315" i="29" s="1"/>
  <c r="AM316" i="29" s="1"/>
  <c r="AM317" i="29" s="1"/>
  <c r="AM318" i="29" s="1"/>
  <c r="AL314" i="29"/>
  <c r="AL315" i="29" s="1"/>
  <c r="AL316" i="29" s="1"/>
  <c r="AL317" i="29" s="1"/>
  <c r="AL318" i="29" s="1"/>
  <c r="X175" i="29"/>
  <c r="Z175" i="29" s="1"/>
  <c r="AA175" i="29" s="1"/>
  <c r="AY175" i="29" s="1"/>
  <c r="AL161" i="35"/>
  <c r="AL162" i="35" s="1"/>
  <c r="AL163" i="35" s="1"/>
  <c r="AL164" i="35" s="1"/>
  <c r="AL176" i="29"/>
  <c r="AL177" i="29" s="1"/>
  <c r="AM169" i="29"/>
  <c r="AM170" i="29" s="1"/>
  <c r="AM171" i="29" s="1"/>
  <c r="AM211" i="29"/>
  <c r="AM212" i="29" s="1"/>
  <c r="AM213" i="29" s="1"/>
  <c r="X211" i="29"/>
  <c r="Z211" i="29" s="1"/>
  <c r="AA211" i="29" s="1"/>
  <c r="AY211" i="29" s="1"/>
  <c r="X169" i="29"/>
  <c r="Z169" i="29" s="1"/>
  <c r="AA169" i="29" s="1"/>
  <c r="AY169" i="29" s="1"/>
  <c r="AL206" i="29"/>
  <c r="AL207" i="29" s="1"/>
  <c r="AL208" i="29" s="1"/>
  <c r="AL170" i="29"/>
  <c r="AL171" i="29" s="1"/>
  <c r="AM205" i="29"/>
  <c r="AM206" i="29" s="1"/>
  <c r="AM207" i="29" s="1"/>
  <c r="AM208" i="29" s="1"/>
  <c r="AV205" i="29"/>
  <c r="AM193" i="29"/>
  <c r="AM194" i="29" s="1"/>
  <c r="AV193" i="29"/>
  <c r="AL200" i="29"/>
  <c r="AL201" i="29" s="1"/>
  <c r="AL202" i="29" s="1"/>
  <c r="AT199" i="29" s="1"/>
  <c r="AU199" i="29" s="1"/>
  <c r="AL212" i="29"/>
  <c r="AL213" i="29" s="1"/>
  <c r="AL218" i="29"/>
  <c r="AL219" i="29" s="1"/>
  <c r="AL220" i="29" s="1"/>
  <c r="AM217" i="29"/>
  <c r="AM218" i="29" s="1"/>
  <c r="AM219" i="29" s="1"/>
  <c r="AM220" i="29" s="1"/>
  <c r="AV217" i="29"/>
  <c r="AL194" i="29"/>
  <c r="AL195" i="29" s="1"/>
  <c r="AL182" i="29"/>
  <c r="AT181" i="29" s="1"/>
  <c r="AU181" i="29" s="1"/>
  <c r="AW57" i="35"/>
  <c r="AX57" i="35" s="1"/>
  <c r="AM187" i="29"/>
  <c r="AW187" i="29" s="1"/>
  <c r="AX187" i="29" s="1"/>
  <c r="AV187" i="29"/>
  <c r="X181" i="29"/>
  <c r="Z181" i="29" s="1"/>
  <c r="AA181" i="29" s="1"/>
  <c r="AY181" i="29" s="1"/>
  <c r="AM181" i="29"/>
  <c r="AM182" i="29" s="1"/>
  <c r="AT187" i="29"/>
  <c r="AU187" i="29" s="1"/>
  <c r="AV199" i="29"/>
  <c r="X199" i="29"/>
  <c r="Z199" i="29" s="1"/>
  <c r="AA199" i="29" s="1"/>
  <c r="AY199" i="29" s="1"/>
  <c r="AM200" i="29"/>
  <c r="AM201" i="29" s="1"/>
  <c r="AM202" i="29" s="1"/>
  <c r="AT57" i="35" l="1"/>
  <c r="AU57" i="35" s="1"/>
  <c r="AZ57" i="35" s="1"/>
  <c r="AT313" i="29"/>
  <c r="AU313" i="29" s="1"/>
  <c r="AT159" i="35"/>
  <c r="AU159" i="35" s="1"/>
  <c r="AZ159" i="35" s="1"/>
  <c r="AT175" i="29"/>
  <c r="AU175" i="29" s="1"/>
  <c r="AW313" i="29"/>
  <c r="AX313" i="29" s="1"/>
  <c r="AM195" i="29"/>
  <c r="AW193" i="29" s="1"/>
  <c r="AX193" i="29" s="1"/>
  <c r="AT169" i="29"/>
  <c r="AU169" i="29" s="1"/>
  <c r="AW205" i="29"/>
  <c r="AX205" i="29" s="1"/>
  <c r="AT211" i="29"/>
  <c r="AU211" i="29" s="1"/>
  <c r="AW181" i="29"/>
  <c r="AX181" i="29" s="1"/>
  <c r="AZ181" i="29" s="1"/>
  <c r="AT217" i="29"/>
  <c r="AU217" i="29" s="1"/>
  <c r="AT205" i="29"/>
  <c r="AU205" i="29" s="1"/>
  <c r="AT193" i="29"/>
  <c r="AU193" i="29" s="1"/>
  <c r="AZ187" i="29"/>
  <c r="AW175" i="29"/>
  <c r="AX175" i="29" s="1"/>
  <c r="AW169" i="29"/>
  <c r="AX169" i="29" s="1"/>
  <c r="AW199" i="29"/>
  <c r="AX199" i="29" s="1"/>
  <c r="AZ199" i="29" s="1"/>
  <c r="AW211" i="29"/>
  <c r="AX211" i="29" s="1"/>
  <c r="AW217" i="29"/>
  <c r="AX217" i="29" s="1"/>
  <c r="AZ217" i="29" s="1"/>
  <c r="AZ313" i="29" l="1"/>
  <c r="AZ211" i="29"/>
  <c r="AZ175" i="29"/>
  <c r="AZ193" i="29"/>
  <c r="AZ169" i="29"/>
  <c r="AZ205" i="29"/>
  <c r="BD348" i="29" l="1"/>
  <c r="AJ348" i="29"/>
  <c r="AH348" i="29"/>
  <c r="AF348" i="29"/>
  <c r="BD347" i="29"/>
  <c r="AJ347" i="29"/>
  <c r="AH347" i="29"/>
  <c r="AF347" i="29"/>
  <c r="BD346" i="29"/>
  <c r="AJ346" i="29"/>
  <c r="AH346" i="29"/>
  <c r="AF346" i="29"/>
  <c r="BD345" i="29"/>
  <c r="AJ345" i="29"/>
  <c r="AH345" i="29"/>
  <c r="AF345" i="29"/>
  <c r="BD344" i="29"/>
  <c r="AJ344" i="29"/>
  <c r="AH344" i="29"/>
  <c r="AF344" i="29"/>
  <c r="BD343" i="29"/>
  <c r="AJ343" i="29"/>
  <c r="AH343" i="29"/>
  <c r="AF343" i="29"/>
  <c r="W343" i="29"/>
  <c r="U343" i="29"/>
  <c r="S343" i="29"/>
  <c r="AS343" i="29" s="1"/>
  <c r="BD342" i="29"/>
  <c r="AJ342" i="29"/>
  <c r="AH342" i="29"/>
  <c r="AF342" i="29"/>
  <c r="BD341" i="29"/>
  <c r="AJ341" i="29"/>
  <c r="AH341" i="29"/>
  <c r="AF341" i="29"/>
  <c r="BD340" i="29"/>
  <c r="AJ340" i="29"/>
  <c r="AH340" i="29"/>
  <c r="AF340" i="29"/>
  <c r="BD339" i="29"/>
  <c r="AJ339" i="29"/>
  <c r="AH339" i="29"/>
  <c r="AF339" i="29"/>
  <c r="BD338" i="29"/>
  <c r="AJ338" i="29"/>
  <c r="AH338" i="29"/>
  <c r="AF338" i="29"/>
  <c r="BD337" i="29"/>
  <c r="AJ337" i="29"/>
  <c r="AH337" i="29"/>
  <c r="AF337" i="29"/>
  <c r="W337" i="29"/>
  <c r="U337" i="29"/>
  <c r="S337" i="29"/>
  <c r="AS337" i="29" s="1"/>
  <c r="BD336" i="29"/>
  <c r="AJ336" i="29"/>
  <c r="AH336" i="29"/>
  <c r="AF336" i="29"/>
  <c r="BD335" i="29"/>
  <c r="AJ335" i="29"/>
  <c r="AH335" i="29"/>
  <c r="AF335" i="29"/>
  <c r="BD334" i="29"/>
  <c r="AJ334" i="29"/>
  <c r="AH334" i="29"/>
  <c r="AF334" i="29"/>
  <c r="BD333" i="29"/>
  <c r="AJ333" i="29"/>
  <c r="AH333" i="29"/>
  <c r="AF333" i="29"/>
  <c r="BD332" i="29"/>
  <c r="AJ332" i="29"/>
  <c r="AH332" i="29"/>
  <c r="AF332" i="29"/>
  <c r="BD331" i="29"/>
  <c r="AJ331" i="29"/>
  <c r="AH331" i="29"/>
  <c r="AF331" i="29"/>
  <c r="W331" i="29"/>
  <c r="U331" i="29"/>
  <c r="S331" i="29"/>
  <c r="AS331" i="29" s="1"/>
  <c r="BD330" i="29"/>
  <c r="AJ330" i="29"/>
  <c r="AH330" i="29"/>
  <c r="AF330" i="29"/>
  <c r="BD329" i="29"/>
  <c r="AJ329" i="29"/>
  <c r="AH329" i="29"/>
  <c r="AF329" i="29"/>
  <c r="BD328" i="29"/>
  <c r="AJ328" i="29"/>
  <c r="AH328" i="29"/>
  <c r="AF328" i="29"/>
  <c r="BD327" i="29"/>
  <c r="AJ327" i="29"/>
  <c r="AH327" i="29"/>
  <c r="AF327" i="29"/>
  <c r="BD326" i="29"/>
  <c r="AJ326" i="29"/>
  <c r="AH326" i="29"/>
  <c r="AF326" i="29"/>
  <c r="BD325" i="29"/>
  <c r="AJ325" i="29"/>
  <c r="AH325" i="29"/>
  <c r="AF325" i="29"/>
  <c r="W325" i="29"/>
  <c r="U325" i="29"/>
  <c r="S325" i="29"/>
  <c r="AS325" i="29" s="1"/>
  <c r="BD152" i="35"/>
  <c r="AJ152" i="35"/>
  <c r="AH152" i="35"/>
  <c r="AF152" i="35"/>
  <c r="BD151" i="35"/>
  <c r="AJ151" i="35"/>
  <c r="AH151" i="35"/>
  <c r="AF151" i="35"/>
  <c r="BD150" i="35"/>
  <c r="AJ150" i="35"/>
  <c r="AH150" i="35"/>
  <c r="AF150" i="35"/>
  <c r="BD149" i="35"/>
  <c r="AJ149" i="35"/>
  <c r="AH149" i="35"/>
  <c r="AF149" i="35"/>
  <c r="BD148" i="35"/>
  <c r="AJ148" i="35"/>
  <c r="AH148" i="35"/>
  <c r="AF148" i="35"/>
  <c r="BD147" i="35"/>
  <c r="AJ147" i="35"/>
  <c r="AH147" i="35"/>
  <c r="AF147" i="35"/>
  <c r="W147" i="35"/>
  <c r="U147" i="35"/>
  <c r="S147" i="35"/>
  <c r="AS147" i="35" s="1"/>
  <c r="BD324" i="29"/>
  <c r="AJ324" i="29"/>
  <c r="AH324" i="29"/>
  <c r="AF324" i="29"/>
  <c r="BD323" i="29"/>
  <c r="AJ323" i="29"/>
  <c r="AH323" i="29"/>
  <c r="AF323" i="29"/>
  <c r="BD322" i="29"/>
  <c r="AJ322" i="29"/>
  <c r="AH322" i="29"/>
  <c r="AF322" i="29"/>
  <c r="BD321" i="29"/>
  <c r="AJ321" i="29"/>
  <c r="AH321" i="29"/>
  <c r="AF321" i="29"/>
  <c r="BD320" i="29"/>
  <c r="AJ320" i="29"/>
  <c r="AH320" i="29"/>
  <c r="AF320" i="29"/>
  <c r="BD319" i="29"/>
  <c r="AJ319" i="29"/>
  <c r="AH319" i="29"/>
  <c r="AF319" i="29"/>
  <c r="W319" i="29"/>
  <c r="U319" i="29"/>
  <c r="S319" i="29"/>
  <c r="AS319" i="29" s="1"/>
  <c r="BD132" i="29"/>
  <c r="AJ132" i="29"/>
  <c r="AH132" i="29"/>
  <c r="AF132" i="29"/>
  <c r="BD131" i="29"/>
  <c r="AJ131" i="29"/>
  <c r="AH131" i="29"/>
  <c r="AF131" i="29"/>
  <c r="BD130" i="29"/>
  <c r="AJ130" i="29"/>
  <c r="AH130" i="29"/>
  <c r="AF130" i="29"/>
  <c r="BD129" i="29"/>
  <c r="AJ129" i="29"/>
  <c r="AH129" i="29"/>
  <c r="AF129" i="29"/>
  <c r="BD128" i="29"/>
  <c r="AJ128" i="29"/>
  <c r="AH128" i="29"/>
  <c r="AF128" i="29"/>
  <c r="BD127" i="29"/>
  <c r="AJ127" i="29"/>
  <c r="AH127" i="29"/>
  <c r="AF127" i="29"/>
  <c r="W127" i="29"/>
  <c r="U127" i="29"/>
  <c r="S127" i="29"/>
  <c r="AS127" i="29" s="1"/>
  <c r="BD126" i="29"/>
  <c r="AJ126" i="29"/>
  <c r="AH126" i="29"/>
  <c r="AF126" i="29"/>
  <c r="BD125" i="29"/>
  <c r="AJ125" i="29"/>
  <c r="AH125" i="29"/>
  <c r="AF125" i="29"/>
  <c r="BD124" i="29"/>
  <c r="AJ124" i="29"/>
  <c r="AH124" i="29"/>
  <c r="AF124" i="29"/>
  <c r="BD123" i="29"/>
  <c r="AJ123" i="29"/>
  <c r="AH123" i="29"/>
  <c r="AF123" i="29"/>
  <c r="BD122" i="29"/>
  <c r="AJ122" i="29"/>
  <c r="AH122" i="29"/>
  <c r="AF122" i="29"/>
  <c r="BD121" i="29"/>
  <c r="AJ121" i="29"/>
  <c r="AH121" i="29"/>
  <c r="AF121" i="29"/>
  <c r="W121" i="29"/>
  <c r="U121" i="29"/>
  <c r="S121" i="29"/>
  <c r="AS121" i="29" s="1"/>
  <c r="AK149" i="35" l="1"/>
  <c r="AK147" i="35"/>
  <c r="AL147" i="35" s="1"/>
  <c r="AK124" i="29"/>
  <c r="AK323" i="29"/>
  <c r="AK327" i="29"/>
  <c r="AK336" i="29"/>
  <c r="AK347" i="29"/>
  <c r="AK340" i="29"/>
  <c r="AK123" i="29"/>
  <c r="AK132" i="29"/>
  <c r="AK322" i="29"/>
  <c r="Y325" i="29"/>
  <c r="AV325" i="29" s="1"/>
  <c r="AK326" i="29"/>
  <c r="AK335" i="29"/>
  <c r="AK339" i="29"/>
  <c r="AK348" i="29"/>
  <c r="AK126" i="29"/>
  <c r="AK127" i="29"/>
  <c r="AL127" i="29" s="1"/>
  <c r="AK329" i="29"/>
  <c r="AK342" i="29"/>
  <c r="AK343" i="29"/>
  <c r="AL343" i="29" s="1"/>
  <c r="AK321" i="29"/>
  <c r="AK325" i="29"/>
  <c r="AL325" i="29" s="1"/>
  <c r="AK334" i="29"/>
  <c r="Y337" i="29"/>
  <c r="X337" i="29" s="1"/>
  <c r="Z337" i="29" s="1"/>
  <c r="AA337" i="29" s="1"/>
  <c r="AY337" i="29" s="1"/>
  <c r="AK338" i="29"/>
  <c r="Y147" i="35"/>
  <c r="AM147" i="35" s="1"/>
  <c r="AK148" i="35"/>
  <c r="AK152" i="35"/>
  <c r="AK150" i="35"/>
  <c r="AK151" i="35"/>
  <c r="AK129" i="29"/>
  <c r="AK319" i="29"/>
  <c r="AL319" i="29" s="1"/>
  <c r="Y331" i="29"/>
  <c r="X331" i="29" s="1"/>
  <c r="Z331" i="29" s="1"/>
  <c r="AA331" i="29" s="1"/>
  <c r="AY331" i="29" s="1"/>
  <c r="AK332" i="29"/>
  <c r="AK345" i="29"/>
  <c r="AK125" i="29"/>
  <c r="AK324" i="29"/>
  <c r="AK328" i="29"/>
  <c r="AK341" i="29"/>
  <c r="Y121" i="29"/>
  <c r="AV121" i="29" s="1"/>
  <c r="AK122" i="29"/>
  <c r="AK131" i="29"/>
  <c r="Y127" i="29"/>
  <c r="AV127" i="29" s="1"/>
  <c r="AK128" i="29"/>
  <c r="AK330" i="29"/>
  <c r="AK331" i="29"/>
  <c r="AL331" i="29" s="1"/>
  <c r="Y343" i="29"/>
  <c r="X343" i="29" s="1"/>
  <c r="Z343" i="29" s="1"/>
  <c r="AA343" i="29" s="1"/>
  <c r="AY343" i="29" s="1"/>
  <c r="AK344" i="29"/>
  <c r="AK121" i="29"/>
  <c r="AL121" i="29" s="1"/>
  <c r="AK130" i="29"/>
  <c r="Y319" i="29"/>
  <c r="AV319" i="29" s="1"/>
  <c r="AK320" i="29"/>
  <c r="AK333" i="29"/>
  <c r="AK337" i="29"/>
  <c r="AL337" i="29" s="1"/>
  <c r="AK346" i="29"/>
  <c r="AM339" i="29"/>
  <c r="AL339" i="29"/>
  <c r="AM340" i="29"/>
  <c r="AL340" i="29"/>
  <c r="AM341" i="29"/>
  <c r="AL341" i="29"/>
  <c r="AM342" i="29"/>
  <c r="AL342" i="29"/>
  <c r="AM345" i="29"/>
  <c r="AL345" i="29"/>
  <c r="AM346" i="29"/>
  <c r="AL346" i="29"/>
  <c r="AM347" i="29"/>
  <c r="AL347" i="29"/>
  <c r="AM348" i="29"/>
  <c r="AL348" i="29"/>
  <c r="AM330" i="29"/>
  <c r="AL330" i="29"/>
  <c r="AM333" i="29"/>
  <c r="AL333" i="29"/>
  <c r="AM334" i="29"/>
  <c r="AL334" i="29"/>
  <c r="AM335" i="29"/>
  <c r="AL335" i="29"/>
  <c r="AM336" i="29"/>
  <c r="AL336" i="29"/>
  <c r="AM148" i="35"/>
  <c r="AL148" i="35"/>
  <c r="AM149" i="35"/>
  <c r="AL149" i="35"/>
  <c r="AM150" i="35"/>
  <c r="AL150" i="35"/>
  <c r="AM151" i="35"/>
  <c r="AL151" i="35"/>
  <c r="AM152" i="35"/>
  <c r="AL152" i="35"/>
  <c r="AM322" i="29"/>
  <c r="AL322" i="29"/>
  <c r="AM323" i="29"/>
  <c r="AL323" i="29"/>
  <c r="AM324" i="29"/>
  <c r="AL324" i="29"/>
  <c r="AM125" i="29"/>
  <c r="AL125" i="29"/>
  <c r="AM126" i="29"/>
  <c r="AL126" i="29"/>
  <c r="AM331" i="29" l="1"/>
  <c r="AM332" i="29" s="1"/>
  <c r="AW331" i="29" s="1"/>
  <c r="AX331" i="29" s="1"/>
  <c r="AV331" i="29"/>
  <c r="AM343" i="29"/>
  <c r="AM344" i="29" s="1"/>
  <c r="AW343" i="29" s="1"/>
  <c r="AX343" i="29" s="1"/>
  <c r="AV343" i="29"/>
  <c r="X121" i="29"/>
  <c r="Z121" i="29" s="1"/>
  <c r="AA121" i="29" s="1"/>
  <c r="AY121" i="29" s="1"/>
  <c r="AM337" i="29"/>
  <c r="AM338" i="29" s="1"/>
  <c r="AW337" i="29" s="1"/>
  <c r="AX337" i="29" s="1"/>
  <c r="AM121" i="29"/>
  <c r="AM122" i="29" s="1"/>
  <c r="AV337" i="29"/>
  <c r="X147" i="35"/>
  <c r="Z147" i="35" s="1"/>
  <c r="AA147" i="35" s="1"/>
  <c r="AY147" i="35" s="1"/>
  <c r="AV147" i="35"/>
  <c r="AM325" i="29"/>
  <c r="AM326" i="29" s="1"/>
  <c r="X325" i="29"/>
  <c r="Z325" i="29" s="1"/>
  <c r="AA325" i="29" s="1"/>
  <c r="AY325" i="29" s="1"/>
  <c r="AM127" i="29"/>
  <c r="AM128" i="29" s="1"/>
  <c r="X127" i="29"/>
  <c r="Z127" i="29" s="1"/>
  <c r="AA127" i="29" s="1"/>
  <c r="AY127" i="29" s="1"/>
  <c r="AM319" i="29"/>
  <c r="AM320" i="29" s="1"/>
  <c r="X319" i="29"/>
  <c r="Z319" i="29" s="1"/>
  <c r="AA319" i="29" s="1"/>
  <c r="AY319" i="29" s="1"/>
  <c r="AL344" i="29"/>
  <c r="AT343" i="29" s="1"/>
  <c r="AU343" i="29" s="1"/>
  <c r="AL338" i="29"/>
  <c r="AT337" i="29" s="1"/>
  <c r="AU337" i="29" s="1"/>
  <c r="AL332" i="29"/>
  <c r="AT331" i="29" s="1"/>
  <c r="AU331" i="29" s="1"/>
  <c r="AL326" i="29"/>
  <c r="AT147" i="35"/>
  <c r="AU147" i="35" s="1"/>
  <c r="AW147" i="35"/>
  <c r="AX147" i="35" s="1"/>
  <c r="AL320" i="29"/>
  <c r="AL128" i="29"/>
  <c r="AL122" i="29"/>
  <c r="AZ337" i="29" l="1"/>
  <c r="AZ343" i="29"/>
  <c r="AM327" i="29"/>
  <c r="AM328" i="29" s="1"/>
  <c r="AM329" i="29" s="1"/>
  <c r="AL327" i="29"/>
  <c r="AL328" i="29" s="1"/>
  <c r="AL329" i="29" s="1"/>
  <c r="AZ331" i="29"/>
  <c r="AZ147" i="35"/>
  <c r="AM321" i="29"/>
  <c r="AW319" i="29" s="1"/>
  <c r="AX319" i="29" s="1"/>
  <c r="AL321" i="29"/>
  <c r="AT319" i="29" s="1"/>
  <c r="AU319" i="29" s="1"/>
  <c r="AM123" i="29"/>
  <c r="AM124" i="29" s="1"/>
  <c r="AL123" i="29"/>
  <c r="AL124" i="29" s="1"/>
  <c r="AM129" i="29"/>
  <c r="AM130" i="29" s="1"/>
  <c r="AM131" i="29" s="1"/>
  <c r="AM132" i="29" s="1"/>
  <c r="AL129" i="29"/>
  <c r="AL130" i="29" s="1"/>
  <c r="AL131" i="29" s="1"/>
  <c r="AL132" i="29" s="1"/>
  <c r="P25" i="32"/>
  <c r="P26" i="32" s="1"/>
  <c r="AZ319" i="29" l="1"/>
  <c r="AT325" i="29"/>
  <c r="AU325" i="29" s="1"/>
  <c r="AW127" i="29"/>
  <c r="AX127" i="29" s="1"/>
  <c r="AT121" i="29"/>
  <c r="AU121" i="29" s="1"/>
  <c r="AW325" i="29"/>
  <c r="AX325" i="29" s="1"/>
  <c r="AW121" i="29"/>
  <c r="AX121" i="29" s="1"/>
  <c r="AT127" i="29"/>
  <c r="AU127" i="29" s="1"/>
  <c r="AZ127" i="29" l="1"/>
  <c r="AZ325" i="29"/>
  <c r="AZ121" i="29"/>
  <c r="S25" i="32" l="1"/>
  <c r="S26" i="32" s="1"/>
  <c r="R25" i="32"/>
  <c r="R26" i="32" s="1"/>
  <c r="Q25" i="32"/>
  <c r="Q26"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5" authorId="0" shapeId="0" xr:uid="{00000000-0006-0000-0100-000001000000}">
      <text>
        <r>
          <rPr>
            <b/>
            <sz val="9"/>
            <color indexed="81"/>
            <rFont val="Tahoma"/>
            <family val="2"/>
          </rPr>
          <t>(En caso de nuevas versiones por favor diligencie la justificación y los cambios frente a la versión anterior)</t>
        </r>
      </text>
    </comment>
    <comment ref="A10" authorId="0" shapeId="0" xr:uid="{00000000-0006-0000-0100-000002000000}">
      <text>
        <r>
          <rPr>
            <b/>
            <sz val="9"/>
            <color indexed="81"/>
            <rFont val="Tahoma"/>
            <family val="2"/>
          </rPr>
          <t>Escriba el nombre del proceso sobre el cual se realizará la gestión del riesgo.</t>
        </r>
      </text>
    </comment>
    <comment ref="B10" authorId="0" shapeId="0" xr:uid="{00000000-0006-0000-0100-000003000000}">
      <text>
        <r>
          <rPr>
            <b/>
            <sz val="9"/>
            <color indexed="81"/>
            <rFont val="Tahoma"/>
            <family val="2"/>
          </rPr>
          <t>Indique el objetivo estratégico al cual se va a identificar el riesgo y/o al que se asocian los riesgos del proceso.</t>
        </r>
      </text>
    </comment>
    <comment ref="C10" authorId="0" shapeId="0" xr:uid="{D1FE5D83-0B46-426C-B95D-A05D44234CB0}">
      <text>
        <r>
          <rPr>
            <b/>
            <sz val="9"/>
            <color indexed="81"/>
            <rFont val="Tahoma"/>
            <family val="2"/>
          </rPr>
          <t>Escriba el objetivo del proceso, tal como se encuentra descrito en la caracterización.</t>
        </r>
      </text>
    </comment>
    <comment ref="AR10" authorId="0" shapeId="0" xr:uid="{5F7B7ED4-CE92-48C5-8893-877B3A1E3389}">
      <text>
        <r>
          <rPr>
            <sz val="9"/>
            <color indexed="81"/>
            <rFont val="Tahoma"/>
            <family val="2"/>
          </rPr>
          <t>Analizar e indicar qué actividades o controles correctivos operan en caso de una materialización, que sirva como referente de presentarse el evento de riesgo.</t>
        </r>
      </text>
    </comment>
    <comment ref="J12" authorId="0" shapeId="0" xr:uid="{2972BF48-028A-4354-A488-CA078D380AD0}">
      <text>
        <r>
          <rPr>
            <b/>
            <sz val="9"/>
            <color indexed="81"/>
            <rFont val="Tahoma"/>
            <family val="2"/>
          </rPr>
          <t>Ir a hoja Árbol_G para generar la descripción de riesgos de gestión y fiscales</t>
        </r>
        <r>
          <rPr>
            <sz val="9"/>
            <color indexed="81"/>
            <rFont val="Tahoma"/>
            <family val="2"/>
          </rPr>
          <t xml:space="preserve">
</t>
        </r>
      </text>
    </comment>
    <comment ref="K12" authorId="0" shapeId="0" xr:uid="{B699D540-5A05-4FF3-B2F4-290B4216ACDD}">
      <text>
        <r>
          <rPr>
            <b/>
            <sz val="9"/>
            <color indexed="81"/>
            <rFont val="Tahoma"/>
            <family val="2"/>
          </rPr>
          <t>Indicar SI en los casos en los que se identifique que el riesgo mitiga directamente el incumplimiento del objetivo.
De lo contrario coloque NO</t>
        </r>
      </text>
    </comment>
    <comment ref="L12" authorId="0" shapeId="0" xr:uid="{AF39A85D-A0C9-4176-B941-82D446C8FC1D}">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12" authorId="1" shapeId="0" xr:uid="{00000000-0006-0000-0100-000007000000}">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12" authorId="0" shapeId="0" xr:uid="{3F571684-86C1-47FB-801D-5FA5099D3D1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12" authorId="1" shapeId="0" xr:uid="{00000000-0006-0000-0100-000008000000}">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12" authorId="0" shapeId="0" xr:uid="{00000000-0006-0000-0100-000009000000}">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12" authorId="0" shapeId="0" xr:uid="{DCAF8805-2654-4858-9932-CFADA3A4C933}">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12" authorId="0" shapeId="0" xr:uid="{DF3F1333-F98C-4122-BDE7-33A4A646E00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12" authorId="0" shapeId="0" xr:uid="{00000000-0006-0000-0100-00000C000000}">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12" authorId="0" shapeId="0" xr:uid="{00000000-0006-0000-0100-00000D000000}">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12" authorId="0" shapeId="0" xr:uid="{F5C95ADB-D84C-4BAA-B209-1BC815186D33}">
      <text>
        <r>
          <rPr>
            <sz val="9"/>
            <color indexed="81"/>
            <rFont val="Tahoma"/>
            <family val="2"/>
          </rPr>
          <t>Se deja evidencia o rastro de la ejecución del control.
- Con registro manual
- Con registro electrónico</t>
        </r>
      </text>
    </comment>
    <comment ref="AQ12" authorId="0" shapeId="0" xr:uid="{00000000-0006-0000-0100-00000E000000}">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12" authorId="0" shapeId="0" xr:uid="{00000000-0006-0000-0100-00001B000000}">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12" authorId="0" shapeId="0" xr:uid="{00000000-0006-0000-0100-00001C000000}">
      <text>
        <r>
          <rPr>
            <sz val="9"/>
            <color indexed="81"/>
            <rFont val="Tahoma"/>
            <family val="2"/>
          </rPr>
          <t>Se generan para fortalecer los controles, implementar nuevos controles.</t>
        </r>
      </text>
    </comment>
    <comment ref="BD12" authorId="0" shapeId="0" xr:uid="{38AC24E5-9ADF-4C35-8D2B-8C393042CEC9}">
      <text>
        <r>
          <rPr>
            <b/>
            <sz val="9"/>
            <color indexed="81"/>
            <rFont val="Tahoma"/>
            <family val="2"/>
          </rPr>
          <t xml:space="preserve">Sumatoria de la programación trimestral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1AC238F9-5AA0-4595-B24D-AFC9F4F051F0}">
      <text>
        <r>
          <rPr>
            <b/>
            <sz val="9"/>
            <color indexed="81"/>
            <rFont val="Tahoma"/>
            <family val="2"/>
          </rPr>
          <t>Escriba el nombre del proceso sobre el cual se realizará la gestión del riesgo.</t>
        </r>
      </text>
    </comment>
    <comment ref="B6" authorId="0" shapeId="0" xr:uid="{78E543A8-BAC9-4507-A684-94E9DE58F5C4}">
      <text>
        <r>
          <rPr>
            <b/>
            <sz val="9"/>
            <color indexed="81"/>
            <rFont val="Tahoma"/>
            <family val="2"/>
          </rPr>
          <t>Indique el objetivo estratégico al cual se va a identificar el riesgo y/o al que se asocian los riesgos del proceso.</t>
        </r>
      </text>
    </comment>
    <comment ref="C6" authorId="0" shapeId="0" xr:uid="{FF32169F-2328-40DD-AF8F-8F90CB0920CB}">
      <text>
        <r>
          <rPr>
            <b/>
            <sz val="9"/>
            <color indexed="81"/>
            <rFont val="Tahoma"/>
            <family val="2"/>
          </rPr>
          <t>Escriba el objetivo del proceso, tal como se encuentra descrito en la caracterización.</t>
        </r>
      </text>
    </comment>
    <comment ref="AR6" authorId="0" shapeId="0" xr:uid="{03742E4B-9F0A-4F87-8FA3-AC963EADEF30}">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235A6F23-A628-4B50-AB48-A1E7DDD6E3BE}">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90CE5160-2558-4717-B4CA-7B97F4A83166}">
      <text>
        <r>
          <rPr>
            <b/>
            <sz val="9"/>
            <color indexed="81"/>
            <rFont val="Tahoma"/>
            <family val="2"/>
          </rPr>
          <t>Indicar SI en los casos en los que se identifique que el riesgo mitiga directamente el incumplimiento del objetivo.
De lo contrario coloque NO</t>
        </r>
      </text>
    </comment>
    <comment ref="L8" authorId="0" shapeId="0" xr:uid="{8395E547-110B-44B3-81F4-AD4EFC2A6D5D}">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4A399864-6FA0-444C-898E-E7D6CDF47196}">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33A344A5-9030-45B9-9DFE-772C52C53DA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A04A53C8-FC58-47D0-A131-6E025A90A3BA}">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619BD0A2-7A47-45DE-A468-7CF6EA83BE0C}">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AB95A4F2-76C7-4060-ACC8-F5AF16479C51}">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86CA65E6-CE87-4F85-8610-7EB21971EFE8}">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F030FBB5-2FB3-4BD2-900D-8A89EB24AB4C}">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3FE8988A-0985-434F-8251-917367B97A1D}">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D140E498-454D-46AB-9EA3-EEA6DD872B87}">
      <text>
        <r>
          <rPr>
            <sz val="9"/>
            <color indexed="81"/>
            <rFont val="Tahoma"/>
            <family val="2"/>
          </rPr>
          <t>Se deja evidencia o rastro de la ejecución del control.
- Con registro manual
- Con registro electrónico</t>
        </r>
      </text>
    </comment>
    <comment ref="AQ8" authorId="0" shapeId="0" xr:uid="{638D3832-34B5-4A6E-905D-570D9F6793CD}">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F18378B4-2F95-43A6-A743-1B83374ACCB6}">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0D95E75C-F7AF-4270-99F0-7F048B7A2B18}">
      <text>
        <r>
          <rPr>
            <sz val="9"/>
            <color indexed="81"/>
            <rFont val="Tahoma"/>
            <family val="2"/>
          </rPr>
          <t>Se generan para fortalecer los controles, implementar nuevos controles.</t>
        </r>
      </text>
    </comment>
    <comment ref="BD8" authorId="0" shapeId="0" xr:uid="{65886E0C-46B7-4D0F-9CB5-18FABB622203}">
      <text>
        <r>
          <rPr>
            <b/>
            <sz val="9"/>
            <color indexed="81"/>
            <rFont val="Tahoma"/>
            <family val="2"/>
          </rPr>
          <t xml:space="preserve">Sumatoria de la programación trimestral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0D1AFDBD-040B-4747-AD8B-4F821863C39E}">
      <text>
        <r>
          <rPr>
            <b/>
            <sz val="9"/>
            <color indexed="81"/>
            <rFont val="Tahoma"/>
            <family val="2"/>
          </rPr>
          <t>Escriba el nombre del proceso sobre el cual se realizará la gestión del riesgo.</t>
        </r>
      </text>
    </comment>
    <comment ref="B6" authorId="0" shapeId="0" xr:uid="{5510E0B1-2E3C-41D6-A758-6FD458327D50}">
      <text>
        <r>
          <rPr>
            <b/>
            <sz val="9"/>
            <color indexed="81"/>
            <rFont val="Tahoma"/>
            <family val="2"/>
          </rPr>
          <t>Indique el objetivo estratégico al cual se va a identificar el riesgo y/o al que se asocian los riesgos del proceso.</t>
        </r>
      </text>
    </comment>
    <comment ref="C6" authorId="0" shapeId="0" xr:uid="{8A575B44-1DB7-4DB2-BB74-09B4131CC461}">
      <text>
        <r>
          <rPr>
            <b/>
            <sz val="9"/>
            <color indexed="81"/>
            <rFont val="Tahoma"/>
            <family val="2"/>
          </rPr>
          <t>Escriba el objetivo del proceso, tal como se encuentra descrito en la caracterización.</t>
        </r>
      </text>
    </comment>
    <comment ref="AR6" authorId="0" shapeId="0" xr:uid="{1D98AF5E-A5B2-464A-B2B4-12C61C5BFC37}">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9E4DAD28-A7B9-475F-A5DE-7A61620BB7D2}">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4F297593-0702-4098-B992-2B42D18E4BCD}">
      <text>
        <r>
          <rPr>
            <b/>
            <sz val="9"/>
            <color indexed="81"/>
            <rFont val="Tahoma"/>
            <family val="2"/>
          </rPr>
          <t>Indicar SI en los casos en los que se identifique que el riesgo mitiga directamente el incumplimiento del objetivo.
De lo contrario coloque NO</t>
        </r>
      </text>
    </comment>
    <comment ref="L8" authorId="0" shapeId="0" xr:uid="{691B7D18-5BF2-4ED6-8B82-7009545E1641}">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4D4EF822-EAB9-4758-8273-7F32C86EA416}">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F6EF74D7-93D0-438C-B253-270AF55E6F7F}">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09CD1A2C-A90C-438B-B9AC-B37114A551E1}">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C6B76DE6-B2E9-4EA2-93E1-0ED699CF6269}">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45342F72-A24F-4056-B615-69D69247087D}">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E1C0472F-6A96-4646-9876-F9B3E0A56CD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608F03F7-4C80-4E28-83E7-0DD69939E234}">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8204FC1F-DED6-4FFA-A4FE-A24CD70B3FB6}">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5B426B8D-F89E-4CE0-8E8D-3806C414BB2C}">
      <text>
        <r>
          <rPr>
            <sz val="9"/>
            <color indexed="81"/>
            <rFont val="Tahoma"/>
            <family val="2"/>
          </rPr>
          <t>Se deja evidencia o rastro de la ejecución del control.
- Con registro manual
- Con registro electrónico</t>
        </r>
      </text>
    </comment>
    <comment ref="AQ8" authorId="0" shapeId="0" xr:uid="{023B0B73-8EBF-4327-B4B5-A8E0E8000E65}">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BABA2EB4-07C5-47B2-A4FA-7BA62FA4BCE3}">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619A8950-5FA7-4EA8-97F8-36549F05A941}">
      <text>
        <r>
          <rPr>
            <sz val="9"/>
            <color indexed="81"/>
            <rFont val="Tahoma"/>
            <family val="2"/>
          </rPr>
          <t>Se generan para fortalecer los controles, implementar nuevos controles.</t>
        </r>
      </text>
    </comment>
    <comment ref="BD8" authorId="0" shapeId="0" xr:uid="{5236ED38-DFD6-4EDB-9255-A6F801020576}">
      <text>
        <r>
          <rPr>
            <b/>
            <sz val="9"/>
            <color indexed="81"/>
            <rFont val="Tahoma"/>
            <family val="2"/>
          </rPr>
          <t xml:space="preserve">Sumatoria de la programación trimestral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5D306EF3-1177-43A1-A69C-E1BDC1F2636E}">
      <text>
        <r>
          <rPr>
            <b/>
            <sz val="9"/>
            <color indexed="81"/>
            <rFont val="Tahoma"/>
            <family val="2"/>
          </rPr>
          <t>Escriba el nombre del proceso sobre el cual se realizará la gestión del riesgo.</t>
        </r>
      </text>
    </comment>
    <comment ref="B6" authorId="0" shapeId="0" xr:uid="{8AF26EDA-3A7D-4654-AEF4-072810372C36}">
      <text>
        <r>
          <rPr>
            <b/>
            <sz val="9"/>
            <color indexed="81"/>
            <rFont val="Tahoma"/>
            <family val="2"/>
          </rPr>
          <t>Indique el objetivo estratégico al cual se va a identificar el riesgo y/o al que se asocian los riesgos del proceso.</t>
        </r>
      </text>
    </comment>
    <comment ref="C6" authorId="0" shapeId="0" xr:uid="{BAC38F4C-878D-4A8F-ADE1-C2256C6A86C2}">
      <text>
        <r>
          <rPr>
            <b/>
            <sz val="9"/>
            <color indexed="81"/>
            <rFont val="Tahoma"/>
            <family val="2"/>
          </rPr>
          <t>Escriba el objetivo del proceso, tal como se encuentra descrito en la caracterización.</t>
        </r>
      </text>
    </comment>
    <comment ref="AR6" authorId="0" shapeId="0" xr:uid="{F7226DC0-9225-45AF-AF04-ABABB6D07229}">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F44D84C2-191B-416E-9237-0796CFF69E71}">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9B981360-6626-44A4-A89E-0D52E6151C58}">
      <text>
        <r>
          <rPr>
            <b/>
            <sz val="9"/>
            <color indexed="81"/>
            <rFont val="Tahoma"/>
            <family val="2"/>
          </rPr>
          <t>Indicar SI en los casos en los que se identifique que el riesgo mitiga directamente el incumplimiento del objetivo.
De lo contrario coloque NO</t>
        </r>
      </text>
    </comment>
    <comment ref="L8" authorId="0" shapeId="0" xr:uid="{C28D9EF4-DC05-4842-BFFB-C9BB9A915512}">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A0C7C7AF-6B09-435E-ACEA-BA74498DCA43}">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7E0131DF-6702-4194-ADB5-2D8D0EE84F3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E97BF082-AB12-4B11-8F99-3BF3C15C185F}">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935B02F9-9E98-4163-977B-210B32B919BF}">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6C17E0EE-0337-4D71-BC4B-62A640960344}">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CFC26D83-6C04-4DCA-83F6-0EF11E27BF1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040E28F4-E007-4A83-A693-5A0702C4E8A9}">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05BB5DB7-E8C4-4D28-BA42-676DE4CD6724}">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296F32B7-7B9E-47DF-B647-C5D26E2ED783}">
      <text>
        <r>
          <rPr>
            <sz val="9"/>
            <color indexed="81"/>
            <rFont val="Tahoma"/>
            <family val="2"/>
          </rPr>
          <t>Se deja evidencia o rastro de la ejecución del control.
- Con registro manual
- Con registro electrónico</t>
        </r>
      </text>
    </comment>
    <comment ref="AQ8" authorId="0" shapeId="0" xr:uid="{EF709434-304A-443B-86D6-01D6F391EE6C}">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E1FE248A-D317-49A6-A526-7A3C379244A0}">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9645F054-E936-4273-85E2-F2DA5D1D8349}">
      <text>
        <r>
          <rPr>
            <sz val="9"/>
            <color indexed="81"/>
            <rFont val="Tahoma"/>
            <family val="2"/>
          </rPr>
          <t>Se generan para fortalecer los controles, implementar nuevos controles.</t>
        </r>
      </text>
    </comment>
    <comment ref="BD8" authorId="0" shapeId="0" xr:uid="{F694AADB-B97F-4667-B81A-01DC0ECB6D25}">
      <text>
        <r>
          <rPr>
            <b/>
            <sz val="9"/>
            <color indexed="81"/>
            <rFont val="Tahoma"/>
            <family val="2"/>
          </rPr>
          <t xml:space="preserve">Sumatoria de la programación trimestral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tc={19782C4B-A6AE-4668-9CEC-015BE4E06DAC}</author>
  </authors>
  <commentList>
    <comment ref="A6" authorId="0" shapeId="0" xr:uid="{FFBF38CC-F785-4AB8-A109-5BF177E1FBEF}">
      <text>
        <r>
          <rPr>
            <b/>
            <sz val="9"/>
            <color indexed="81"/>
            <rFont val="Tahoma"/>
            <family val="2"/>
          </rPr>
          <t>Escriba el nombre del proceso sobre el cual se realizará la gestión del riesgo.</t>
        </r>
      </text>
    </comment>
    <comment ref="B6" authorId="0" shapeId="0" xr:uid="{D2B07AB6-4831-4B30-8EC0-AF59F92C1F54}">
      <text>
        <r>
          <rPr>
            <b/>
            <sz val="9"/>
            <color indexed="81"/>
            <rFont val="Tahoma"/>
            <family val="2"/>
          </rPr>
          <t>Indique el objetivo estratégico al cual se va a identificar el riesgo y/o al que se asocian los riesgos del proceso.</t>
        </r>
      </text>
    </comment>
    <comment ref="C6" authorId="0" shapeId="0" xr:uid="{7A6411D3-E599-44E3-96A4-002BBD7ACDF9}">
      <text>
        <r>
          <rPr>
            <b/>
            <sz val="9"/>
            <color indexed="81"/>
            <rFont val="Tahoma"/>
            <family val="2"/>
          </rPr>
          <t>Escriba el objetivo del proceso, tal como se encuentra descrito en la caracterización.</t>
        </r>
      </text>
    </comment>
    <comment ref="AR6" authorId="0" shapeId="0" xr:uid="{7B790865-F2DF-4BC0-BA88-75E4454AF683}">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FC0C338D-3BC6-4254-80D1-D0B2D18B6BA2}">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BD51879E-ECD1-4BA2-94EE-56D68DDE2840}">
      <text>
        <r>
          <rPr>
            <b/>
            <sz val="9"/>
            <color indexed="81"/>
            <rFont val="Tahoma"/>
            <family val="2"/>
          </rPr>
          <t>Indicar SI en los casos en los que se identifique que el riesgo mitiga directamente el incumplimiento del objetivo.
De lo contrario coloque NO</t>
        </r>
      </text>
    </comment>
    <comment ref="L8" authorId="0" shapeId="0" xr:uid="{8F462CA5-9408-483E-91D6-5658B495590C}">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AFF706C7-8BD1-4ABB-9D1C-B86487155FA0}">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2A4A0FD2-318F-417D-81AD-C5EC426C6873}">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8080144C-F8C5-44F5-88A1-D1CF9C37563E}">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5D4718C1-AF8D-4D32-A10D-56F0EE09E23A}">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9D312FFA-C31E-48D7-8AE8-A86AA8A04BA6}">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1DE2ABFB-244F-441B-8740-51655FAA67AA}">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758A61C5-4A10-40E5-8C4D-74B31945EECC}">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D15D4616-53A2-4740-B147-E905DD046859}">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21B362D4-37DC-46B6-967C-53E141EFDBD6}">
      <text>
        <r>
          <rPr>
            <sz val="9"/>
            <color indexed="81"/>
            <rFont val="Tahoma"/>
            <family val="2"/>
          </rPr>
          <t>Se deja evidencia o rastro de la ejecución del control.
- Con registro manual
- Con registro electrónico</t>
        </r>
      </text>
    </comment>
    <comment ref="AQ8" authorId="0" shapeId="0" xr:uid="{1FED6976-BB7F-4401-B0F7-322667377A50}">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634166E0-4396-4C80-B97B-D8686D436CCC}">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5CC8476E-B918-41A5-8E8D-D847778D716E}">
      <text>
        <r>
          <rPr>
            <sz val="9"/>
            <color indexed="81"/>
            <rFont val="Tahoma"/>
            <family val="2"/>
          </rPr>
          <t>Se generan para fortalecer los controles, implementar nuevos controles.</t>
        </r>
      </text>
    </comment>
    <comment ref="BD8" authorId="0" shapeId="0" xr:uid="{8893BACD-2BC9-4213-9DC6-358E64693A45}">
      <text>
        <r>
          <rPr>
            <b/>
            <sz val="9"/>
            <color indexed="81"/>
            <rFont val="Tahoma"/>
            <family val="2"/>
          </rPr>
          <t xml:space="preserve">Sumatoria de la programación trimestral
</t>
        </r>
      </text>
    </comment>
    <comment ref="T9" authorId="2" shapeId="0" xr:uid="{19782C4B-A6AE-4668-9CEC-015BE4E06DAC}">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revisión con base en circular externa Superfinanciera SARLAFT</t>
      </text>
    </comment>
  </commentList>
</comments>
</file>

<file path=xl/sharedStrings.xml><?xml version="1.0" encoding="utf-8"?>
<sst xmlns="http://schemas.openxmlformats.org/spreadsheetml/2006/main" count="13523" uniqueCount="2707">
  <si>
    <t>CONTEXTO INSUMO PARA LA MATRIZ DE RIESGOS</t>
  </si>
  <si>
    <t>IDENTIFICACIÓN DEL CONTEXTO</t>
  </si>
  <si>
    <r>
      <t xml:space="preserve">Identifique factores </t>
    </r>
    <r>
      <rPr>
        <b/>
        <sz val="11"/>
        <color theme="1"/>
        <rFont val="Calibri"/>
        <family val="2"/>
        <scheme val="minor"/>
      </rPr>
      <t>(negativos)</t>
    </r>
    <r>
      <rPr>
        <sz val="11"/>
        <color theme="1"/>
        <rFont val="Calibri"/>
        <family val="2"/>
        <scheme val="minor"/>
      </rPr>
      <t xml:space="preserve"> o </t>
    </r>
    <r>
      <rPr>
        <b/>
        <sz val="11"/>
        <color theme="1"/>
        <rFont val="Calibri"/>
        <family val="2"/>
        <scheme val="minor"/>
      </rPr>
      <t xml:space="preserve">(positivos) </t>
    </r>
    <r>
      <rPr>
        <sz val="11"/>
        <color theme="1"/>
        <rFont val="Calibri"/>
        <family val="2"/>
        <scheme val="minor"/>
      </rPr>
      <t>que afectan al proceso</t>
    </r>
  </si>
  <si>
    <t>CONTEXTO EXTERNO</t>
  </si>
  <si>
    <t>Factores del contexto</t>
  </si>
  <si>
    <t>A - AMENAZAS (factores negativos externos)</t>
  </si>
  <si>
    <t>O - OPORTUNIDADES (factores positivos externos)</t>
  </si>
  <si>
    <t>Identifique factores que representen una amenaza o una oportunidad en ejes como el: Económico, social y cultural, tecnológico, político, legales y reglamentarios, medio ambientales y de comunicación externa.</t>
  </si>
  <si>
    <t>A1. Demoras, deficiencias de calidad o incumplimientos en la entrega de información por parte de terceros, con impacto en la oportunidad y el cumplimiento de los objetivos institucionales.</t>
  </si>
  <si>
    <t xml:space="preserve">O1. Impulso, interés y reconocimiento del Gobierno Nacional al Catastro Multipropósito. </t>
  </si>
  <si>
    <t>A2. Cambios normativos o de lineamientos/regulación o prioridades de Gobierno. Vacíos normativos o de regulación.</t>
  </si>
  <si>
    <t xml:space="preserve">O2. Implementación, impulso e interés de Infraestructuras de Datos y Conocimiento Espacial. Aprovechamiento y disposición de información geoespacial en el territorio.
Exploración y generación de datos abiertos. </t>
  </si>
  <si>
    <t>A3. Falta de articulación y unidad de criterio con otras entidades, con impacto en la coherencia, oportunidad y efectividad de la gestión institucional.</t>
  </si>
  <si>
    <t xml:space="preserve">O3. Interoperabilidad y cooperación con instituciones y entidades para intercambio de datos e información e iniciativas para la mejora de la gestión y del servicio. Disponibilidad de información y/o nuevos datos de las entidades que puedan integrarse a la gestión catastral. </t>
  </si>
  <si>
    <t>A4. Limitaciones en la obtención de la información, suficiente y de calidad, requerida para la valoración de algunos tipos de inmuebles (por ejemplo, ofertas de venta y arriendo en suelo rural que son escasas o con información parcial).</t>
  </si>
  <si>
    <t xml:space="preserve">O4. Herramientas de analítica de datos, tecnología e innovación que permitan la generación de nuevos servicios/o productos y su uso por parte de los diferentes sectores y actores. Nuevas tecnologías y transformación digital para la automatización de trámites, uso y apropiación medios virtuales. </t>
  </si>
  <si>
    <t>A5. Condiciones de inseguridad, problemas de orden público en zonas del territorio.</t>
  </si>
  <si>
    <t>O5. Asistencia  y acompañamiento, cooperación interinstitucional, convenios, alianzas, articulación con entidades públicas y privadas, academia, redes, comunidades, asociaciones de gestión del conocimiento, espacios para el fortalecimiento de la transparencia y participación ciudadana y otros actores relevantes, autoridades técnicas, gestores, operadores.</t>
  </si>
  <si>
    <t>A6. Desastres naturales, cambios en las condiciones ambientales del territorio. Pandemias.</t>
  </si>
  <si>
    <t>O6. Posibilidad de captura de información catastral mediante métodos indirectos y participativos.</t>
  </si>
  <si>
    <t>A7. Insuficiente  capacidad de las entidades para el uso y aprovechamiento de los recursos geográficos- Bogotá y territorio.</t>
  </si>
  <si>
    <t>O7. Convenios o articulación con organismos de cooperación o asociaciones público privadas para financiamiento de proyectos.</t>
  </si>
  <si>
    <t>A8. Cambios, fallas, afectaciones tecnológicas de sistemas de externos.</t>
  </si>
  <si>
    <t>O8. Oferta de formación especializada en tecnologías emergentes, analítica y ciencia de datos, SIG, políticas MIPG y servicio al ciudadano, que permite cerrar brechas de competencias y alinear el talento humano con las prioridades institucionales.</t>
  </si>
  <si>
    <t>A9. Cambios de la tasa representativa del mercado TRM que afectan la adquisición y renovación tecnológica.</t>
  </si>
  <si>
    <t xml:space="preserve">O9. Interés que ha despertado la implementación del agente cognitivo CatIA, en entidades distritales y entes territoriales, para la creación de nuevas líneas de negocio. </t>
  </si>
  <si>
    <t>A10. Rápidos avances tecnológicos, crecimiento acelerado de plataformas o la aparición de nuevas herramientas y desarrollos que generan obsolescencia tecnológica o rezago institucional.</t>
  </si>
  <si>
    <t>O10. Modernización de arquitecturas de infraestructura tecnológica y aplicaciones legacy.</t>
  </si>
  <si>
    <t>A11. Ataques cibernéticos a la infraestructura tecnológica de la entidad.</t>
  </si>
  <si>
    <t>O11. Apoyo por parte de Secretaría General y Laboratorio de Innovación de Bogotá, para racionalización y/o automatización de trámites (Participación de Catastro Bogotá en la Clínica de Trámites del Distrito).</t>
  </si>
  <si>
    <t>A12. Brechas de conocimiento sobre la misionalidad institucional y las herramientas tecnológicas disponibles, con impacto en el acceso y uso efectivo de los trámites y servicios.</t>
  </si>
  <si>
    <t>A13. Falta de interés de los grupos de valor frente a la gestión misional, lo que entre otros, genera baja participación ciudadana y bajo uso de productos de IDECA frente a productos sustitutos o complementarios del mercado.</t>
  </si>
  <si>
    <t>A14. Aumento de solicitudes, trámites, quejas y recursos, con impacto en la capacidad operativa y los tiempos de respuesta institucional.</t>
  </si>
  <si>
    <t>A15. Prácticas inadecuadas que restringen el acceso, uso y aprovechamiento de la información, con impacto en la transparencia y la confianza institucional.</t>
  </si>
  <si>
    <t>A16. Pérdida de conocimiento crítico asociada a la provisión de empleos mediante listas de elegibles derivadas de los concursos de mérito del Distrito, con impacto en la continuidad operativa, la capacidad técnica y la memoria institucional.</t>
  </si>
  <si>
    <t>A17. Dependencia de contratistas para entrega de proyectos en tecnologías de información que no permitan cumplir en alcance y calidad.</t>
  </si>
  <si>
    <t>CONTEXTO INTERNO</t>
  </si>
  <si>
    <t>D - DEBILIDADES (factores negativos internos)</t>
  </si>
  <si>
    <t>F - FORTALEZAS (factores positivos internos)</t>
  </si>
  <si>
    <t>Identifique factores en los que la entidad tiene debilidades o fortalezas en temas como: Funciones y responsabilidades (políticas, objetivos y estrategias), personas, tecnología, estructura organizacional, financieros, relaciones con partes involucradas, estructura organizacional, diseño y ejecución del proceso.</t>
  </si>
  <si>
    <t>D1. Capacidad operativa reducida respecto a la demanda de trámites, lo que podría generar inoportunidad en la atención de los mismos.</t>
  </si>
  <si>
    <t xml:space="preserve">F1. Experiencia y reconocimiento en la gestión catastral, manejo de los recursos geográficos y gestión de datos en Bogotá. </t>
  </si>
  <si>
    <t>D2. Obsolescencia tecnológica de algunos sistemas y/o componentes de la Infraestructura tecnológica, fallas o limitaciones en los servicios (misional y de apoyo).</t>
  </si>
  <si>
    <t>F2. Actualización permanente de los predios urbanos de la ciudad - Censo Inmobiliario de Bogotá.</t>
  </si>
  <si>
    <t>D3. Limitaciones en la comunicación efectiva y en el uso de lenguaje claro hacia grupos de valor y partes interesadas.</t>
  </si>
  <si>
    <t>F3. Liderazgo en uso y disposición de información geográfica.</t>
  </si>
  <si>
    <t>D4. Limitaciones en el presupuesto para la financiación de proyectos e iniciativas.</t>
  </si>
  <si>
    <t>F4. Infraestructura de datos espaciales reconocida en diferentes ámbitos, con capacidad técnica, herramientas y personal calificado e innovación, con experiencia en la implementación de políticas y lineamientos, con un marco orgánico institucional y funcional acorde con las tendencias actuales, con un modelo en evolución de gobernanza de datos geográficos, con plataformas que ofrecen una variedad de información, servicios y aplicaciones de utilidad para la comunidad en general.</t>
  </si>
  <si>
    <t>D5. Rotación de personal con experiencia que genera pérdida de conocimiento institucional y prolonga las curvas de aprendizaje.</t>
  </si>
  <si>
    <t xml:space="preserve">F5. Éxito procesal en 2025 del 87% en Bogotá. </t>
  </si>
  <si>
    <t>D6. Falta de difusión para la apropiación y uso de las plataformas de IDECA.</t>
  </si>
  <si>
    <t xml:space="preserve">F6. Conceptualización y apoyo jurídico permanente en Bogotá y en los territorios.  </t>
  </si>
  <si>
    <t>D7. Capacidad limitada para estructurar, transferir y preservar el conocimiento institucional.</t>
  </si>
  <si>
    <t>F7. Protección de la Propiedad Intelectual de la Unidad, que potencia y genera nuevas líneas de negocio para la entidad.</t>
  </si>
  <si>
    <t>D8. Desconocimiento y necesidad de formación en la implementación de nuevas tecnologías y herramientas especializadas.</t>
  </si>
  <si>
    <t>F8. Fortalecimiento de los canales de atención de la entidad lo que ha permitido mejorar el nivel de satisfacción de los usuarios.</t>
  </si>
  <si>
    <t>D9. Limitaciones de los actuales sistemas tecnológicos frente a nuevas necesidades, retos, requerimiento de interoperabilidad de algunos sistemas y demandas de la gestión.</t>
  </si>
  <si>
    <t>F9. Fortalecimiento y alineación de cada una de las capas de la infraestructura tecnológica de la entidad, reduciendo los niveles de obsolescencia tecnológica, garantizando la estabilidad y disponibilidad de los recursos informáticos por encima del 99%.</t>
  </si>
  <si>
    <t>D10. Dependencia de terceros en la gestión de recursos o herramientas tecnológicas.</t>
  </si>
  <si>
    <t>F10. Desarrollo de proyectos de analítica de datos en apoyo a decisiones de ciudad.</t>
  </si>
  <si>
    <t>D11. Carencia de un sistema integral de gestión de documentos electrónicos de archivo que garantice trazabilidad y conservación.</t>
  </si>
  <si>
    <t>F11. Utilización de herramientas para analítica, métodos de recolección indirectos.</t>
  </si>
  <si>
    <t>D12. Dificultad para determinar la estructura detallada de costos.</t>
  </si>
  <si>
    <t>F12. Talento humano con sólida experticia técnica, alto profesionalismo y fuerte compromiso institucional, que garantiza la capacidad técnica de la Entidad y soporta de manera efectiva los procesos de transformación y modernización.</t>
  </si>
  <si>
    <t>D13. Insuficiente conocimiento y apropiación por parte de líderes de política sobre la operación y alcance de sus políticas a cargo.</t>
  </si>
  <si>
    <t>F13. Modelo Integrado de Planeación y Gestión consolidado, con procesos estandarizados y Sistema de Gestión de la Calidad certificado ISO 9001, que asegura coherencia estratégica, mejora continua y toma de decisiones basada en evidencia.</t>
  </si>
  <si>
    <t>D14. Limitado impacto de algunas acciones de mejora derivadas de auditorías internas y de entes de control.</t>
  </si>
  <si>
    <t>F14. Avance en la automatización y actividades de desarrollo de sistemas de información y funcionalidades ajustados a las necesidades de usuarios internos y externos.</t>
  </si>
  <si>
    <t>D15. Deficiencias en la apropiación de la gestión del riesgo.</t>
  </si>
  <si>
    <t>F15. Contar con el agente Cognitivo CatIA, que mejora la atención de requerimientos de los ciudadanos y genera nuevas líneas de negocio.</t>
  </si>
  <si>
    <t>D16. Deficiencias en la planeación y coordinación interdependencias que afectan la eficiencia y coherencia institucional.</t>
  </si>
  <si>
    <t>F16. Posicionamiento de la imagen de la entidad en redes sociales.</t>
  </si>
  <si>
    <t>D17. Incumplimiento en la radicación oportuna de las solicitudes de contratación programadas en el Plan Anual de Adquisiciones por parte de los gerentes de proyecto y/o jefes de dependencia</t>
  </si>
  <si>
    <t>F17. La entidad cuenta con Plan Institucional de Gestión Ambiental – PIGA y estrategias integrales orientadas a la mitigación y adaptación al cambio climático.</t>
  </si>
  <si>
    <t>D18. Dependencia de recurso humano clave y acumulación de deuda técnica en proyectos de tecnologías de información.</t>
  </si>
  <si>
    <t>Este contexto permite identificar factores del contexto fuentes de riesgo pero también se retroalimenta a partir de la revisión de elementos del mapa como las causas, debilidades, amenazas, vulnerabilidades.</t>
  </si>
  <si>
    <t>Este aparte se diligencia como parte del contexto institucional por parte de la Oficina Asesora de Planeación y Aseguramiento de Procesos</t>
  </si>
  <si>
    <t>ELEMENTOS SITUACIONALES DEL CONTEXTO</t>
  </si>
  <si>
    <t>Contexto externo</t>
  </si>
  <si>
    <t>El Gobierno nacional ha venido desplegando diferentes instrumentos orientados al fortalecimiento y consolidación del Catastro Multipropósito y el tránsito hacia el Sistema de Administración del Territorio (SAT), como elemento fundamental para la planeación del territorio. Se destaca la determinación del catastro como servicio público, lo que significa que debe ser prestado de manera continua y dispuesto de manera eficiente a la ciudadanía. Se resalta la importancia de contar con información actualizada y confiable e interoperable y su uso en apoyo a la toma de decisiones, que, para el caso de Bogotá, aporte en la planificación y priorización de proyectos de ciudad por medio del uso de la información que genera la entidad, en el incremento efectivo de los ingresos de la ciudad y la focalización de la inversión social.</t>
  </si>
  <si>
    <t>La Unidad tiene domicilio en la ciudad de Bogotá, en donde realiza una de sus principales funciones, relacionada con la actualización de la información física, jurídica y económica de los predios, de lo cual se tiene a 2025 una base catastral actualizada con un total de 2.965.917 predios.</t>
  </si>
  <si>
    <t>Contexto interno</t>
  </si>
  <si>
    <t>Naturaleza jurídica</t>
  </si>
  <si>
    <t>La Unidad Administrativa Especial de Catastro Distrital (UAECD), es una Unidad Administrativa Especial del orden distrital del sector descentralizado por servicios, de carácter técnico, con personería jurídica, autonomía administrativa y presupuestal y con patrimonio propio, adscrita a la Secretaría Distrital de Hacienda.</t>
  </si>
  <si>
    <t>Objeto</t>
  </si>
  <si>
    <t>La UAECD tiene por objeto la recopilación e integración de la información georreferenciada de la propiedad inmueble del Distrito Capital en sus aspectos físico, jurídico y económico, que contribuya a la planeación económica, social y territorial del Distrito Capital. De igual manera, la UAECD se halla facultada para prestar el servicio público de gestión y operación catastral multipropósito en cualquier lugar del territorio nacional, cuando sea contratada para el efecto.</t>
  </si>
  <si>
    <t>Ámbito de operación</t>
  </si>
  <si>
    <t>El domicilio de la UAECD, es la ciudad de Bogotá D. C. para la cual actuará como autoridad catastral, y su ámbito territorial de operaciones será a nivel nacional como gestor u operador catastral, para lo cual podrá establecer sedes, gerencias o unidades de negocio en cualquier ciudad del país.</t>
  </si>
  <si>
    <t>Funciones y estructura organizacional</t>
  </si>
  <si>
    <t>Establecidas por el Acuerdo 004 de 2021, por el cual se determinan las reglas de organización, funcionamiento y estatutos de la Unidad Administrativa Especial de Catastro Distrital.</t>
  </si>
  <si>
    <t>Planta</t>
  </si>
  <si>
    <t>La entidad cuenta con una planta de 452 empleos, distribuidos entre cargos directivos, asesores, profesionales, técnicos y asistenciales.</t>
  </si>
  <si>
    <t>Plataforma estratégica</t>
  </si>
  <si>
    <t>La Unidad determinó una planeación estratégica aportando al Plan Distrital de Desarrollo – PDD 2024-2028 “Bogotá Camina Segura”, en el Objetivo Estratégico 5: Bogotá confía en su gobierno, con el cual se busca generar espacios de confianza y diálogo entre el gobierno y la ciudadanía, garantizando que las personas se sientan respaldadas por la administración pública y promoviendo la integridad, la transparencia, la eficiencia y la atención oportuna de las necesidades de la gente.
Esta plataforma estratégica partió de un diagnóstico de capacidades internas y de contexto, la revisión de fuentes documentales y la realización de ejercicios de participación en diferentes niveles, definiendo su misión visión y objetivos estratégicos.</t>
  </si>
  <si>
    <t>Misión</t>
  </si>
  <si>
    <t>La Unidad Administrativa Especial de Catastro Distrital es la entidad encargada de recopilar, integrar y disponer la información georreferenciada de la propiedad inmueble del Distrito Capital en sus aspectos físico, jurídico y económico, que contribuya a la planeación económica, social y territorial del Distrito Capital permitiendo la satisfacción de los grupos de valor</t>
  </si>
  <si>
    <t>Visión</t>
  </si>
  <si>
    <t>En 2028 la Unidad Administrativa Especial de Catastro Distrital, será reconocida por transformar y optimizar la gestión catastral mediante el uso de metodologías y tecnologías innovadoras, orientadas a generar y disponer información y conocimiento que faciliten la planeación y la toma de decisiones para el bienestar de la ciudadanía, con un talento humano competente y comprometido.</t>
  </si>
  <si>
    <t>Objetivos estratégicos</t>
  </si>
  <si>
    <t>•	Objetivo Estratégico 1: Mantener un registro de información catastral oportuno y de calidad que se anticipe a las necesidades de información de la ciudad.
•	Objetivo Estratégico 2: Fortalecer la Infraestructura de Datos Espaciales del Distrito Capital, como herramienta que permite la integración, análisis y explotación de la información geográfica y catastral para la toma de decisiones.
•	Objetivo Estratégico 3: Mejorar la experiencia del servicio al ciudadano, a través de la eficiencia, oportunidad y conocimiento en la atención de las necesidades de los grupos de valor.
•	Objetivo Estratégico 4: Implementar y consolidar un modelo de gestión institucional que permita el desarrollo de las competencias y conocimientos de su capital humano, la adopción de procesos optimizados y el uso de las tecnologías de la información para mejorar la satisfacción de las necesidades y expectativas de los grupos de valor.</t>
  </si>
  <si>
    <t>Valores</t>
  </si>
  <si>
    <t>Honestidad, Respeto, Compromiso, Diligencia, Justicia, Innovación.</t>
  </si>
  <si>
    <t>Esquema de operación por procesos</t>
  </si>
  <si>
    <t>En el marco de la definición de la plataforma estratégica, la Unidad realizó una actualización de su cadena de valor o mapa de procesos, el cual refleja los diferentes procesos internos a través de los cuales articular la estrategia con la operación, para generar valor público. Esta cadena de valor se encuentra compuesta por cinco procesos estratégicos, dos misionales, seis procesos de apoyo y dos procesos de evaluación y control.</t>
  </si>
  <si>
    <t>Sistemas de gestión</t>
  </si>
  <si>
    <t>La Unidad de acuerdo con los lineamientos del Gobierno Nacional, implementa el Modelo Integrado de Planeación y Gestión -MIPG, entendido como el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 Este modelo integra los Sistemas de Gestión de Calidad y Control Interno.</t>
  </si>
  <si>
    <t>Grupos de valor y partes interesadas</t>
  </si>
  <si>
    <t>La entidad cuenta con una caracterización de grupos de valor elaborada y actualizada anualmente; así como procedimientos dentro de su Sistema de Gestión de Calidad que describen a los diferentes clientes o destinatarios de los productos generados por los procesos.
Se destacan dentro de los grupos de valor: Propietarios o poseedores de predios, Entidades nacionales, territoriales y distritales, Ciudadanía en general, Gremios, Academia, Asociaciones.</t>
  </si>
  <si>
    <t>Trámites y servicios</t>
  </si>
  <si>
    <t>La entidad tiene registrados en el Sistema Único de Información de Trámites un total de once trámites y dos consultas de acceso a información pública; por otra parte, cuenta con un portafolio en el que da a conocer su oferta de productos y servicios a ciudadanos y entidades o empresas interesadas.</t>
  </si>
  <si>
    <t>Recursos funcionamiento e inversión</t>
  </si>
  <si>
    <t>La Unidad cuenta con recursos de su presupuesto de funcionamiento e inversión para cada vigencia, que apoyan la ejecución de sus diferentes actividades, dentro de lo cual se contempla la gestión de riesgos gestionada principalmente a partir del personal de apoyo para esta labor.</t>
  </si>
  <si>
    <t>Contratación</t>
  </si>
  <si>
    <t>Tomando como referencia datos de la gestión contractual al cierre de la vigencia 2024, la entidad suscribió un total de 600 contratos por valor de $$41.879 millones de pesos, en las modalidades de: Concurso de méritos (0,1%), Convenios interadministrativos (2,1%), Directa - otras causales (2,6%), Directa – idoneidad (47,7%), Directa – arrendamiento (1,4%), Directa - único distribuidor o exclusivo (15,6%), Licitación Pública (3,2%), Proceso selección de mínima cuantía (0,7%), Selección abreviada - menor cuantía (0,6%), Selección abreviada - subasta inversa Electrónica (9,4%), Selección abreviada - acuerdos marco de precios (16,6%).</t>
  </si>
  <si>
    <t>Entidades de control</t>
  </si>
  <si>
    <t>La entidad está sujeta a la vigilancia y control de entidades como: La Superintendencia de Notariado y Registro, la Contraloría de Bogotá, la Veeduría Distrital, la Personería Distrital, Contraloría General de la República, Procuraduría General de la Nación; así como, a la revisión de los diferentes temas según competencia de las diferentes entidades rectoras.</t>
  </si>
  <si>
    <t>UNIDAD ADMINISTRATIVA ESPECIAL DE CATASTRO DISTRITAL</t>
  </si>
  <si>
    <t>MATRIZ DE RIESGOS DE PROCESOS</t>
  </si>
  <si>
    <t>Vigencia</t>
  </si>
  <si>
    <t>de</t>
  </si>
  <si>
    <t>Versión</t>
  </si>
  <si>
    <t>por</t>
  </si>
  <si>
    <t>Descripción del cambio</t>
  </si>
  <si>
    <t>GICV: Se reformula la redacción del riesgo RG-GICV-6, sus causas, indicador, controles, acciones en caso de materialización y se incluye una actividad en el plan de tratamiento
GESP: En el riesgo RLAFT-1 se ajustó la redacción del riesgo y de los controles, se actualizó el plan de tratamiento, se incoporan actividades. Se estructura un nuevo riesgo LAFT detectado en el componente de nómina para los pagos a terceros por descuentos.
GPFI: Se actualizaron los controles de los riesgos RG-GPFI-1, RG-GPFI-4, RIC-GPFI-1, RIC-GPFI-2.
RLAFT-GPFI-1: Se actualizaron las sub-causas del riesgo, se crearon los controles, se actualizaron las actividades en caso de materialización del riesgo, se valoró el riesgo para definir el riesgo residual y se adicionó una actividad al plan de tratamiento.
GIGE: Se ajustaron los controles relacionados con el RG-GIGE-6 por ajustes en el procedimiento Gestion de datos temáticos</t>
  </si>
  <si>
    <t>a causa de</t>
  </si>
  <si>
    <t>REPORTE</t>
  </si>
  <si>
    <t>MATRIZ DE RIESGOS DE GESTIÓN</t>
  </si>
  <si>
    <t>FORMULACIÓN</t>
  </si>
  <si>
    <t>SEGUIMIENTO</t>
  </si>
  <si>
    <t>PROCESO</t>
  </si>
  <si>
    <t>OBJETIVO ESTRATÉGICO</t>
  </si>
  <si>
    <t>OBJETIVO DEL PROCESO</t>
  </si>
  <si>
    <t>IDENTIFICACIÓN DEL RIESGO</t>
  </si>
  <si>
    <t>VALORACIÓN DEL RIESGO - ANÁLISIS DE RIESGO INHERENTE</t>
  </si>
  <si>
    <t>EVALUACIÓN DEL RIESGO - VALORACIÓN DE LOS CONTROLES</t>
  </si>
  <si>
    <r>
      <t xml:space="preserve">Actividades en caso de materialización
</t>
    </r>
    <r>
      <rPr>
        <sz val="11"/>
        <color theme="0"/>
        <rFont val="Calibri"/>
        <family val="2"/>
        <scheme val="minor"/>
      </rPr>
      <t>(indicativas)</t>
    </r>
  </si>
  <si>
    <t>EVALUACIÓN  DEL RIESGO  - NIVEL DE RIESGO RESIDUAL</t>
  </si>
  <si>
    <t>PLAN DE TRATAMIENTO O MANEJO DE RIESGOS -PMR</t>
  </si>
  <si>
    <t>SEGUIMIENTO PMR</t>
  </si>
  <si>
    <t>SEGUIMIENTO DE CONTROLES
(Se exceptúan los riesgos de seguridad de la información)</t>
  </si>
  <si>
    <t>Indicador clave asociado al riesgo</t>
  </si>
  <si>
    <t>PROBABILIDAD</t>
  </si>
  <si>
    <t>IMPACTO</t>
  </si>
  <si>
    <t>Controles preventivos y detectivos afectan la PROBABILIDAD</t>
  </si>
  <si>
    <t>Controles correctivos afectan el IMPACTO</t>
  </si>
  <si>
    <t>Programación
- Cantidad no acumulada por trimestre-</t>
  </si>
  <si>
    <t>AVANCE
- Teniendo en cuenta la programación-</t>
  </si>
  <si>
    <r>
      <t xml:space="preserve">CONTROL 
</t>
    </r>
    <r>
      <rPr>
        <sz val="11"/>
        <color theme="0"/>
        <rFont val="Calibri"/>
        <family val="2"/>
        <scheme val="minor"/>
      </rPr>
      <t>Corresponde a los controles ya definidos 
(Columna AC)</t>
    </r>
  </si>
  <si>
    <r>
      <t xml:space="preserve">SEGUIMIENTO DE CONTROLES
Señale de forma cualitativa cómo se ejecutó el control en el trimestre
</t>
    </r>
    <r>
      <rPr>
        <sz val="11"/>
        <color theme="0"/>
        <rFont val="Calibri"/>
        <family val="2"/>
        <scheme val="minor"/>
      </rPr>
      <t>- Solo para riesgos de gestión, integridad y fiscales -
- No aplica a riesgos de seguridad de la información -</t>
    </r>
  </si>
  <si>
    <t>MONITOREO INDICADOR CLAVE DE RIESGO - RG</t>
  </si>
  <si>
    <t>MATERIALIZACIÓN DEL RIESGO</t>
  </si>
  <si>
    <r>
      <rPr>
        <b/>
        <sz val="11"/>
        <color rgb="FFFFFFFF"/>
        <rFont val="Calibri"/>
        <family val="2"/>
        <scheme val="minor"/>
      </rPr>
      <t xml:space="preserve">CÓDIGO
</t>
    </r>
    <r>
      <rPr>
        <sz val="10"/>
        <color rgb="FFFFFFFF"/>
        <rFont val="Calibri"/>
        <family val="2"/>
        <scheme val="minor"/>
      </rPr>
      <t>RG -Gestión 
RS - Seguridad de la información
RF - Fiscal
RIC: Integridad - Corrupción
RL: Lavado de activos y financiación del terrorismo
+ Nomenclatura del proceso + consecutivo 
Ej. RG-DIES-1
RS-DIES-2
RF-DIES-3
RIC-DIES-4
RLAFT-DIES-5</t>
    </r>
  </si>
  <si>
    <t>Producto asociado  / Activo de información</t>
  </si>
  <si>
    <r>
      <t xml:space="preserve">Tipo de activo 
</t>
    </r>
    <r>
      <rPr>
        <sz val="11"/>
        <color theme="0"/>
        <rFont val="Calibri"/>
        <family val="2"/>
        <scheme val="minor"/>
      </rPr>
      <t>(Solo para activos de información)</t>
    </r>
  </si>
  <si>
    <r>
      <t xml:space="preserve">Tipo de riesgo
</t>
    </r>
    <r>
      <rPr>
        <sz val="11"/>
        <color theme="0"/>
        <rFont val="Calibri"/>
        <family val="2"/>
        <scheme val="minor"/>
      </rPr>
      <t>(Solo para activos de información)</t>
    </r>
  </si>
  <si>
    <r>
      <t>DESCRIPCIÓN DEL RIESGO
Riesgos de Gestión y para la Integridad pública</t>
    </r>
    <r>
      <rPr>
        <b/>
        <sz val="11"/>
        <color rgb="FFFFFFFF"/>
        <rFont val="Calibri"/>
        <family val="2"/>
        <scheme val="minor"/>
      </rPr>
      <t xml:space="preserve">
</t>
    </r>
    <r>
      <rPr>
        <sz val="11"/>
        <color rgb="FFFFFFFF"/>
        <rFont val="Calibri"/>
        <family val="2"/>
        <scheme val="minor"/>
      </rPr>
      <t xml:space="preserve">Posibilidad de afectación (qué)…por… (cómo)..a causa de (por qué)"
</t>
    </r>
    <r>
      <rPr>
        <b/>
        <sz val="11"/>
        <color rgb="FFFFFFFF"/>
        <rFont val="Calibri"/>
        <family val="2"/>
        <scheme val="minor"/>
      </rPr>
      <t xml:space="preserve">
Riesgos de Seguridad de la información:
</t>
    </r>
    <r>
      <rPr>
        <sz val="11"/>
        <color rgb="FFFFFFFF"/>
        <rFont val="Calibri"/>
        <family val="2"/>
        <scheme val="minor"/>
      </rPr>
      <t xml:space="preserve">Pérdida de disponibilidad/confidencialidad/integridad por (Amenaza) a causa de la (Vulnerabilidad)
</t>
    </r>
    <r>
      <rPr>
        <b/>
        <sz val="11"/>
        <color rgb="FFFFFFFF"/>
        <rFont val="Calibri"/>
        <family val="2"/>
        <scheme val="minor"/>
      </rPr>
      <t xml:space="preserve">Riesgos fiscales:
</t>
    </r>
    <r>
      <rPr>
        <sz val="11"/>
        <color rgb="FFFFFFFF"/>
        <rFont val="Calibri"/>
        <family val="2"/>
        <scheme val="minor"/>
      </rPr>
      <t>Posibilidad de efecto dañoso sobre (bienes/recursos/patrimonio) a causa de...</t>
    </r>
  </si>
  <si>
    <t>Asociado directamente al Objetivo Estratégico</t>
  </si>
  <si>
    <t>Factores de riesgo</t>
  </si>
  <si>
    <t>Sub causas</t>
  </si>
  <si>
    <t>Vulnerabilidades
(Solo para activos de información)
máx.3</t>
  </si>
  <si>
    <t>Amenazas
(Solo para activos de información)
máx. 3</t>
  </si>
  <si>
    <r>
      <t xml:space="preserve">Indicador clave
</t>
    </r>
    <r>
      <rPr>
        <sz val="11"/>
        <color theme="0"/>
        <rFont val="Calibri"/>
        <family val="2"/>
        <scheme val="minor"/>
      </rPr>
      <t>- Solo para Riesgos de gestión -</t>
    </r>
  </si>
  <si>
    <t>Meta</t>
  </si>
  <si>
    <t>PROBABILIDAD INHERENTE</t>
  </si>
  <si>
    <r>
      <t xml:space="preserve">Económico
</t>
    </r>
    <r>
      <rPr>
        <sz val="11"/>
        <color theme="0"/>
        <rFont val="Calibri"/>
        <family val="2"/>
        <scheme val="minor"/>
      </rPr>
      <t>(Si es un riesgo fiscal siempre se selecciona este tipo de impacto)</t>
    </r>
  </si>
  <si>
    <t>Reputacional</t>
  </si>
  <si>
    <r>
      <t xml:space="preserve">IMPACTO INHERENTE
</t>
    </r>
    <r>
      <rPr>
        <sz val="11"/>
        <color theme="0"/>
        <rFont val="Calibri"/>
        <family val="2"/>
        <scheme val="minor"/>
      </rPr>
      <t>El mayor dato entre Económico y Reputacional</t>
    </r>
  </si>
  <si>
    <t>ZONA DE RIESGO INHERENTE</t>
  </si>
  <si>
    <t>No</t>
  </si>
  <si>
    <t>DESCRIPCIÓN DEL CONTROL
Responsable + Acción + Complemento</t>
  </si>
  <si>
    <t>Causa o Vulnernabilidad asociada</t>
  </si>
  <si>
    <r>
      <t>Documento asociado - actividad
/ Numeral ISO ANEXO A 27001 -</t>
    </r>
    <r>
      <rPr>
        <sz val="11"/>
        <color theme="0"/>
        <rFont val="Calibri"/>
        <family val="2"/>
        <scheme val="minor"/>
      </rPr>
      <t>(Seguridad de la información)</t>
    </r>
  </si>
  <si>
    <t>Afectación</t>
  </si>
  <si>
    <t>Seleccione si el control
Preventivo, Detectivo o Correctivo</t>
  </si>
  <si>
    <t>Implementación</t>
  </si>
  <si>
    <t>CALIFICACIÓN</t>
  </si>
  <si>
    <t>Probabilidad Residual</t>
  </si>
  <si>
    <t>Impacto Residual</t>
  </si>
  <si>
    <t>Documentación</t>
  </si>
  <si>
    <t>Frecuencia</t>
  </si>
  <si>
    <t>Evidencia</t>
  </si>
  <si>
    <t>Ejecución</t>
  </si>
  <si>
    <t>Probabilidad Inherente</t>
  </si>
  <si>
    <t>Probabilidad Residual Final</t>
  </si>
  <si>
    <t>Impacto Inherente</t>
  </si>
  <si>
    <t>Impacto Residual Final</t>
  </si>
  <si>
    <t>Zona de Riesgo Inherente</t>
  </si>
  <si>
    <t>ZONA DE 
RIESGO FINAL</t>
  </si>
  <si>
    <t>TRATAMIENTO</t>
  </si>
  <si>
    <t>ACTIVIDADES</t>
  </si>
  <si>
    <r>
      <t xml:space="preserve">INDICADOR
</t>
    </r>
    <r>
      <rPr>
        <sz val="11"/>
        <color theme="0"/>
        <rFont val="Calibri"/>
        <family val="2"/>
        <scheme val="minor"/>
      </rPr>
      <t>(Numerador / Denominador)</t>
    </r>
  </si>
  <si>
    <r>
      <t xml:space="preserve">Meta
- Cantidad -
</t>
    </r>
    <r>
      <rPr>
        <sz val="10"/>
        <color theme="0"/>
        <rFont val="Calibri"/>
        <family val="2"/>
        <scheme val="minor"/>
      </rPr>
      <t>Denominador</t>
    </r>
  </si>
  <si>
    <t>I TRIM</t>
  </si>
  <si>
    <t>II TRIM</t>
  </si>
  <si>
    <t>III TRIM</t>
  </si>
  <si>
    <t>IV TRIM</t>
  </si>
  <si>
    <t>RECURSOS</t>
  </si>
  <si>
    <r>
      <t xml:space="preserve">RESPONSABLES
</t>
    </r>
    <r>
      <rPr>
        <sz val="11"/>
        <color theme="0"/>
        <rFont val="Calibri"/>
        <family val="2"/>
        <scheme val="minor"/>
      </rPr>
      <t>(Cargo)</t>
    </r>
  </si>
  <si>
    <t xml:space="preserve">DESCRIPCIÓN ACTIVIDADES DESARROLLADAS </t>
  </si>
  <si>
    <t>SOPORTE</t>
  </si>
  <si>
    <r>
      <t xml:space="preserve">SUMA -TOTAL 
</t>
    </r>
    <r>
      <rPr>
        <sz val="10"/>
        <color theme="0"/>
        <rFont val="Calibri"/>
        <family val="2"/>
        <scheme val="minor"/>
      </rPr>
      <t>Numerador</t>
    </r>
  </si>
  <si>
    <r>
      <t xml:space="preserve">% AVANCE
</t>
    </r>
    <r>
      <rPr>
        <sz val="11"/>
        <color theme="0"/>
        <rFont val="Calibri"/>
        <family val="2"/>
        <scheme val="minor"/>
      </rPr>
      <t>(BQ/BD)</t>
    </r>
  </si>
  <si>
    <r>
      <t xml:space="preserve">Resultados del monitoreo del indicador clave
</t>
    </r>
    <r>
      <rPr>
        <sz val="11"/>
        <color theme="0"/>
        <rFont val="Calibri"/>
        <family val="2"/>
        <scheme val="minor"/>
      </rPr>
      <t xml:space="preserve">- Según la información de las columnas P y Q -
Indique el resultado del indicador (numerador/denominador)
</t>
    </r>
    <r>
      <rPr>
        <b/>
        <sz val="11"/>
        <color theme="0"/>
        <rFont val="Calibri"/>
        <family val="2"/>
        <scheme val="minor"/>
      </rPr>
      <t xml:space="preserve">-Solo para Riesgos de gestión - </t>
    </r>
    <r>
      <rPr>
        <sz val="11"/>
        <color theme="0"/>
        <rFont val="Calibri"/>
        <family val="2"/>
        <scheme val="minor"/>
      </rPr>
      <t xml:space="preserve">
</t>
    </r>
  </si>
  <si>
    <t>Eventos o situaciones que evidencian la  materialización del riesgo</t>
  </si>
  <si>
    <t>Fecha de ocurrencia</t>
  </si>
  <si>
    <t xml:space="preserve">Acciones de tratamiento implementadas </t>
  </si>
  <si>
    <t>Direccionamiento estratégico</t>
  </si>
  <si>
    <t>Implementar y consolidar un modelo de gestión institucional que permita el desarrollo de las competencias y conocimientos de su capital humano, la adopción de procesos optimizados y el uso de las tecnologías de la información para mejorar la satisfacción de las necesidades y expectativas de los grupos de valor.</t>
  </si>
  <si>
    <t>Direccionar la formulación, ejecución, seguimiento y actualización de la planeación institucional a nivel estratégico, táctico y operativo mediante la
definición e implementación de proyectos de inversión, políticas, lineamientos e instrumentos de planeación, que permitan lograr el cumplimiento de los
compromisos del plan de desarrollo distrital, las políticas nacionales y distritales, los planes estratégicos e institucionales, la rendición de cuentas,
facilitando la toma de decisiones, contribuyendo a la mejora continua y generando valor público.</t>
  </si>
  <si>
    <t>RG</t>
  </si>
  <si>
    <t>DIES</t>
  </si>
  <si>
    <t>Proyectos de Inversión</t>
  </si>
  <si>
    <t>Posibilidad de afectación reputacional  por incumplimiento de compromisos Plan Distrital de Desarrollo y hallazgos administrativos a causa de Incumplimiento de metas físicas de los proyectos de inversión al finalizar la vigencia</t>
  </si>
  <si>
    <t>SI</t>
  </si>
  <si>
    <t>Ejecución y administración de procesos</t>
  </si>
  <si>
    <t xml:space="preserve"> *1. Metas/objetivos mal formulados *2. Baja gestión por parte del gerente del proyecto y/o responsables de meta *3. Disminución o baja asignación de recursos para la ejecución de los proyectos de la entidad</t>
  </si>
  <si>
    <t>Sumatoria de los Porcentajes de avance de las metas físicas de los proyectos de inversión  / 
Total de metas físicas de los proyectos de inversión</t>
  </si>
  <si>
    <t>Media</t>
  </si>
  <si>
    <t>Moderado</t>
  </si>
  <si>
    <t>El jefe de la OAPAP Revisa que el proyecto tenga coherencia con el PDD, que los objetivos y metas sean verificables, medibles y alcanzables, que el
presupuesto sea coherente con el MFMP, que esté acorde con la proyección de recursos para el periodo de gobierno y que la información de los diferentes formatos diligenciados sea consistente entre sí. Verifica además que el proyecto cumpla con la normatividad asociada a la planeación, y con los criterios requeridos para su posterior inscripción en el Banco Distrital de Programas y Proyectos (BDPP).</t>
  </si>
  <si>
    <t>Procedimiento Formulación, Ejecución, Seguimiento y Evaluación de Proyectos de Inversión 
Actividad: Revisar la coherencia técnica del proyecto de inversión</t>
  </si>
  <si>
    <t>Preventivo</t>
  </si>
  <si>
    <t>Manual</t>
  </si>
  <si>
    <t>Procedimientos e instructivos</t>
  </si>
  <si>
    <t>Anual</t>
  </si>
  <si>
    <t>Con registro manual</t>
  </si>
  <si>
    <t>Interna</t>
  </si>
  <si>
    <t>Revisión de los proyectos en conjunto con Gerentes y responsables de proyectos.</t>
  </si>
  <si>
    <t>Reducir (mitigar)</t>
  </si>
  <si>
    <t>Realizar revisión de la actualizacion de los proyectos de inversión para la vigencia</t>
  </si>
  <si>
    <t>(Revisión de la actualización de los proyectos de inversión para la vigencia / Total de  los proyectos de inversión) * 100</t>
  </si>
  <si>
    <t>Talento humano y recursos físicos</t>
  </si>
  <si>
    <t xml:space="preserve">Profesional Especializado OAPAP
</t>
  </si>
  <si>
    <t>El Comité Institucional de Gestión y Desempeño aprueba los proyectos formulados que son presentados por el Gerente de cada proyecto.</t>
  </si>
  <si>
    <t>1, 3</t>
  </si>
  <si>
    <t>Procedimiento Formulación, Ejecución, Seguimiento y Evaluación de Proyectos de Inversión 
Actividad: Aprobar los proyectos formulados</t>
  </si>
  <si>
    <t xml:space="preserve">Realizar seguimiento y socializar las alertas  generadas por SEGPLAN  </t>
  </si>
  <si>
    <t>(N.de seguimientos realizados/ Total de seguimientos programados)</t>
  </si>
  <si>
    <t>El jefe de la OAPAP Revisa la información entregada por parte del Gerente del proyecto teniendo en cuenta los siguientes criterios: Si el proyecto fue
actualizado, verifica la completitud y consistencia de los datos registrados; consistencia entre la magnitud reportada y los avances  reportados. Consistencia de las cifras consignadas en el formato respecto a la ejecución presupuestal de la vigencia y reserva. El desarrollo de las actividades de acuerdo con lo programado</t>
  </si>
  <si>
    <t>Procedimiento Formulación, Ejecución, Seguimiento y Evaluación de Proyectos de Inversión 
Actividad: Revisar y consolidar el seguimiento</t>
  </si>
  <si>
    <t>Mensual</t>
  </si>
  <si>
    <t>Con registro electrónico</t>
  </si>
  <si>
    <t>Mixta</t>
  </si>
  <si>
    <t>El jefe de la OAPAP revisar y envia los informes de seguimientos trimestrales, para que los gerentes de proyecto establezcan si se requiere de la implementación de acciones de mejora que permitan el cumplimiento de las metas propuestas</t>
  </si>
  <si>
    <t>Procedimiento Formulación, Ejecución, Seguimiento y Evaluación de Proyectos de Inversión 
Actividad: Revisar y enviar los informes de seguimientos trimestrales</t>
  </si>
  <si>
    <t>Trimestral</t>
  </si>
  <si>
    <t>Plan Estratégico y Plan de Acción</t>
  </si>
  <si>
    <t>Posibilidad de afectación reputacional  por bajo cumplimiento de iniciativas estratégicas a causa de Incumplimiento de metas y objetivos del Plan Estratégico al finalizar su ejecución anual</t>
  </si>
  <si>
    <t xml:space="preserve"> *1. Metas/objetivos mal formulados *2. Desarticulación o no cordinación de los involucrados *3. Baja gestión por parte de los responsables de indicadores y acciones</t>
  </si>
  <si>
    <t>Sumatoria % de avance del cumplimiento de objetivos estratégicos</t>
  </si>
  <si>
    <t>Baja</t>
  </si>
  <si>
    <t>Menor</t>
  </si>
  <si>
    <t xml:space="preserve">El jefe de la OAPAP y los profesionales de la OAPAP reciben la formulación del Plan Estratégico, el Plan de Acción Institucional y los planes del Decreto 612 y se consolida y/o relacionan en un documento, garantizando que la información corresponda a la remitida por las dependencias. </t>
  </si>
  <si>
    <t>Procedimiento Formulación, Seguimiento y Evaluación de la Estrategia. 
Actividad: Revisar y retroalimentar el Plan Estratégico, el Plan de Acción Institucional y los planes del Decreto 612</t>
  </si>
  <si>
    <t>Realizar revisión para reformulación o definición de acciones frente a metas e indicadores de la siguiente vigencia</t>
  </si>
  <si>
    <t>Aceptar</t>
  </si>
  <si>
    <t>El comité Institucional de Gestión y Desempeño revisa y aprueban los indicadores y las metas para la vigencia, o las modificaciones solicitadas. También se aprueban los planes del Decreto 612</t>
  </si>
  <si>
    <t>1, 2</t>
  </si>
  <si>
    <t>Procedimiento Formulación, Seguimiento y Evaluación de la Estrategia. 
Actividad: Revisar y aprobar el Plan Estratégico Institucional y los planes del Decreto 612</t>
  </si>
  <si>
    <t>Los Gerentes, Subgerentes, Jefes de Oficina el Jefe de la OAPAP y los profesionales de la OAPAP  controlan el cumplimiento y ejecución del Plan y se establecen las estrategias para cumplir con las metas propuestas.</t>
  </si>
  <si>
    <t>Procedimiento Formulación, Seguimiento y Evaluación de la Estrategia. 
Actividad: Revisar los avances en la ejecución de los planes Se ejecutan los diferentes planes y se realiza la revisión</t>
  </si>
  <si>
    <t>El jefe de la OAPAP Se realizan seguimiento mensual y generar informes, se consolida la información reportada por las dependencias en el reporte mensual, y se genera la herramienta “Tablero de Control”.</t>
  </si>
  <si>
    <t>Procedimiento Formulación, Seguimiento y Evaluación de la Estrategia. 
Actividad:Realizar seguimiento mensual y generar informes</t>
  </si>
  <si>
    <t>El Comité Institucional de Gestión y Desempeño hace el control
correctivo cuando hay incumplimientos por parte de las dependencias</t>
  </si>
  <si>
    <t>Correctivo</t>
  </si>
  <si>
    <t>Programa de transparencia y ética pública</t>
  </si>
  <si>
    <t>Posibilidad de afectación reputacional  por Incumplimiento del programa de transparencia y ética pública-PTEP a causa de no ejecución de las actividades que conforman el Programa</t>
  </si>
  <si>
    <t xml:space="preserve"> *1. Actividades mal formuladas. *2.Baja gestión por parte de los responsables de ejecutar y cargar las actividades respectivas. *</t>
  </si>
  <si>
    <t>(Porcentaje de ejecución de actividades / Procentaje de programación de actividades en el periodo)* 100</t>
  </si>
  <si>
    <t>Muy Baja</t>
  </si>
  <si>
    <t>El Jefe de la OAPAP revisa que el documento este completo, oportuno y alineado con los planes.</t>
  </si>
  <si>
    <t>C1</t>
  </si>
  <si>
    <t xml:space="preserve">PROCEDIMIENTO ELABORACIÓN Y SEGUIMIENTO AL PROGRAMA DE TRANSPARENCIA Y ÉTICA PÚBLICA PTEP
actividad de control de segunda línea para asegurar que el PTEP de cada área responsable, cumpla con los parámetros establecidos.
</t>
  </si>
  <si>
    <t>Realizar un plan de trabajo y/o definir las acciones para subsanar el no reporte oportuno de las actividades del programa</t>
  </si>
  <si>
    <t xml:space="preserve">El jefe de la OAPAP, realiza la presentación al CIGD, quien evalúa la completitud, pertinencia, coherencia y consistencia de las actividades planteadas y aprueba el PTEP. En caso de requerir reprogramación o ajuste, se valida la justificación del cambio, de tal manera que no afecte el
cumplimiento de otras actividades de los diferentes planes de la Unidad. </t>
  </si>
  <si>
    <t>PROCEDIMIENTO ELABORACIÓN Y SEGUIMIENTO AL PROGRAMA DE TRANSPARENCIA Y ÉTICA PÚBLICA PTEP
actividad de control de línea de defensa estratégica para asegurar que el PTEP de la entidad, cumpla con los parámetros establecidos en las normas.</t>
  </si>
  <si>
    <t xml:space="preserve">Los profesionales de las áreas responsables ejecutarán y revisaran el PTEP de acuerdo con los cronogramas establecidos; si se requieren cambios se debe enviar a la OAPAP para su validación dentro de los primeros 10 días calendario del mes. </t>
  </si>
  <si>
    <t>C2</t>
  </si>
  <si>
    <t>PROCEDIMIENTO ELABORACIÓN Y SEGUIMIENTO AL PROGRAMA DE TRANSPARENCIA Y ÉTICA PÚBLICA PTEP
actividad de control de primera línea para asegurar que el PTEP de la entidad, se encuentra actualizado con los parámetros
establecidos.</t>
  </si>
  <si>
    <t xml:space="preserve">El jefe  y el Profesional Especializado de la OAPA, revisan las actividades y evidencias reportadas mensualmente por los responsables de ejecutar las tareas. Se remite por correo electrónico la presentación con los avances las alertas por posibles incumplimientos y las próximas actividades a vencer. </t>
  </si>
  <si>
    <t>PROCEDIMIENTO ELABORACIÓN Y SEGUIMIENTO AL PROGRAMA DE TRANSPARENCIA Y ÉTICA PÚBLICA PTEP
actividad de control de segunda línea para asegurar que el avance de ejecución del PTEP, se efectúe adecuadamente
tanto en la descripción mensual de las actividades como en las evidencias soporte.</t>
  </si>
  <si>
    <t>Detectivo</t>
  </si>
  <si>
    <t>Gestión estratégica de personas</t>
  </si>
  <si>
    <t>Realizar la gestión integral del talento humano, de manera articulada con la plataforma estratégica de la Unidad, mediante el planteamiento y desarrollo
de actividades de transformación y cambio organizacional, que potencien capacidades individuales y de equipo, la motivación, el compromiso
institucional y el trabajo digno y decente, contribuyendo a la mejora en el servicio a la ciudadanía, el cumplimiento de la misión de la Unidad
Administrativa Especial de Catastro Distrital y la generación de valor público."</t>
  </si>
  <si>
    <t>GESP</t>
  </si>
  <si>
    <t>Selección y vinculación de servidores</t>
  </si>
  <si>
    <t xml:space="preserve">Posibilidad de afectación económica y reputacional  por Investigaciones disciplinarias y posibles demandas  a causa de Vinculación de servidores sin el cumplimiento de los requisitos legales. </t>
  </si>
  <si>
    <t xml:space="preserve"> *Incumplimiento de actividades (falta de verificación de los antecedentes de la persona a ser nombrada) *Ausencia de controles en la elaboración, revisión y aprobación de los actos administrativos de nombramiento de los servidores públicos de la Entidad *Desconocimiento de la normatividad aplicable sobre la materia</t>
  </si>
  <si>
    <t>(No de Servidores seleccionados y vinculados con el cumplimiento de requisitos en el período / Número total de servidores seleccionados y vinculados en el periodo)*100</t>
  </si>
  <si>
    <t xml:space="preserve">El Profesional Especializado de selección verifica de forma preliminar el cumplimiento de requisitos sobre el contenido de las hojas de vida recibidas, validando frente al manual de funciones y competencias laborales, diligenciando el formato de análisis de requisitos mínimos; si no cumple con los requisitos devuelve a una actividad del proceso previa, para recibir y recolectar las hojas de vida. </t>
  </si>
  <si>
    <t>Instructivo selección de servidores de libre nombramiento y remoción
Verificar requisitos mínimos del (los) aspirante(s)</t>
  </si>
  <si>
    <t>Siempre que se ejecuta la actividad</t>
  </si>
  <si>
    <t>1. Derogar el nombramiento de la persona nombrada.</t>
  </si>
  <si>
    <t xml:space="preserve">1. Realizar revisión trimestral del normograma en relación con las normas de selección y vinculación y actualizar de ser necesario </t>
  </si>
  <si>
    <t>(Normograma revisado y/o actualizado / Normograma programado para revisar)*100</t>
  </si>
  <si>
    <t>Humanos, Técnicos</t>
  </si>
  <si>
    <t>1. Profesional universitario</t>
  </si>
  <si>
    <t>La Comisión de Personal  realiza la verificación de los requisitos de los elegibles exigidos en el Manual Específico de Funciones y Competencias Laborales, si no se cumplen, se solicita  a la Comisión Nacional del Servicio Civil la exclusión del elegible.</t>
  </si>
  <si>
    <t>Instructivo Selección de Servidores en Período de Prueba
Realizar verificación de requisitos de los elegibles</t>
  </si>
  <si>
    <t>2. Realizar revisión aleatoria trimestral de las vinculaciones</t>
  </si>
  <si>
    <t>(Revisiones realizadas / revisiones programadas)*100</t>
  </si>
  <si>
    <t>2. Profesional especializado y profesional universitario</t>
  </si>
  <si>
    <t xml:space="preserve">El Profesional Especializado de selección realiza estudio de verificación de cumplimiento de requisitos de los servidores de carrrera administrativa que se encuentran en el cargo inmediatamente inferior al empleo a proveer, diligenciando el formato de análisis de requisitos mínimos, si no existen servidores de carrera que cumplan con los requisitos continúa con el Instructivo de selección de servidores en provisionalidad. </t>
  </si>
  <si>
    <t>Instructivo Encargos para servidores de carrera administrativa 
Realizar y validar estudio cumplimiento de requisitos</t>
  </si>
  <si>
    <t xml:space="preserve">El Profesional Universitario de vinculación recibe del profesional especializado de selección y verifica el cumplimiento de los requisitos del manual específico de funciones y competencias laborales frente a los documentos aportados por el aspirante. Si la documentación no está completa solicita mediante correo electrónico los documentos faltantes, si no se cumplen los requisitos, se proyecta acto administrativo de no cumplimiento. Se deja como evidencia el formato de requisitos para vinculación y posesión. </t>
  </si>
  <si>
    <t>Procedimiento Selección y Vinculación de Servidores
Recibir correo, verificar análisis de requisitos y solicitar documentos faltantes</t>
  </si>
  <si>
    <t>"El Profesional Universitario de vinculación verifica los títulos de educación formal, experiencia y tarjeta profesional (cuando aplique), requisitos exigidos en el Manual específico de funciones y competencias laborales frente a los documentos aportados por el aspirante/servidor, si se trata de un encargo se validan frente a los que reposen en la historia laboral del servidor. Si los títulos/cerficados no son válidos informa a la Oficina de Control Disciplinario Interno.
El Profesional Universitario de vinculación verifica los antecedentes para determinar que el aspirante no posea inhabilidades, diligenciando el formato Requisitos para vinculación y posesión, si presenta sanciones informa a la Oficina de Control Disciplinario Interno. "</t>
  </si>
  <si>
    <t>Procedimiento Selección y Vinculación de Servidores
Verificar títulos de educación formal, experiencia y tarjeta profesional (si aplica)
Verificar antecedentes del aspirante</t>
  </si>
  <si>
    <t>El profesional especializado y el Subgerente de Talento Humano revisan y validan el acta de posesión y memorando de presentación verificando que estén completos y correctos, si no se encuentran bien se devuelve al profesional universitario para corrección y una vez realizada se realiza revisión nuevamente.</t>
  </si>
  <si>
    <t>C1
C2</t>
  </si>
  <si>
    <t>Procedimiento Gestionar Retiro de Personal
Analizar y verificar solicitud de retiro</t>
  </si>
  <si>
    <t>Desvinculación de servidores</t>
  </si>
  <si>
    <t>Posibilidad de afectación económica y reputacional  por investigaciones disciplinarias e incumplimientos legales a causa de retiro de servidores sin el cumplimiento de requisitos legales</t>
  </si>
  <si>
    <t>NO</t>
  </si>
  <si>
    <t>Talento humano</t>
  </si>
  <si>
    <t xml:space="preserve"> *Desconocimiento de la normatividad aplicable sobre la materia *Incumplimiento de terminos *</t>
  </si>
  <si>
    <t>(Servidores desvinculados con el cumplimiento de requisitos en el período / Total de servidores desvinculados en el período)*100</t>
  </si>
  <si>
    <t>Leve</t>
  </si>
  <si>
    <t xml:space="preserve">El profesional universitario de retiro analiza y verifica la solicitud de retiro de acuerdo con los documentos y soportes.  Cuando el retiro obedezca a otras causales de retiro, se debe verificar y validar contra los soportes. El control permite al profesional de retiro analizar y verificar el correcto diligenciamiento de la carta de renuncia, si cumple con los requisitos de acuerdo con la causal de retiro, si está descrita la fecha de retiro y los soportes están acorde con la solicitud.
Si no se cumple con los requisitos devuelve al servidor mediante correo solicitado con los ajustes requeridos. </t>
  </si>
  <si>
    <t xml:space="preserve">1. Realizar reunión para entrega de cargo que contenga los elementos claros para el desarrollo de las funciones y el conocimiento del cargo 
</t>
  </si>
  <si>
    <t>El jefe inmediato del servidor que se retira una vez recibe el formato de entrega de cargo o acta de informe de gestión, revisa y realiza -si es el caso- observaciones y solicita por correo electrónico al servidor que se retira, efectuar los ajustes correspondientes.</t>
  </si>
  <si>
    <t>Procedimiento Gestionar Retiro de Personal
Recibir, revisar y firmar los documentos de retiro</t>
  </si>
  <si>
    <t>El profesional universitario de retiro recibe el formato entrega de cargo o acta informe de gestión (según corresponda) y con los soportes en el caso en que aplique  y valida si se encuentra diligenciado completamente, revisado y firmado por el jefe de la dependencia. Si la documentación no está diligenciada y completa remite correo electrónico al jefe de la dependencia informando los ajustes a que haya lugar y revisa si son atendidas las observaciones.</t>
  </si>
  <si>
    <t>C2
C3</t>
  </si>
  <si>
    <t>Procedimiento Gestionar Retiro de Personal
Recibir formato o acta y validar</t>
  </si>
  <si>
    <t xml:space="preserve">Posibilidad de afectación económica y reputacional  por fuga de capital intelectual y afectación a la operación de los procesos     a causa de pérdida del conocimiento explícito y tácito de los servidores que se retiran y/o cambian de empleo de manera temporal    </t>
  </si>
  <si>
    <t xml:space="preserve"> *Limitaciones en la transferencia de conocimiento *Falta de insumos o información y/o incompleta *Demoras o incumplimientos de los involucrados (Retiro de los servidores sin documentar su acta de entrega/informe de gestión)
Baja calidad de la información insumo (Insuficiente información documentada de la operación de los procesos)"</t>
  </si>
  <si>
    <t xml:space="preserve">"(Servidores retirados con acta de entrega o informe de gestión / total de servidores retirados)*100
Nota: Teniendo en cuenta las situaciones administrativas a que haya lugar (ej. Pérdida de la libertad o fallecimiento)"
</t>
  </si>
  <si>
    <t xml:space="preserve">1. Realizar reunión para entrega de cargo que contenga los elementos claros para el desarrollo de las funciones y el conocimiento del cargo </t>
  </si>
  <si>
    <t xml:space="preserve">El profesional universitario de retiro recibe el formato entrega de cargo o acta informe de gestión (según corresponda) y con los soportes en el caso en que aplique  y valida si se encuentra diligenciado completamente, revisado y firmado por el jefe de la dependencia. Si la documentación no está diligenciada y completa remite correo electrónico al jefe de la dependencia informando los ajustes a que haya lugar y revisa si son atendidas las observaciones. </t>
  </si>
  <si>
    <t xml:space="preserve">El profesional especializado verifica la entrega del informe de actividades ejecutadas por los equipos PAE - Proyectos de Aprendizaje en Equipo, que contenga el resultado de los proyectos, tabulación y análisis, fortalezas, oportunidades y debilidades detectadas en el proceso, sugerencias y recomendaciones, listado de asistencia, evaluación; verificando que cumpla con los lineamientos establecidos. Si el informe no cumple los lineamientos se devuelve y solicita mediante correo electrónico realizar los ajustes. </t>
  </si>
  <si>
    <t>Instructivo Proyectos de Aprendizaje en Equipo - PAE
Verificar Informe de Ejecución PAE</t>
  </si>
  <si>
    <t>El profesional especializado recibe informe de inasistencias y envía correo electrónico al nuevo servidor citado con copia al jefe de la dependencia a la cual fue vinculado y a la Subgerencia de Talento Humano, recordando que la inducción es obligatoria y citando para la próxima jornada de inducción que sea programada.</t>
  </si>
  <si>
    <t>Instructivo Inducción y entrenamiento en puesto de trabajo
Recibir informe, verificar y realizar seguimiento</t>
  </si>
  <si>
    <t>El profesional especializado recibe y verifica que el formato de entrenamiento en puesto de trabajo se encuentre totalmente diligenciado y que la información corresponda a las actividades y funciones del cargo, así como las fechas, aspectos a mejorar y observaciones del servidor entrenado. Si no está bien, devuelve al jefe inmediato o servidor- a través de correo electrónico.</t>
  </si>
  <si>
    <t>Instructivo Inducción y entrenamiento en puesto de trabajo
Recibir y verificar información</t>
  </si>
  <si>
    <t xml:space="preserve">Nómina liquidada y situaciones administrativas gestionadas </t>
  </si>
  <si>
    <t xml:space="preserve">Posibilidad de afectación económica y reputacional  por investigaciones por responsabilidad disciplinaria, administrativa y/o fiscal, y/o posibles demandas a la Entidad     a causa de pago inoportuno de salarios, prestaciones sociales, aportes parafiscales y a la seguridad social.    </t>
  </si>
  <si>
    <t xml:space="preserve"> *Ausencia de controles en el seguimiento a las agendas oficiales para la entrega oportuna de la información a los entes competentes *Entrega inoportuna de novedades *Aplicativos y modulo PERNO sin los desarrollos necesarios u obsoleto</t>
  </si>
  <si>
    <t>(Pagos oportunos totales del periodo) / Pagos programados del periodo) * 100</t>
  </si>
  <si>
    <t>Alta</t>
  </si>
  <si>
    <t xml:space="preserve">El profesional universitario de nómina valida que las novedades y situaciones administrativas estén liquidadas en el Sistema y las revisa a través de la pre-nómina. Si detecta inconsistencias se devuelve a la generación de nómina en el Sistema liquidador. Si la inconsistencia está asociada al sistema se solicitan ajustes por mesa de servicio a TI. </t>
  </si>
  <si>
    <t>C1              C2</t>
  </si>
  <si>
    <t>Procedimiento Nómina y Situaciones Administrativas
Validar y revisar novedades y situaciones administrativas</t>
  </si>
  <si>
    <t>1. Ofrecer disculpas a los afectados, describiendo la situación presentada.                              2.  Solicitar iniciar la actuación tendiente a determinar si hay responsabilidad disciplinaria por no realizar oportunamente los pagos.</t>
  </si>
  <si>
    <t xml:space="preserve">1. Gestionar y/o participar de una jornada de actualización normativa en temas de nómina, situaciones administrativas o tributarias.  </t>
  </si>
  <si>
    <t>1. Una actualización gestionada y/o con participación</t>
  </si>
  <si>
    <t>1. Profesional especializado</t>
  </si>
  <si>
    <t>El profesional especializado revisa la nómina, validando que las novedades y situaciones administrativas se encuentren liquidadas en forma correcta, si la liquidación no es correcta, devuelve al profesional universitario para que revise las novedades en el sistema.</t>
  </si>
  <si>
    <t>Procedimiento Nómina y Situaciones Administrativas
Revisar nómina</t>
  </si>
  <si>
    <t>2. Realizar revisión aleatoria trimestral de las pagos de nómina</t>
  </si>
  <si>
    <t>Valida la información realizando el cruce del archivo versus pre – nómina del mes correspondiente y verificando que las novedades recibidas queden incluidas.</t>
  </si>
  <si>
    <t>Instructivo liquidación seguridad social y aportes parafiscales</t>
  </si>
  <si>
    <t xml:space="preserve">Profesional universitario de nómina, cruza todos los ingresos base de cotización que tiene el archivo plano con la 
actividad anterior, con el fin de identificar las posibles diferencias en los IBC. </t>
  </si>
  <si>
    <t>C3</t>
  </si>
  <si>
    <t>Posibilidad de afectación económica y reputacional  por investigaciones por responsabilidad disciplinaria y/o administrativa, y/o posibles demandas a la Entidad a causa de Pérdida de una historia laboral o algun documento de la historia laboral.</t>
  </si>
  <si>
    <t xml:space="preserve"> *Ausencia de entrega, entrega inoportuna o desordenada de los documentos, actos adminsitrativos y soportes que deben reposar en historia laboralde acuerdo con el procedimiento correspondiente *Incumplimiento de las responsabilidades en materia de gestion documental en historia laboral *Ausencia de controles en el préstamo de la historia laboral</t>
  </si>
  <si>
    <t xml:space="preserve">"(Historias laborales revisadas completas/ Historias laborales programadas en el período)*100       
       (Total registro de historias laborales del periodo / Total inventario de historias laborales)*100"
</t>
  </si>
  <si>
    <t>El auxiliar administrrativo, recibe el registro “entrega de documentos”, debidamente diligenciado ya sea por correo electrónico o en físico, valida que los campos estén completos y que los documentos entregados sean los relacionados en el formato</t>
  </si>
  <si>
    <t>Instructivo Administración de Historias Laborales</t>
  </si>
  <si>
    <t>1. Efectuar las denuncias correspondientes ante los organismos de control                                                                                                 2. Realizar la completitud documental de las historias laborales.</t>
  </si>
  <si>
    <t xml:space="preserve">El auxiliar administrativo, Valida que los documentos entregados correspondan a servidores activos o ex servidores. Esta actividad se realiza máximo al día siguiente de recibida la documentación. </t>
  </si>
  <si>
    <t>El auxiliar administrativo, Actualiza la hoja de control en la base de datos, incluyendo la información de los documentos archivados en la Historia Laboral.</t>
  </si>
  <si>
    <t>Gestión del conocimiento e innovación</t>
  </si>
  <si>
    <t>Gestionar el conocimiento crítico y estratégico, a través del diseño y la implementación de mecanismos y herramientas que permitan dinamizar el flujo
del conocimiento a partir de la identificación, generación, preservación, transferencia y aplicación del conocimiento con el fin de contribuir a la toma de
decisiones, facilitar los procesos de innovación y mejoramiento continuo de la UAECD en el marco de los objetivos de la entidad</t>
  </si>
  <si>
    <t>GCIN</t>
  </si>
  <si>
    <t xml:space="preserve">  Estudios e investigaciones realizadas.</t>
  </si>
  <si>
    <t xml:space="preserve">Posibilidad de afectación reputacional  por Pérdida de credibilidad de la Entidad a causa de Generación de estudios e investigaciones no oportunos </t>
  </si>
  <si>
    <t xml:space="preserve"> *Inadecuada planeación de los estudios y/o investigaciones propuestas *Falencias en el seguimiento a la planeación realizada que no permita identificar demoras en entrega de insumos o cambios en las prioridades o modificaciones en la metodología propuesta. *</t>
  </si>
  <si>
    <t>Número de estudios o investigaciones
realizados oportunamente / Número de estudios o investigaciones
programados
La programacion se da en el semestre.</t>
  </si>
  <si>
    <t>El Jefe de OTC evalúa la viabilidad de la propuesta investigativa, considerando el alcance y el tiempo propuesto por el profesional asignado al proyecto investigativo.</t>
  </si>
  <si>
    <r>
      <rPr>
        <sz val="11"/>
        <rFont val="Calibri"/>
        <family val="2"/>
        <scheme val="minor"/>
      </rPr>
      <t>Procedimiento Desarrollo de Estudios e Investigaciones</t>
    </r>
    <r>
      <rPr>
        <sz val="11"/>
        <color rgb="FFFF0000"/>
        <rFont val="Calibri"/>
        <family val="2"/>
        <scheme val="minor"/>
      </rPr>
      <t xml:space="preserve"> - </t>
    </r>
    <r>
      <rPr>
        <sz val="11"/>
        <rFont val="Calibri"/>
        <family val="2"/>
        <scheme val="minor"/>
      </rPr>
      <t xml:space="preserve">
Evaluar la propuesta investigativa</t>
    </r>
  </si>
  <si>
    <t>Convocar reunión al equipo y requerir al encargado la realización del estudio correspondiente de manera inmediata.</t>
  </si>
  <si>
    <t>El Jefe de OTC y profesional designado realizan trimestralmente, una reunión de seguimiento para garantizar el cumplimiento de la priorización realizada y validar la realización de las actividades de los estudios e investigaciones planteados para la vigencia.</t>
  </si>
  <si>
    <r>
      <rPr>
        <sz val="11"/>
        <rFont val="Calibri"/>
        <family val="2"/>
        <scheme val="minor"/>
      </rPr>
      <t xml:space="preserve">Procedimiento Desarrollo de Estudios e Investigaciones </t>
    </r>
    <r>
      <rPr>
        <sz val="11"/>
        <color rgb="FFFF0000"/>
        <rFont val="Calibri"/>
        <family val="2"/>
        <scheme val="minor"/>
      </rPr>
      <t xml:space="preserve">- </t>
    </r>
    <r>
      <rPr>
        <sz val="11"/>
        <rFont val="Calibri"/>
        <family val="2"/>
        <scheme val="minor"/>
      </rPr>
      <t xml:space="preserve">
Realizar seguimiento a la planeación realizada </t>
    </r>
  </si>
  <si>
    <t>El Jefe de OTC valida la calidad del desarrollo de la investigación, el cual es reportado en el avance del documento de investigación.</t>
  </si>
  <si>
    <r>
      <rPr>
        <sz val="11"/>
        <rFont val="Calibri"/>
        <family val="2"/>
        <scheme val="minor"/>
      </rPr>
      <t>Procedimiento Desarrollo de Estudios e Investigaciones</t>
    </r>
    <r>
      <rPr>
        <sz val="11"/>
        <color rgb="FFFF0000"/>
        <rFont val="Calibri"/>
        <family val="2"/>
        <scheme val="minor"/>
      </rPr>
      <t xml:space="preserve"> - </t>
    </r>
    <r>
      <rPr>
        <sz val="11"/>
        <rFont val="Calibri"/>
        <family val="2"/>
        <scheme val="minor"/>
      </rPr>
      <t xml:space="preserve">
Revisar y aprobar el resultado de la investigación y/o del estudio planteado</t>
    </r>
  </si>
  <si>
    <t>Semestral</t>
  </si>
  <si>
    <t>Herramientas
implementadas para la
GCIN: (Mapa de conocimiento, buenas prácticas,
lecciones aprendidas,
comunidades de práctica,
alianzas estratégicas, entre
otras).</t>
  </si>
  <si>
    <t>Posibilidad de afectación reputacional  por pérdida del conocimiento crítico y/o estrategico de la entidad a causa de  no ejecutar el plan de Gestión de Conocimiento e Innovación Institucional  con el fin de implementar  acciones y/o herramientas para retener el conocimiento que se encuentra de forma tácita</t>
  </si>
  <si>
    <t xml:space="preserve"> *Inapropiada identificación del conocimiento critico o estrategico *Falta de un compromiso por las dependencias para implementar las herramientas *Falta de seguimiento al cumplimiento del plan de GCIN</t>
  </si>
  <si>
    <t>% de avance acumulado de la ejecución de las actividades del Plan  de
gestión del conocimiento e innovación / Total de actividades</t>
  </si>
  <si>
    <t xml:space="preserve">Jefe OAPAP, Profesional OAPAP y Gestores proceso revisan la pertinencia de la política y el modelo con el fin de validar si requiere de una actualización, si está alineado a la planeación estratégica, a las necesidades de la entidad y si es factible con los recursos y capacidades de la entidad. </t>
  </si>
  <si>
    <t>Procedimiento de Gestión del Conocimiento e Innovación  - 
Analizar la política y el modelo de GCIN</t>
  </si>
  <si>
    <t>Revisión y actualización de los mapas de conocimiento, identificación de las fuentes de conocimineto alternos</t>
  </si>
  <si>
    <t>Jefe OAPAP revisa la propuesta, se verifica que se cumpla con los requerimientos, se valida que el plan tenga alineación con la planeación
estratégica, el modelo y la política, así como que sea viable y  presenta los ajustes propuestos con su respectiva justificación, para aprobación por parte del Comité Institucional de Gestión y Desempeño</t>
  </si>
  <si>
    <t>Procedimiento de Gestión del Conocimiento e Innovación  - 
Revisar la propuesta de plan de GCIN</t>
  </si>
  <si>
    <t>Comité Institucional de Gestión y Desemepeño valida la propuesta y se definen actividades que puedan requerirse, se verifica que el plan tenga alineación con la planeación estratégica, el modelo y la política</t>
  </si>
  <si>
    <t>Procedimiento de Gestión del Conocimiento e Innovación - 
Validar y aprobar el plan de GCIN</t>
  </si>
  <si>
    <t>Gerentes, Subgerentes y/o jefes de
oficina realiza revisión del mapa de conocimiento con relación a lo que se requiere para desarrollar los componentes identificados en las caracterizaciones de proceso, se valida que se hayan identificado los conocimientos claves o estratégicos para el cumplimiento de la objetivos de la entidad, los expertos, y las necesidades de conocimiento ausente</t>
  </si>
  <si>
    <t>Procedimiento de Gestión del Conocimiento e Innovación - 
Revisar los Mapas de conocimiento</t>
  </si>
  <si>
    <t>Profesional OAPAP valida que las herramientas hayan sido construidas de manera correcta y consolidarlas.</t>
  </si>
  <si>
    <t>Procedimiento de Gestión del Conocimiento e Innovación  - 
	Revisar las herramientas diligenciadas</t>
  </si>
  <si>
    <t>Jefe OAPAP y Profesional OAPAP, realiza seguimiento a la ejecución del plan, la efectividad de las acciones frente a las necesidades
identificadas, los objetivos propuestos y las brechas identificadas y genera alertas</t>
  </si>
  <si>
    <t>Procedimiento de Gestión del Conocimiento e Innovación -Realizar seguimiento y monitoreo al plan de GCIN</t>
  </si>
  <si>
    <t>Relacionamiento estratégico</t>
  </si>
  <si>
    <t>Mejorar la experiencia del servicio al ciudadano, a través de la eficiencia, oportunidad y conocimiento en la atención de las necesidades de los grupos de valor de los grupos de valor.</t>
  </si>
  <si>
    <t xml:space="preserve">Gestionar la relación con los grupos de valor de la Unidad que permita a la entidad posicionarse, prestar una experiencia de servicio para satisfacer sus necesidades y expectativas, así como garantizar la generación de ingresos para la entidad.  
</t>
  </si>
  <si>
    <t>REES</t>
  </si>
  <si>
    <t>Campañas y productos comunicativos. Mesas de servicios atendidas. Información actualizada de la sección de Transparencia de la página web</t>
  </si>
  <si>
    <t xml:space="preserve">Posibilidad de afectación reputacional  por Inconformidad de los ciudadanos sobre la información entregada o no entregada a causa de su divulgación inoportuna, incorrecta, incompleta o inadecuada </t>
  </si>
  <si>
    <t xml:space="preserve"> *Desarticulación con las áreas que publican información *Insuficiencia de insumos requeridos para la divulgación de la información *Incumplimiento de la Política de Protección de Datos Personales por parte de las áreas solicitantes o de Comunicaciones</t>
  </si>
  <si>
    <t>(Reportes de  información publicada de forma inoportuna, incorrecta, incompleta o inadecuada en el periodo / Número de meses con información publicada del período)* 100
Nota: Estos reportes se pueden identificar  tanto a nivel externo de la entidad (cuando esos mensajes lograron una afectación con alguno de nuestros grupos de valor externos), pero tambien se puede indentificar a nivel interno como Entidad en los comites de comunicaciones que se realizan o comites Directivos o de GYD, los cuales quedarán en las actas respectivas."</t>
  </si>
  <si>
    <t>Mayor</t>
  </si>
  <si>
    <t>El Comité Institucional de Gestión y Desempeño valida y aprueba el Plan de Comunicaciones. Para su aprobación se deberá tener en cuenta los siguientes criterios:
1.Es pertinente y coherente frente al Plan Estratégico de la Unidad y el Plan de Acción Anual.
2.Se cuenta con los recursos disponibles para su ejecución.
3.El plan es presentado en debida forma, cuenta con actividades, productos, responsables y fechas que permitan su seguimiento y evaluación. Si el Plan es aprobado continua con la actividad de socialización, en caso de no ser aprobado se devuelve a la actividad de definición del Plan de Comunicaciones.</t>
  </si>
  <si>
    <t>Procedimiento de Planificación, atención y evaluación de las comunicaciones  -
Revisar y aprobar el plan de comunicaciones.</t>
  </si>
  <si>
    <t>1.Tan pronto se detecta una publicación errada se retira de redes o página web y posteriormente se publica un comunicado informando que dicha publicación contiene información inoportuna, incorrecta o inadecuada y se debe hacer una verificación y rectificación de la información o aclaración del contenido, disculpándose por los inconvenientes que se hubieran podido presentar. 
2.Capacitación y/o sensibilización acerca de la importancia de proteger los derechos de autor, tener transparencia en las publicaciones que se solicitan y la importancia de reportar conflictos de interés de manera oportuna sobre cualquier situación, especialmente en lo relacionado a las comunicaciones que genera la entidad.</t>
  </si>
  <si>
    <t xml:space="preserve">Realizar socializaciones sobre cómo se deben realizar las solicitudes para comunicar información institucional. </t>
  </si>
  <si>
    <t>(Número de campañas realizadas  / Número de campañas programadas)*100</t>
  </si>
  <si>
    <t xml:space="preserve"> Recursos comunicacionales</t>
  </si>
  <si>
    <t xml:space="preserve"> Asesor de Comunicaciones</t>
  </si>
  <si>
    <t>El Profesional Especializado 22-10 y/o contratista recibe las solicitudes de comunicación de cada proceso a través de la Mesa de Servicios de Comunicaciones o las solicitudes externas que lleguen por medio de correo electrónico, físico o de cualquier otro medio valido para su recepción, si no está conforme, devuelve al área solicitante.</t>
  </si>
  <si>
    <t>C1,C2,C3</t>
  </si>
  <si>
    <t xml:space="preserve">Procedimiento de Planificación, atención y evaluación de las comunicaciones - Revisar, validar y direccionar las solicitudes de Comunicación
</t>
  </si>
  <si>
    <t xml:space="preserve">Realizar reuniones o mesas de trabajo para el  seguimiento de la información que se requiere divulgar por los canales internos y externos de la entidad. </t>
  </si>
  <si>
    <t>(Número de reuniones o mesas de trabajo / Número de reuniones o mesas de trabajo programadas)*100</t>
  </si>
  <si>
    <t>Asesoría y apoyo talento Humano</t>
  </si>
  <si>
    <t>El Profesional Especializado 22-10 y/o contratista analiza las solicitudes de comunicaciones que llegan por mesa de servicio y verifica que cuenten con derechos de autor, validación de fuente y uso de datos personales.  Esta actividad permite que se verifique si las imágenes, videos, textos y referencias tienen derechos de autor y pueden ser utilizados por la UAECD.  
Si la propuesta gráfica o audiovisual no cuenta con permisos y derechos de autor se devuelve al área solicitante</t>
  </si>
  <si>
    <t>Procedimiento de Planificación, atención y evaluación de las comunicaciones -Revisar si la solicitud requiere derechos de autor, validación de fuente o autorización de uso de datos personales.</t>
  </si>
  <si>
    <t>Plan de comunicaciones</t>
  </si>
  <si>
    <t>Posibilidad de afectación reputacional  por desconocimiento de los grupos de valor de la información generada por la entidad a causa de Incumplimiento al plan de comunicaciones al final de la vigencia</t>
  </si>
  <si>
    <t xml:space="preserve"> *No contar con los recursos presupuestales y de TH necesarios para ejecutar las actividades *Insuficiencia de insumos requeridos para la divulgación de la información *Lineamientos del ente territorial  no permita la ejecución de algunas actividades por aspectos político – social - económico</t>
  </si>
  <si>
    <t>Cumplimiento de las actividades del plan de comunicaciones
(No actividades ejecutadas / No actividades planeadas) * 100</t>
  </si>
  <si>
    <t>El Asesor de comunicaciones, Profesional especializado 222-10 y /o Contratista realiza seguimiento al cumplimiento del plan de comunicaciones y de las solicitudes de mesa de servicios. Si se presenta algún retraso, se revisa y se realiza la actividad que se encuentre pendiente.</t>
  </si>
  <si>
    <t>Procedimiento de Planificación, atención y evaluación de las comunicaciones - Realizar seguimiento al cumplimiento del plan de comunicaciones y de las solicitudes de mesa de servicios.</t>
  </si>
  <si>
    <t xml:space="preserve">1. Generar estrategias de planificación y seguimiento para el cumplimiento de los indicadores y las actividades establecidas en Plan de Comunicaciones </t>
  </si>
  <si>
    <t>Atención y radicación de solicitudes de trámites catastrales de acuerdo con la normatividad vigente</t>
  </si>
  <si>
    <t>Posibilidad de afectación reputacional  por inconformidad del usuario frente a la atención recibida a causa de incumplimiento de la oportunidad en la atención de solicitudes que se reciben por los canales de atención</t>
  </si>
  <si>
    <t xml:space="preserve"> *Desconocimiento de los protocolos de atención y procedimientos relacionados *Fallas en los sistemas o aplicativos utilizados para la atención de solicitudes a través de los diferentes canales *Falta de seguimiento a la oportunidad en la atención de solicitudes</t>
  </si>
  <si>
    <t>Sumatoria del porcentaje de oportunidad por canal / Total de canales evaluados</t>
  </si>
  <si>
    <t>Muy Alta</t>
  </si>
  <si>
    <t>El Gerente Comercial y de Atención al Ciudadano, el Subgerente de Participación y atención al Ciudadano y/o el profesional asignado a cada canal de atención, verifica la asignación de los recursos humanos y tecnológicos para la atención desde los canales.</t>
  </si>
  <si>
    <t>Procedimiento de atención y radicación de solicitudes - Verificar los recursos humanos y tecnológicos requeridos para atender las solicitudes</t>
  </si>
  <si>
    <t>1. Revisar la matriz de riesgos
2. Revisar los controles asociados
3. Revisar y ajustar la capacidad operativa por canal</t>
  </si>
  <si>
    <t>Realizar socialización de los protocolos de atención</t>
  </si>
  <si>
    <t>(Socializaciones realizadas / Socializaciones programadas)*100</t>
  </si>
  <si>
    <t> </t>
  </si>
  <si>
    <t>Humanos, técnológicos</t>
  </si>
  <si>
    <t>Funcionarios, servidores GCAC/SPAC</t>
  </si>
  <si>
    <t>El profesional asignado a cada canal verifica que los servidores estén capacitados en el manejo general de los aplicativos para la atención y radicación, la normatividad e información técnica general vigente para la gestión operativa de las solicitudes.</t>
  </si>
  <si>
    <t xml:space="preserve">Procedimiento de atención y radicación de solicitudes - Verificar que los servidores estén capacitados </t>
  </si>
  <si>
    <t>El profesional, el técnico y/o el auxiliar de la Subgerencia de Participación y Atención al Ciudadano verifica el acceso a los aplicativos necesarios para la atención.</t>
  </si>
  <si>
    <t>Procedimiento de atención y radicación de solicitudes - Verificar el acceso a los aplicativos necesarios para la atención y/o radicación de solicitudes</t>
  </si>
  <si>
    <t>Diario</t>
  </si>
  <si>
    <t>Sin registro</t>
  </si>
  <si>
    <t>El profesional, el técnico y el auxiliar de la Subgerencia de Participación y Atención al Ciudadano verifica que todas las solicitudes fueron atendidas</t>
  </si>
  <si>
    <t>Procedimiento de atención y radicación de solicitudes - Verificar que todas las solicitudes fueron atendidas</t>
  </si>
  <si>
    <t xml:space="preserve">El profesional asignado a cada canal de la Subgerencia de Participación y Atención al Ciudadano revisa y retroalimenta sobre la atención y/o radicación realizada </t>
  </si>
  <si>
    <t>Procedimiento de atención y radicación de solicitudes - Revisar y retroalimentar sobre la atención y/o radicación realizada</t>
  </si>
  <si>
    <t>El Gerente comercial y de atención al Ciudadano, el Subgerente de Participación y Atención al Ciudadano y/o el Profesional asignado por canal, revisa el cumplimiento de la gestión de solicitudes y satisfacción de la atención</t>
  </si>
  <si>
    <t>Procedimiento de atención y radicación de solicitudes - Revisar el cumplimiento de la gestión de las solicitudes y satisfacción de la atención</t>
  </si>
  <si>
    <t>Posibilidad de afectación reputacional  por reprocesos  a causa de inconsistencia en las radicaciones de los trámites catastrales solicitados</t>
  </si>
  <si>
    <t xml:space="preserve"> *Orientación incorrecta al ciudadano por el desconocimiento de los lineamientos, normatividad y procedimientos asociados a la radicación de trámites *Falta de verificación y seguimiento de la calidad en las radicaciones que se realizan *Fallas en los sistemas o aplicativos utilizados para la radicación de solicitudes</t>
  </si>
  <si>
    <t>(Radicaciones correctas sin devolución / Radicaciones realizadas)*100</t>
  </si>
  <si>
    <t>1. Revisar la matriz de riesgos
2. Revisar los controles asociados
3. Corregir la inconsistencia
4. Verificar los documentos asociados al proceso de radicación</t>
  </si>
  <si>
    <t>El profesional, el técnico y el auxiliar de la Subgerencia de Participación y Atención al Ciudadano verifica el acceso a los aplicativos necesarios para la atención y/o radicación de solicitudes</t>
  </si>
  <si>
    <t>El profesional, el técnico y el auxiliar de la Subgerencia de Participación y Atención al Ciudadano recibe solicitud y verifica si es competencia de la entidad</t>
  </si>
  <si>
    <t>Procedimiento de atención y radicación de solicitudes - Revisar si la atención se realiza o se redirecciona a otra entidad</t>
  </si>
  <si>
    <t>El profesional, el técnico y el auxiliar de la Subgerencia de Participación y Atención al Ciudadano revisa el cumplimiento de los requisitos establecidos.</t>
  </si>
  <si>
    <t>Procedimiento de atención y radicación de solicitudes - Revisar el cumplimiento de los requisitos establecidos</t>
  </si>
  <si>
    <t>Notificación electrónica, personal, aviso o publicación de la notificación por aviso de trámites catastrales</t>
  </si>
  <si>
    <t>Posibilidad de afectación reputacional  por desconocimiento por parte de los usuarios del resultado del trámite catastral a causa de incumplimiento en la gestión de notificación electrónica</t>
  </si>
  <si>
    <t xml:space="preserve"> *Desconocimiento de los lineamientos, normatividad y procedimientos asociados a la notificación de trámites *Fallas en los sistemas o aplicativos utilizados para la notificación de trámites *Falta de control y seguimiento a la gestión de  notificación electrónica</t>
  </si>
  <si>
    <t>(No. Notificaciones electrónicas realizadas /No. de notificaciones electrónicas a realizar)*100</t>
  </si>
  <si>
    <t>El profesional asignado al equipo de notificaciones verifica que los servidores estén capacitados en la normatividad asociada en el manejo de las notificaciones y en la gestión operativa de las mismas</t>
  </si>
  <si>
    <t>Procedimiento Entrega de notificaciones - Verificar que los servidores estén capacitados en la normatividad asociada en el manejo de las notificaciones y en la gestión operativa de las mismas</t>
  </si>
  <si>
    <t>1. Revisar la matriz de riesgos
2. Revisar los controles asociados
3. Mesa de trabajo para identificar causas del incumplimiento para generar acciones correctivas</t>
  </si>
  <si>
    <t>1. Realizar reuniones trimestrales del equipo de notificaciones para revisar gestión y plantear mejoras si hay lugar a ellas.</t>
  </si>
  <si>
    <t>(Reuniones realizadas / Reuniones programadas)*100</t>
  </si>
  <si>
    <t>Humanos, técnicos, tecnológicos</t>
  </si>
  <si>
    <t>Profesional del equipo de notificaciones</t>
  </si>
  <si>
    <t>El Profesional, auxiliares y técnicos del equipo de notificaciones revisan el funcionamiento de las herramientas y aplicativos necesarios para el proceso de notificación</t>
  </si>
  <si>
    <t>Procedimiento Entrega de notificaciones - Revisar el funcionamiento de las herramientas y aplicativos necesarios para el proceso de notificación</t>
  </si>
  <si>
    <t xml:space="preserve">El profesional asignado al equipo de notificaciones verifica la asignación de las radicaciones para notificación </t>
  </si>
  <si>
    <t>Procedimiento Entrega de notificaciones - Verificar asignaciones de las radicaciones para notificación</t>
  </si>
  <si>
    <t xml:space="preserve">El Gerente Comercial y de Atención al Ciudadano, el Subgerente de Participación y Atención al Ciudadano y el Profesional
SPAC mensualmente revisan el cumplimiento de la gestión de notificaciones </t>
  </si>
  <si>
    <t>Procedimiento Entrega de notificaciones - Revisar el cumplimiento de la gestión de notificaciones</t>
  </si>
  <si>
    <t xml:space="preserve">El auxiliar y/o técnico de la SPAC, valida la información de los oficios y actos administrativos a notificar </t>
  </si>
  <si>
    <t>Instructivo Notificación Electrónica
Validar información de los oficios y actos administrativos a notificar</t>
  </si>
  <si>
    <t>El auxiliar y/o técnico de la SPAC verifica que la notificación fue exitosa</t>
  </si>
  <si>
    <t>Instructivo Notificación Electrónica
Verificar que la notificación fue exitosa</t>
  </si>
  <si>
    <t xml:space="preserve">Atención y respuesta a las solicitudes de información, quejas, reclamos, sugerencias, denuncias por actos de corrupción y otras, Derecho de Petición y /o felicitaciones. </t>
  </si>
  <si>
    <t xml:space="preserve">Posibilidad de afectación reputacional  por aumento en los tiempos de respuesta al ciudadano y posibles hallazgos, investigaciones y sanciones a causa de incumplimiento con los tiempos establecidos para la atención y respuesta a las solicitudes de información, quejas, reclamos, sugerencias, denuncias por actos de corrupción y otras, derecho de Petición y /o felicitaciones, recibidas en Bogotá te Escucha </t>
  </si>
  <si>
    <t xml:space="preserve"> *Desconocimiento de los lineamientos, normatividad y procedimientos asociados a la gestión de PQRS *Fallas en los sistemas o aplicativos utilizados para gestión y respuesta de las PQRS *Falta de seguimiento a la gestión de las PQRS en la entidad</t>
  </si>
  <si>
    <t>(PQRS atendidas oportunamente / Total PQRS por atender en el periodo)*100</t>
  </si>
  <si>
    <t xml:space="preserve">El profesional de la SPAC verifica que los servidores estén capacitados en la normatividad asociada en el manejo de las PQRS y en la gestión operativa de las mismas </t>
  </si>
  <si>
    <t>Procedimiento de Atención de PQRS - Verificar que los servidores estén capacitados en la normatividad asociada en el manejo de las PQRS y en la gestión operativa de las mismas</t>
  </si>
  <si>
    <t>1. Socializar tips trimestralmente para la gestión de PQRs</t>
  </si>
  <si>
    <t>(Tips socializados / Tips programadas)*100</t>
  </si>
  <si>
    <t>Profesional del equipo de Bogotá Te Escucha</t>
  </si>
  <si>
    <t>El Técnico y/o Profesional encargado de la gestión de PQRS en  la SPAC o territorio, revisar el funcionamiento de los aplicativos necesarios para el registro, atención y seguimiento de las PQRS</t>
  </si>
  <si>
    <t>Procedimiento de Atención de PQRS - Revisar el funcionamiento de los aplicativos necesarios para el registro, atención y seguimiento de las PQRS</t>
  </si>
  <si>
    <t>El profesional de la SPAC encargado de la gestión de PQRS verifica peticiones próximas a vencer y realizar alertamientos</t>
  </si>
  <si>
    <t>Procedimiento de Atención de PQRS - Verificar peticiones próximas a vencer y realizar alertamientos</t>
  </si>
  <si>
    <t>Los Gerentes, Subgerentes y Jefes de dependencia verifican la gestión de las peticiones</t>
  </si>
  <si>
    <t>Procedimiento de Atención de PQRS - Verificar gestión de las peticiones</t>
  </si>
  <si>
    <t xml:space="preserve">El Gerente GCAC y/o Subgerente SPAC, y el Profesional y/o técnico de la  SUPAC, Revisan el cumplimiento de la gestión y administración de las PQSR </t>
  </si>
  <si>
    <t>Procedimiento de Atención de PQRS - Revisar el cumplimiento de la gestión y administración de las PQSR</t>
  </si>
  <si>
    <t xml:space="preserve">Plan de participación ciudadana </t>
  </si>
  <si>
    <t>Posibilidad de afectación reputacional  por desarticulación con los grupos de valor y su insatisfacción con la gestión de la entidad a causa de incumplimiento de las actividades del Plan de participación ciudadana</t>
  </si>
  <si>
    <t xml:space="preserve"> *Fallas en la construcción del plan de participación ciudadana *Falta de seguimiento a las actividades programadas *</t>
  </si>
  <si>
    <t>(Promedio acumulado del porcentaje de
ejecución de las actividades del plan de participación/ Total promedio acumulado a ejecutar del plan de participación)*100</t>
  </si>
  <si>
    <t>Gerente GCAC, subgerente de participación Ciudadana y su equipo de trabajo, revisan y ajustan el plan de participación con cada uno de sus componentes.</t>
  </si>
  <si>
    <t>Procedimiento de participación ciudadana - Revisar y ajustar plan de participación</t>
  </si>
  <si>
    <t>1. Revisar la matriz de riesgos
2. Revisar los controles asociados
3. mesa de trabajo para identificar causas del incumplimiento para generar acciones correctivas</t>
  </si>
  <si>
    <t xml:space="preserve">Realizar reuniones mensuales para el seguimiento de la gestión. </t>
  </si>
  <si>
    <t xml:space="preserve">(Reuniones realizadas/reuniones programadas)*100 </t>
  </si>
  <si>
    <t>Profesionales del equipo de participación</t>
  </si>
  <si>
    <t>Comité Institucional de Gestión y Desempeño aprueba el plan con cada uno de sus componentes. Si el plan requiere ajustes se dejará consignando en el acta de la reunión para realizarlos</t>
  </si>
  <si>
    <t>Procedimiento de participación ciudadana - Presentar, revisar y aprobar el plan de participación ciudadana</t>
  </si>
  <si>
    <t>Gerente GCAC, Subgerente SPAC y su equipo de trabajo, periódicamente hacen seguimiento al cumplimiento de cada una de las actividades del Plan de participación y los planes de interlocución en todos los niveles.</t>
  </si>
  <si>
    <t>Procedimiento de participación ciudadana - Realizar seguimiento al plan de participación ciudadana</t>
  </si>
  <si>
    <t>Comité Institucional de gestión y desempeño realiza seguimiento a plan de participación ciudadana con el propósito de garantizar su cuplimiento.</t>
  </si>
  <si>
    <t>Procedimiento de participación ciudadana - Presentar y revisar el avance ejecución plan de participación ciudadana</t>
  </si>
  <si>
    <t>Ejecución del Plan de Acción de la Estrategia Comercial y Mercadeo</t>
  </si>
  <si>
    <t>Posibilidad de afectación económica y reputacional  por deficiencia en la consecución de recursos a causa de incumplimiento en la meta de recaudo programado</t>
  </si>
  <si>
    <t xml:space="preserve"> *Inadecuada planeación o proyección de los ingresos esperados  *Inadecuado seguimiento a los contratos vigentes *Incumplimiento en la entrega de productos y servicios</t>
  </si>
  <si>
    <t>(Recaudo ejecutado / recaudo programado) *100%
Nota: Corresponde al cumplimiento de la meta anual</t>
  </si>
  <si>
    <t>El Comité Institucional de Gestión y Desempeño revisa y aprueba la Estrategia Comercial y el Plan de Acción de mercadeo y relacionamiento comercial para su implementación acorde a los lineamientos, directrices y metas de gestión institucional acorde con el periodo de aplicación.</t>
  </si>
  <si>
    <t>Revisar y aprobar la Estrategia comercial y de mercadeo y el Plan de acción de mercadeo y relacionamiento comercial</t>
  </si>
  <si>
    <t>Realizar seguimiento con el cliente en compañía de las áreas técnicas</t>
  </si>
  <si>
    <t>(Reportes realizados / reportes programados)*100</t>
  </si>
  <si>
    <t>Funcionarios y servidores responsables GCAC</t>
  </si>
  <si>
    <t>El Gerente Comercial y de Atención al Ciudadano – GCAC, los Gerentes de dependencias encargadas de la elaboración de los productos y servicios y los Asesores Dirección, en mesa técnica,  realizan revisión y análisis de viabilidad de la propuesta, teniendo en cuenta aspectos como la capacidad operativa y financiera para asegurar que las Ofertas de Servicios cuenten con la viabilidad operativa y financiera en el marco de la misionalidad de la Unidad.</t>
  </si>
  <si>
    <t>Procedimiento "Gestión Comercial y de Mercadeo" - Determinar viabilidad de la Oferta de Servicios (Capacidad operativa - financiera)</t>
  </si>
  <si>
    <t xml:space="preserve">Participar en las sesiones o gestiones de proyección de ingresos en el marco de la formulación del anteproyecto de presupuesto 2027 </t>
  </si>
  <si>
    <t>(Apoyo en sesión(es) convocada(s) y-o solicitud(es) gestionada(s) / sesión(es) convocada(s) y-o solicitud(es) realizada(s))*100</t>
  </si>
  <si>
    <t>Gerente Comercial y de Atención al Ciudadano</t>
  </si>
  <si>
    <t>El Gerente Comercial y de Atención al Ciudadano – GCAC, los Gerentes de dependencias encargadas de la elaboración de los productos y servicios y los Asesores Dirección, en mesa técnica,  determinan la viabilidad y condiciones de los nuevos productos presentados mediante oferta de servicios asegurando la viabilidad de esta en la suscripción y/o formalización del negocio jurídico.</t>
  </si>
  <si>
    <t>C1, C2</t>
  </si>
  <si>
    <t>Procedimiento "Gestión Comercial y de Mercadeo" - Determinar viabilidad y verificar las condiciones del negocio</t>
  </si>
  <si>
    <t>Realizar seguimientos trimestrales a los contratos interadministrativos</t>
  </si>
  <si>
    <t>(Seguimientos realizados / Seguimientos programados) *100</t>
  </si>
  <si>
    <t>El Comité de Contratación revisa y analiza el negocio jurídico para realizar control de legalidad y determinar su viabilidad para dar continuidad o no al negocio jurídico asegurando jurídicamente que este cuente con la legalidad y viabilidad en su ejecución.</t>
  </si>
  <si>
    <t>C2, C3</t>
  </si>
  <si>
    <t>Procedimiento "Gestión Comercial y de Mercadeo" - Realizar revisión del negocio jurídico</t>
  </si>
  <si>
    <t>Actualizar el tablero de seguimiento negocios jurídicos</t>
  </si>
  <si>
    <t>(Actualizaciones realizadas / Actualizacones programadas ) *100</t>
  </si>
  <si>
    <t xml:space="preserve">El Gerente Comercial y de Atención al Ciudadano – GCAC y los Gerentes de dependencias encargadas de la elaboración de los productos y servicios realizan la revisión y validación de la oferta de servicios para garantizar que esté correctamente estructurada y cumpla con los requisitos exigidos por el socio de negocio, así como con las especificaciones técnicas del producto. </t>
  </si>
  <si>
    <t>C1, C2, C3</t>
  </si>
  <si>
    <t>Procedimiento "Gestión Comercial y de Mercadeo" - Validar la Oferta de servicios.</t>
  </si>
  <si>
    <t xml:space="preserve">Realizar reuniones de seguimiento ingresos </t>
  </si>
  <si>
    <t>El Gerente Comercial y de Atención al Ciudadano - GCAC, los responsables de la Gerencia Comercial y de Atención al Ciudadano - GCAC, los Gerentes de las dependencias encargadas de elaborar los productos y servicios y los responsables delegados para el seguimiento realizan el seguimiento del negocio jurídico asegurando el cumplimiento de las condiciones, entregas, tiempos establecidos y balance financiero, de acuerdo con lo definido en las obligaciones del vínculo pactado.</t>
  </si>
  <si>
    <t>Procedimiento "Gestión Comercial y de Mercadeo" - Realizar el seguimiento del negocio jurídico</t>
  </si>
  <si>
    <t>Gestión estratégica de tecnología</t>
  </si>
  <si>
    <t>Gestionar proyectos estratégicos de Tecnologías de la Información y las Comunicaciones, fomentando la implementación de procesos, trámites y servicios
que permitan la generación de valor en lo público, el acceso, uso y apropiación de los mismos, para el cumplimiento de los objetivos institucionales, bajo
lineamientos de seguridad y privacidad de la información y la continuidad de los servicios tecnológicos.</t>
  </si>
  <si>
    <t>GEST</t>
  </si>
  <si>
    <t>Plan Estratégico de Tecnologías de la Información– PETI</t>
  </si>
  <si>
    <t>Posibilidad de afectación reputacional  por desmejoramiento en la provisión, gestión, gobierno TI, y en el uso y apropiación de las tecnologías de la información, a causa de incumplimiento de la Politica de Gobierno Digital, el  PETI y el objetivo del proceso</t>
  </si>
  <si>
    <t xml:space="preserve"> *Recortes presupuestales, falta de presupuesto o insuficiente presupuesto; fluctuación del dólar *Debilidades y/o inoportunidad por parte de los procesos/dependencias en la generación de insumos para la ejecución de los proyectos *Insuficiente personal</t>
  </si>
  <si>
    <t>Plan Estratégico de Tecnologias de información - PETI implementado (Avance acumulado de la ejecución del
plan de trabajo/ Avance programado acumulado del plan
para el período evaluado) *100%</t>
  </si>
  <si>
    <t>Comité Institucional de Gestión y Desempeño revisa y aprueba el Plan Estratégico de TI, con el fin de verificar que se hayan tenido en cuenta todos los insumos y que sean claros los objetivos e indicadores propuestos y que además se cuenta con los recursos suficientes para dar cumplimiento al PETI.</t>
  </si>
  <si>
    <t>Procedimiento planeación estratégica de TI. Actvidad 5: Revisar y Aprobar el Plan Estrategico de TI</t>
  </si>
  <si>
    <t>Revisión de los riesgos asociados a cada uno de los proyectos del PETI. Y generar plan de trabajo para remediar la desviación.</t>
  </si>
  <si>
    <t>Gerente de Tecnología revisa mensualmente la ejecución de la Planeación Estratégica de TI, con el fin de determinar si los planes y proyectos del PETI están cumpliendo de acuerdo a la programación.</t>
  </si>
  <si>
    <t>Procedimiento planeación estratégica de TI. Actvidad 12: Verificar el Cumplimiento de la Ejecución del PETI</t>
  </si>
  <si>
    <t>Comité Institucional de Gestión y Desempeño revisa la ejecución de la Planeación Estratégica de TI, con el fin de determinar que no se afecte el cumplimiento de las metas institucionales.</t>
  </si>
  <si>
    <t>Procedimiento planeación estratégica de TI. Actvidad 14: Verificar el Cumplimiento de la Ejecución del PETI</t>
  </si>
  <si>
    <t>Gerente de Tecnología presenta ante la Subgerencia de Contratación, la información para la propuesta de la versión inicial del Plan
Anual de Adquisiciones, buscando que la renovación y sostenimiento de infraestructura tecnológica se cumpla de acuerdo a la programación, y que contribuya al normal desempeño de la Planeación Estratégica TI e Institucional.</t>
  </si>
  <si>
    <t>Procedimento de Elaboración, Formulación, Articulación y Modificación del Plan Anual de Adquisiciones. Actividad 2: Radicación de la información para la elaboración de propuesta del Plan Anual de Adquisiciones.</t>
  </si>
  <si>
    <t>Plan de Seguridad y Privacidad de la Información</t>
  </si>
  <si>
    <t>Posibilidad de afectación reputacional  por la no prestación de los servicios tecnológicos, a causa de pérdida, fuga o alteración de información de la UAECD</t>
  </si>
  <si>
    <t>Tecnología</t>
  </si>
  <si>
    <t xml:space="preserve"> *Obsolescencia tecnológica y vulnerabilidades no solucionadas, accesos no autorizados *Falta de adopción y apropiación de las políticas de Seguridad y Privacidad de la Información en sensibilización en temas de seguridad y privacidad de la información a los usuarios *Inadecuada gestión de copias de seguridad y deficiencias en almacenamiento de información </t>
  </si>
  <si>
    <t>Incidentes de seguridad de la información que impiden la prestación de servicios de TI (Número total de eventos e incidentes de
seguridad de la información en el período,
que impidieron la prestación de servicios de TI
de acuerdo al Instructivo de Gestión de
Incidentes de Seguridad de la Información / Número total de eventos o incidentes de
seguridad evidenciados y/o reportados en el
período, clasificados como de seguridad de la
información de acuerdo con el Instructivo de
Gestión de Incidentes de Seguridad de la
Información)*100)</t>
  </si>
  <si>
    <t>Gerente de Tecnología aprueba el Plan de Seguridad y Privacidad de la Información, el Plan de Tratamiento de Riesgos de Seguridad y Privacidad de la
Información, y el Documento Técnico Manual de Políticas Detalladas de Seguridad y Privacidad la Información, con el fin de garantizar el cumplimiento de los lineamientos nacionales, distritales e institucionales en materia de Seguridad y Privacidad de la Información.</t>
  </si>
  <si>
    <t>Procedimiento Gestión de Seguridad y Privacidad de la Información. Actividad 5: Aprobar el Plan de Seguridad y Privacidad de la Información, el Plan de Tratamiento de Riesgos de Seguridad y Privacidad de la
Información, y el Documento Técnico Manual de Políticas Detalladas de Seguridad y Privacidad la Información</t>
  </si>
  <si>
    <t xml:space="preserve">Controles provenientes del Procedimiento de Gestión de Seguridad y Privacidad de la información, actividades del instructivo de Gestión de Incidentes de Seguridad de la Información, actividades del Instructivo de Gestión de Copias de Seguridad; ejecución del Procedimiento Gestión de Infraestructura Tecnológica, y Procedimiento Gestión de Continuidad del Negocio
</t>
  </si>
  <si>
    <t>Fortalecer la Estrategia de comunicaciones para dar a conocer tips y las políticas de seguridad y privacidad de la información</t>
  </si>
  <si>
    <t>(No.  de actividades de la estrategia de comunicaciones ejecutadas en el periodo /No.  de actividades e la estrategia de comunicaciones programadas en el periodo )*100</t>
  </si>
  <si>
    <t>a. Medios de comunicación
b. Recurso humano</t>
  </si>
  <si>
    <t>a. Oficial de Seguridad</t>
  </si>
  <si>
    <t>Comité Institucional de Gestión y Desempeño aprueba el Plan de Seguridad y Privacidad de la Información, el Plan de
Tratamiento de Riesgos de Seguridad y Privacidad de la Información, y las Políticas de Seguridad y Privacidad de la Información, con el fin de garantizar la proteccion de la información institucional en el marco de lineamientos nacionales y distritales.</t>
  </si>
  <si>
    <t xml:space="preserve">Procedimiento Gestión de Seguridad y Privacidad de la Información. Actividad 7: Aprobar en el Comité Institucional de Gestión y Desempeño, el Plan de Seguridad y Privacidad de la Información, el Plan de Tratamiento de Riesgos de Seguridad y Privacidad de la Información, y las Políticas de Seguridad y Privacidad de la Información  </t>
  </si>
  <si>
    <t>Jefe de Dependencia y/o el designado mediante memorando, solicitan la inactivación de las cuentas de usuario expiradas, para garantizar que no existan accesos lógicos no autorizados.</t>
  </si>
  <si>
    <t>Instructivo gestión de accesos. Actividad 15: Revisar y solicitar depuraciones mensuales cuentas de usuario de red</t>
  </si>
  <si>
    <t>Oficial y/o Equipo de Seguridad de la
Información, realiza sensibilización, capacita y comunica al personal de la UAECD en seguridad de la información, con el fin de fortalecer los temas de protección de la información.</t>
  </si>
  <si>
    <t xml:space="preserve">Procedimiento Gestión de Seguridad y Privacidad de la Información. Actividad 12: Sensibilizar, capacitar y comunicar al personal de la UAECD en Seguridad y Privacidad de la Información </t>
  </si>
  <si>
    <t>Los administradores de plataforma, validan la disponibilidad de la infraestructura tecnológica para constatar que los servicios se encuentren disponibles, con el fin de garantizar la disponibilidad de la información para una operación constante.</t>
  </si>
  <si>
    <t>C1 y C3</t>
  </si>
  <si>
    <t>Procedimiento Gestión de la Infraestructura Tecnológica. Actividad 19: Monitorear la gestión y capacidades de la infraestructura
y plataformas.
Actividad 5: Ejecutar el Plan Operativo de la Subgerencia de Infraestructura Tecnológica.</t>
  </si>
  <si>
    <t>Elaborar Planes de Continuidad del Negocio, para identificar la información crítica de cada proceso o dependencia</t>
  </si>
  <si>
    <t>C2 y C3</t>
  </si>
  <si>
    <t>Procedimiento Continuidad del Negocio. Actividad 4: Elaborar y/o actualizar Plan de Continuidad del Negocio para los procesos críticos BCP</t>
  </si>
  <si>
    <t>Gestión de información catastral y valuatoria</t>
  </si>
  <si>
    <t>Mantener un registro de información catastral oportuno y de calidad que se anticipe a las necesidades de información de la ciudad.</t>
  </si>
  <si>
    <t>Realizar la gestión catastral con enfoque multipropósito a través de la formación, actualización, conservación y difusión catastral, así como la gestión de trámites y/o productos con fines urbanísticos y para adquisición de predios</t>
  </si>
  <si>
    <t>GICV</t>
  </si>
  <si>
    <t>Base de datos gráfica y alfanumérica con información, física, jurídica y económica actualizada.</t>
  </si>
  <si>
    <t>Posibilidad de afectación reputacional  por aumento de reclamaciones por parte de los usuarios a causa de desactualización de la base de datos de información catastral</t>
  </si>
  <si>
    <t xml:space="preserve"> *1. Planeación y seguimiento inadecuado a las actividades programadas *2. Condiciones ambientales, sociales, políticas, culturales, financieras que afecten la actualización *Incumplimiento en los tiempos de contratación de recursos o en los resultados esperados por los contratistas</t>
  </si>
  <si>
    <t>(N. de predios actualizados en el año / Total de predios de la Ciudad)*100
Nota: El cumplimiento de la meta de este indicador se mide al finalizar la vigencia.</t>
  </si>
  <si>
    <t>El Gerente de Información Catastral revisa el cronograma de la Actualización Catastral del área rural y urbana, en el caso de requerir ajustes se solicitará el ajuste respectivo a través de correo electrónico al área correspondiente.</t>
  </si>
  <si>
    <t>Instructivo Planificación y seguimiento de la actualización catastral.
-Revisar el cronograma de la Actualización Catastral</t>
  </si>
  <si>
    <t>Realizar análisis y revisión para determinar un plan de trabajo y/o acciones a tomar para garantizar que en la vigencia siguiente se pudiera dar cumplimiento a lo programado</t>
  </si>
  <si>
    <t>Profesional Especializado o Contratista encargado del seguimiento de la Actualización en la Gerencia de Información Catastral y los Directivos que intervienen en el Seguimiento semanal al proceso de actualización catastral revisan el cronograma de la actualización catastral y de requerir ajustes se solicitan realizarlos para ser presentados en el seguimiento.</t>
  </si>
  <si>
    <t>Instructivo Planificación y seguimiento de la actualización catastral.
-Presentar para aprobación el cronograma de la Actualización Catastral</t>
  </si>
  <si>
    <t>El Director UAECD y el Gerente de Información Catastral realizan seguimiento a las actividades de la actualización catastral, con el propósito de garantizan el cumplimiento de la programación, analiza las dificultades y propone acciones o estrategias en caso de que se presenten inconvenientes.</t>
  </si>
  <si>
    <t>1,2,3</t>
  </si>
  <si>
    <t>Instructivo Planificación y seguimiento de la actualización catastral
- Realizar seguimiento a la Actualización Catastral.</t>
  </si>
  <si>
    <t>El Director UAECD y el Gerente de Información Catastral realizan seguimiento al cumplimiento de cada una de las actividades planeadas, si existe algún incumplimiento se implementan las acciones que se determinan en el marco del instructivo de planificación y seguimiento.</t>
  </si>
  <si>
    <t>Procedimiento Actualización catastral
- Verificar el cumplimiento de los planes de trabajo o cronograma de la actualización catastral</t>
  </si>
  <si>
    <t xml:space="preserve">Solicitudes y/o trámites atendidos </t>
  </si>
  <si>
    <t>Posibilidad de afectación reputacional  por pérdida de confianza de la ciudadanía a causa de Incumplimiento en la atención de los trámites no inmediatos</t>
  </si>
  <si>
    <t xml:space="preserve"> *1. Cambios normativos *2. Alta rotación de personal  *3. Fallas en los aplicativos y /o soluciones tecnológicas
4. Debilidades en la articulación con otras dependencias que participan en la gestión del trámite</t>
  </si>
  <si>
    <t>(Radicaciones atendidas/Radicaciones programadas)*100</t>
  </si>
  <si>
    <t>Los Profesionales líderes de los equipos de trabajo revisan el estado de las radicaciones, envían correos a quienes tienen asignaciones que presenten retrasos, solitando información correspondiente y estableciendo compromisos, acciones de mejora  para cumplir con la meta establecida.</t>
  </si>
  <si>
    <t>1,2,3,4</t>
  </si>
  <si>
    <t>Instructivo Planificación, seguimiento y control de trámites
 Revisar el estado (actividad vigente) de las radicaciones</t>
  </si>
  <si>
    <t>Realizar análisis y revisión para determinar un plan de trabajo y/o acciones a tomar 
Evaluar la disposición de recursos y acciones para superar el rezago</t>
  </si>
  <si>
    <t xml:space="preserve">1. Realizar seguimiento acerca de las mesas de trabajo con otras entidades, dependencias y equipos de trabajo para la atención de las solicitudes radicadas en el periodo (Actividad por demanda según la necesidad del proceso). </t>
  </si>
  <si>
    <t>(Registros con el reporte de mesas realizadas/ Registros programados)* 100.</t>
  </si>
  <si>
    <t>Humanos, tecnológicos.</t>
  </si>
  <si>
    <t xml:space="preserve">Subgerencia de Información Económica, Subgerencia de Información Física y Jurídica, Gerencia de Información Catastral </t>
  </si>
  <si>
    <t>Los profesionales líderes de los equipos de trabajo y Subgerentes SIE SIFJ, revisan la información por cada grupo de trabajo de trámites, resultado del seguimiento para detectar las radicaciones que superan los plazos establecidos, se evalúan las acciones a implementar y se determina si requiere algún otro tipo de estrategia.</t>
  </si>
  <si>
    <t>Instructivo Planificación, seguimiento y control de trámites
Realizar el seguimiento interno a los trámites</t>
  </si>
  <si>
    <t>2. Detectar radicaciones asignadas con más de dos meses a cargo del mismo funcionario, realizar análisis conjunto de las causas del retrasos y definir con base en las mismas fechas de entrega</t>
  </si>
  <si>
    <t>(Seguimientos ejecutados / Seguimientos programados)*100</t>
  </si>
  <si>
    <t>El Gerente de Información Catastral, Subgerentes SIE SIFJ y profesionales líderes de los equipos de trabajo en GIC/SIE/SIFJ, verifican la información consolidada del resultado del seguimiento de trámites, quincenalmente con el propósito de revisar el resultado del seguimiento de los trámites y definir estrategias para mejorar en los tiempos de respuesta requeridos.</t>
  </si>
  <si>
    <t xml:space="preserve">Instructivo Planificación, seguimiento y control de trámites
Realizar seguimiento general del estado de los trámites </t>
  </si>
  <si>
    <t>3. Realizar reunión de seguimiento de la gestión de trámites.</t>
  </si>
  <si>
    <t>(Reuniones  realizadas/ Total de reuniones programadas)*100</t>
  </si>
  <si>
    <t>4. Realizar registro del envío de alertas cuando transcurridos 15 días hábiles no se cuente con la respuesta por parte de la SDP al trámite de topográficos.</t>
  </si>
  <si>
    <t>(Registro de alertas enviadas / Registro trimestral)*100</t>
  </si>
  <si>
    <t>Gerencia de Información Catastral</t>
  </si>
  <si>
    <t>Respuestas a solicitudes de Avalúos comerciales</t>
  </si>
  <si>
    <t>Posibilidad de afectación reputacional  por pérdida de imagen o credibilidad por parte de los clientes a causa de Incumplimiento en la oportunidad de los avalúos comerciales</t>
  </si>
  <si>
    <t xml:space="preserve"> *1. Falta de seguimiento en el desarrollo de las actividades *2. Falta de disponibilidad o dedicación exclusiva de los avaluadores (contratistas) *3. En ocasiones complejidad en la valoración de los predios solicitados</t>
  </si>
  <si>
    <t>(Avalúos comerciales entregados oportunamente / Avalúos comerciales que tenían vencimiento en el periodo)*100</t>
  </si>
  <si>
    <t xml:space="preserve">El profesional de control de calidad de la Subgerencia de Información Económica -SIE, verifica en el aplicativo de avalúos comerciales el Informe técnico con los anexos y los documentos aportados, validando contra una lista de chequeo para determinar su conformidad. De requerirse ajustes, devuelve al profesional avaluador para ajustes. </t>
  </si>
  <si>
    <t>Procedimiento Avalúos comerciales
Verificar y realizar control de calidad al avalúo comercial</t>
  </si>
  <si>
    <t>Realizar análisis y revisión para determinar un plan de trabajo y/o acciones a tomar
Gestionar la entrega de los  avalúos pendientes</t>
  </si>
  <si>
    <t>1. Realizar reuniones mensuales de seguimiento con la Gerencia de Información Catastral y la Dirección General sobre la gestión de los avalúos comerciales.</t>
  </si>
  <si>
    <t>Líder avalúos comerciales, Subgerente SIE</t>
  </si>
  <si>
    <t xml:space="preserve">El Comité de avalúos realiza revisión y validación del avalúo teniendo en cuenta las variables definidas en el procedimiento asociado; de no ser aprobado, se devuelve a la realización del estudio técnico, dejando como registro el Acta de Comité. </t>
  </si>
  <si>
    <t xml:space="preserve">Procedimiento Avalúos comerciales
Revisar y Validar propuesta de avalúo en comité </t>
  </si>
  <si>
    <t>2. Realizar reuniones técnicas del equipo de trabajo con los clientes y escalar a la Gerencia los casos en que existan sdiscrepancias que no permitan avanzar en la entrega y aprobación de avalúos</t>
  </si>
  <si>
    <t>Líder avalúos, Subgerente SIE</t>
  </si>
  <si>
    <t xml:space="preserve">El profesional de control de calidad de la SIE revisa y valida la inclusión de la totalidad de los ítems de reconocimiento según la documentación aportada; si no se aprueba se devuelve al profesional avaluador por el módulo de avalúos. </t>
  </si>
  <si>
    <t>Procedimiento Avalúos comerciales
Revisar y realizar control de calidad avalúo de indemnización</t>
  </si>
  <si>
    <t xml:space="preserve">El profesional de control de calidad de la SIE revisa la respuesta soportada en el informe técnico de avalúo con sus anexos (si aplica), para asegurar que dé respuesta a todos los requerimientos del solicitante y que la respuesta sea consistente; de requerir ajuste devuelve al profesional avaluador . </t>
  </si>
  <si>
    <t>Procedimiento Avalúos comerciales
Revisar y realizar control de calidad a la respuesta de revisión y/o complementación</t>
  </si>
  <si>
    <t>Respuesta a solicitudes de plusvalía</t>
  </si>
  <si>
    <t xml:space="preserve">Posibilidad de afectación económica y reputacional  por reclamaciones de los usuarios a causa de Inconsistencia en la determinación del efecto plusvalía </t>
  </si>
  <si>
    <t xml:space="preserve"> *1.  Error y/o diferencias en la aplicación de las normas por parte del avaluador y/o el control de calidad *2. Solicitudes de cálculo del efecto incompletas o con normatividad insuficiente o confusa *</t>
  </si>
  <si>
    <r>
      <t>(Número de actos administrativos de liquidación de plusvalía revocados / Actos administrativos de liquidación generados</t>
    </r>
    <r>
      <rPr>
        <sz val="11"/>
        <rFont val="Calibri"/>
        <family val="2"/>
      </rPr>
      <t>)*100</t>
    </r>
  </si>
  <si>
    <t>El Profesional Avaluador, profesional control de calidad, urbanístico y valuatorio revisa que la solicitud cumpla con los requisitos estipulados en la resolución de trámites. verifica la información de los predios que hacen parte del instrumento que contienen hechos generadores, el soporte del estudio normativo que da sustento a los hechos generadores, y además otros soportes que se requieran para plantear los ejercicios valuatorio. Si la información no está completa o no es suficiente para adelantar el cálculo, solicita mediante oficio dirigido a la SDP la documentación pendiente o las aclaraciones requeridas para adelantar el cálculo.</t>
  </si>
  <si>
    <t xml:space="preserve">Procedimiento Plusvalía
Revisar preliminarmente la documentación aportada en la radicación para verificar su completitud para realizar el cálculo del efecto plusvalía </t>
  </si>
  <si>
    <t>Revisar y si es necesario, modificar el cálculo y el acto administrativo de liquidación del efecto plusvalía</t>
  </si>
  <si>
    <t>1. Realizar reuniones mensuales de seguimiento con la Gerencia de Información Catastral y la Dirección General sobre la gestión de plusvalía</t>
  </si>
  <si>
    <t>Subgerente SIE</t>
  </si>
  <si>
    <t>El Profesional Control de Calidad Urbanístico y valuatorio realiza la verificación del Informe Técnico de Plusvalía, y registra los resultados en el Formato de Control de Calidad Plusvalía</t>
  </si>
  <si>
    <t>Procedimiento Cálculo y determinación del efecto plusvalía
Realizar el control de calidad urbanístico y valuatorio al cálculo del efecto plusvalía.</t>
  </si>
  <si>
    <t>2. Realizar revisión y actualización del Procedimiento de Plusvalía</t>
  </si>
  <si>
    <t>(Procedimiento actualizado / Procedimiento programado)*100</t>
  </si>
  <si>
    <t>El Avaluador y Comité de Avalúos presenta el estudio efectuado para el cálculo del efecto plusvalía para su verificación y aprobación, en sesión de Comité de cálculo de efecto plusvalía. Las observaciones y la decisión que se tomen se consignan en el formato Acta comité Cálculo del Efecto Plusvalía</t>
  </si>
  <si>
    <t xml:space="preserve">Procedimiento Plusvalía
Verificar Sustentación para aprobación el cálculo del efecto plusvalía ante el comité de plusvalía  </t>
  </si>
  <si>
    <t>El Profesional Control Calidad Valuatorio revisa el informe final y el listado de predios junto con sus valores consolidados, dejando constancia en el registro de control de calidad del cálculo y teniendo en cuenta la nueva información obrante en el expediente desde la anterior revisión de calidad</t>
  </si>
  <si>
    <t xml:space="preserve">Procedimiento Plusvalía
Revisar el informe técnico con sus soportes  </t>
  </si>
  <si>
    <t>Base de datos gráfica y  alfanumérica con información, física, jurídica y económica actualizada - Avalúo Catastral</t>
  </si>
  <si>
    <t>Posibilidad de afectación reputacional  por modificaciones de avalúo de oficio a causa de inconsistencias en la determinación del avalúo catastral</t>
  </si>
  <si>
    <t xml:space="preserve"> *1. Errores por procesamientos  manuales *2. Falta de herramientas gráficas con información de valores históricos de predios *3. Retrasos en el inicio y ejecución del proceso de actualización</t>
  </si>
  <si>
    <t>(No. de predios no modificados de oficio en su avalúo catastral  / total de predios de la ciudad) * 100</t>
  </si>
  <si>
    <t>El OTC, grupo de estadística y Gerencia de tecnología revisan que las fórmulas se hayan aplicado correctamente de acuerdo con las reglas definidas para los modelos econométricos y liquidación de avalúo, si se requieren ajustes se devuelve para ajuste.
El profesional avaluador asignado realiza el análisis de sensibilidad de acuerdo con el instructivo análisis de sensibilidad, si se requieren ajustes devuelve para ajuste.
El grupo de estadística y la Gerencia de Tecnología revisan que se hayan aplicado correctamente los porcentajes de CONFIS e IVIUR los porcentajes aprobados según las políticas fiscales definidas por la autoridad municipal y el índice de ley a los predios. Si se presentan inconsistencias las comunica para ajuste por parte del profesional asignado.</t>
  </si>
  <si>
    <t>Instructivo Liquidación de avalúos Revisar y realizar pre liquidar avalúos
Instructivo Liquidación de avalúos Revisar y aprobar los avaluos comerciales liquidados
Instructivo Liquidación de avalúos
Revisar la correcta aplicación de los porcentajes</t>
  </si>
  <si>
    <t>Aplicar lo establecido por la autoridad catastral para determinar las inconsistencias y corregir</t>
  </si>
  <si>
    <t xml:space="preserve">1. Realizar las actividades tendientes a estabilizar las herramienta de automatización del componente económico y liquidación de avalúos </t>
  </si>
  <si>
    <t>(Informes de seguimiento realizados / Informes programados)*100</t>
  </si>
  <si>
    <t>Subgerente de Información Económica</t>
  </si>
  <si>
    <t>Los profesionales avaluadores revisan la consistencia de los valores comerciales liquidados de los predios de la base catastral, si no se encuentran acordes proponen los ajustes.
El profesional de control de calidad revisa la propuesta de ajuste y/o cambios verificando la consistencia de la información a cargar por parte del avaluador, si no se aprueban se devuelve.
El profesional avaluador revisa para cada uno de los predios reportados por los validadores la consistencia de la información y el avalúo total liquidado, si no todos los valores se encuentran acordes con las condiciones del predio y el mercado inmobiliario, se procede a realizar los ajustes y cargue de información a que haya a lugar.</t>
  </si>
  <si>
    <t>Instructivo Análisis de sensibilidad
Revisar los validadores
Instructivo Análisis de sensibilidad
Realizar control de calidad de ajustes propuestos
Instructivo Análisis de sensibilidad
Revisar los validadores catastrales</t>
  </si>
  <si>
    <t xml:space="preserve">El profesional de control de calidad, comité de avalúos selecciona una muestra aleatoria de los puntos muestra realizados y sobre estos revisa la consistencia de la información valuatoria, si detecta inconsistencia marca los puntos muestra con las alertas detectadas en las revisiones anteriores y genera un archivo de alertas para remitir al profesional avaluador para su revisión. </t>
  </si>
  <si>
    <t>Instructivo Realización Avalúos puntos muestra
Revisar y realizar control de calidad</t>
  </si>
  <si>
    <t>El profesional de control de calidad OTC grupo OIC verifica la información recolectada para determinar que todas las ofertas de venta arriendo de un sector hayan sido capturadas, si no se capturó como mínimo el 70% de las ofertas del sector asignado devuelve al técnico para un nuevo recorrido.
El profesional de control de calidad OTC grupo OIC y líder territorial OTC verifica la calidad y consistencia de la información registrada tras el cargue y ajuste de las ofertas en los aplicativos dispuestos.</t>
  </si>
  <si>
    <t xml:space="preserve">Instructivo para la captura y ajuste de ofertas del mercado inmobiliario.
Realizar control de calidad de ofertas capturadas en campo
Realizar control de calidad a las ofertas ajustadas y cargadas en FOCA y de la información capturada en territorio </t>
  </si>
  <si>
    <t xml:space="preserve">El Subgerente de información económica y el Abogado revisan la consistencia de  los actos administrativos, de requerirse ajuste se debe realizar la devolución para corrección. </t>
  </si>
  <si>
    <t>Instructivo mutación cuarta
Revisar y aprobar la resolución</t>
  </si>
  <si>
    <t>El Director UAECD y el Gerente de Información Catastral realizan seguimiento a las actividades de la actualización catastral, con el propósito de garantizan el cumplimiento de la programación, analiza las dificultades y propone acciones o estrategias en caso de que se presenten inconvenientes.
El Director UAECD y el Gerente de Información Catastral realizan seguimiento al cumplimiento de cada una de las actividades planeadas, si existe algún incumplimiento se implementan las acciones que se determinan en el marco del instructivo de planificación y seguimiento.</t>
  </si>
  <si>
    <t>Instructivo Planificación y seguimiento de la actualización catastral
- Realizar seguimiento a la Actualización Catastral.
Procedimiento Actualización catastral
- Verificar el cumplimiento de los planes de trabajo o cronograma de la actualización catastral</t>
  </si>
  <si>
    <t>Operaciones estadísticas</t>
  </si>
  <si>
    <t>Posibilidad de afectación reputacional  por pérdida de confianza en la entidad por parte de los usuarios de la información a causa de Resultados no concluyentes o que no reflejen la realidad del fenómeno de estudio</t>
  </si>
  <si>
    <t>*Cambios conceptuales o metodológicos no contemplados en el diseño metodológico. *Falta de información o información incompleta.
* Necesidades de información no identificadas de manera correcta *Deficiencias en la especificación de los objetivos o en los alcances de la operación.
* Falta de seguimiento y control al cronograma de trabajo.</t>
  </si>
  <si>
    <t>(Resultados de la operación estadística con declaraciones de no conformidad de auditoría o de evaluación interna por resultados no concluyentes o que no reflejen la realidad del fenómeno de estudio/ Resultados entregados)*100</t>
  </si>
  <si>
    <t>El Gerente de Información Catastral revisa el plan general de la operación estadística para validar que cumpla con los lineamientos establecidos y que se cuente con los recursos necesarios para dar cumplimiento a lo establecido, de estar conforme aprueba o de lo contrario devuelve para ajustes.</t>
  </si>
  <si>
    <t>1,3,4</t>
  </si>
  <si>
    <t>Revisar el Plan General de la operación estadística</t>
  </si>
  <si>
    <t>Comunicar a los usuarios y corregir los productos de difusión</t>
  </si>
  <si>
    <t>1. Realizar seguimiento a la operación estadística.</t>
  </si>
  <si>
    <t>Jefe OTC</t>
  </si>
  <si>
    <t>El Gerente de Información Catastral revisa que los documentos metodológicos de la operación estadística cumplan con los lineamientos establecidos, de estar conforme aprueba o de lo contrario devuelve para ajustes.</t>
  </si>
  <si>
    <t>Revisar y aprobar el documento metodológico y la ficha de la operación estadística</t>
  </si>
  <si>
    <t>2. Incluir en el cronograma de la segunda iteración estadística y en el procedimiento de operaciones estadísticas la realización de una revisión de resultados por parte del equipo del Observatorio Técnico Catastral al menos 15 días antes de la fecha de publicación.</t>
  </si>
  <si>
    <t>(Documentos elaborados / Documentos programados) * 100</t>
  </si>
  <si>
    <t>El Jefe del Observatorio Técnico Catastral y Expertos (internos o externos) comprueba la coherencia y consistencia de los resultados para asegurar su calidad y posterior análisis para validar la calidad de los resultados obtenidos de acuerdo con los objetivos y las actividades o fases previas, realizando un análisis de contexto y coherencia de la información estadística producida, dejando como soporte el Informe de evaluación de la fase</t>
  </si>
  <si>
    <t>Procedimiento Desarrollo de operaciones estadísticas 
Verificar y analizar datos</t>
  </si>
  <si>
    <t>El Gerente de Información Catastral valida la viabilidad, coherencia y pertinencia de las acciones de mejora propuestas de la operación estadística, si tiene observaciones devuelve para ajuste al Profesional(es) Observatorio Técnico Catastral (OTC)</t>
  </si>
  <si>
    <t>Procedimiento Desarrollo de operaciones estadísticas 
Revisar resultados de la evaluación y el plan de mejora de la operación estadística</t>
  </si>
  <si>
    <t>Impacto</t>
  </si>
  <si>
    <t>Gestión de información geográfica</t>
  </si>
  <si>
    <t>Fortalecer la Infraestructura de Datos Espaciales del Distrito Capital, como herramienta que permite la integración, análisis y explotación de la información geográfica y catastral para la toma de decisiones.</t>
  </si>
  <si>
    <t>Gestionar la estandarización, consolidación, integración y disposición de los recursos de información geográfica de la IDE de Bogotá, para permitir y facilitar el descubrimiento, acceso, aprovechamiento, uso y apropiación de los datos geográficos del Distrito Capital.</t>
  </si>
  <si>
    <t>GIGE</t>
  </si>
  <si>
    <t>Plan anual de trabajo formulado e implementado</t>
  </si>
  <si>
    <t xml:space="preserve">Posibilidad de afectación reputacional  por incumplimiento de los objetivos estratégicos y de las lineas de acción del Plan Estratégico de la IDE de Bogotá para la vigencia, así como posibles retrasos en la hoja de ruta y cronograma establecido para el decenio. a causa de incumplimiento del plan anual de trabajo </t>
  </si>
  <si>
    <t xml:space="preserve"> *Debilidades en la planeación pues no responde a las necesidades de la infraestructura *Desarticulación o no coordinación de los involucrados, bajo compromiso y participación de las entidades *Incumplimiento de tiempos u oportunidad en el seguimiento y control a la ejecución del plan anual de trabajo de IDECA</t>
  </si>
  <si>
    <t>(% acumulado de ejecución de las actividades del plan anual de trabajo de la IDE de Bogotá en el período / % de programación de las actividades del plan anual de trabajo de la IDE de Bogotá en la vigencia ) * 100</t>
  </si>
  <si>
    <t>El  Gerente Ideca y los Subgerentes de Operaciones y de Analítica de Datos,  revisan el documento propuesta del PAT en el sentido de verificar que este de acuerdo con los lineamientos impartidos, para garantizar que se tiene en cuenta todos los componentes de la IDE, que se está de acuerdo con los elementos estratégicos propuestos y alineado al plan de desarrollo, necesidades insterinstitucionales y con los objetivos estrategicos de la UAECD. (C1)</t>
  </si>
  <si>
    <t>Procedimiento Fortalecimiento de la Gobernanza de IDECA. Revisar y aprobar propuesta de plan estratégico o plan anual de trabajo.</t>
  </si>
  <si>
    <t>Diseñar e implementar un plan de contingencia orientado a garantizar el cumplimiento del plan de trabajo en coordinación con las entidades miembros de la IDE de Bogotá.</t>
  </si>
  <si>
    <t>El  Gerente Ideca y los Subgerentes de Operaciones y de Analítica de Datos, junto con el profesional especializado lider del procedimiento de fortalecimiento de la gobernanza Ideca, realizan seguimiento, monitoreo y control al Plan Anual de Trabajo. Registran el avance del PAT en la matriz de seguimiento y en caso de evidenciar atraso La Gerencia Ideca y las Subgerencias de Operaciones y Analítica evaluan causas y definen las acciones pertinentes. realizaran seguimiento de los compromisos para cada caso. (C3)</t>
  </si>
  <si>
    <t>Procedimiento Fortalecimiento de la Gobernanza de IDECA. Realizar seguimiento, monitoreo y control al  plan anual de trabajo.</t>
  </si>
  <si>
    <t>El  Gerente Ideca y los Subgerentes de Operaciones y de Analítica de Datos, desarrollan sesión para aprobación del plan estratégico ante la Comisión Ideca con el propósito de garantizar que se tienen en cuenta todos los componentes de la infraestructura de datos (C2)</t>
  </si>
  <si>
    <t>Procedimiento Fortalecimiento de la Gobernanza de IDECA. Desarrollar sesión para aprobación del plan estratégico ante la Comisión Ideca.</t>
  </si>
  <si>
    <t>Instrumentos técnicos
elaborados y/o actualizados</t>
  </si>
  <si>
    <t>Posibilidad de afectación reputacional  por desactualización, ausencia o baja calidad de instrumentos para la eficiente gestión de la información geográfica a causa de La gestión inoportuna de las actividades o incumplimiento de los requisitos  para la elaboración de propuestas de instrumentos técnicos</t>
  </si>
  <si>
    <t xml:space="preserve"> *Inadecuada planeación de los instrumentos priorizados en relación al alcance y requerimientos *Cambios o transformación en modelos, métodos, tecnología con relación a la Gestión de Información Geográfica *</t>
  </si>
  <si>
    <t>(% de ejecución de  actividades para la elaboración de propuestas de instrumentos técnicos o jurídicos desarrolladas en el período / % de programación de  actividades para la elaboración de propuestas de instrumentos técnicos o jurídicos programadas a desarrollar en la vigencia) * 100</t>
  </si>
  <si>
    <t>El Gerente Ideca y la mesa técnica designada, revisan y aprueban la propuesta de priorización  con el propósito de validar que se cuente con los recursos suficientes para ejecutar la elaboración y/o actualización de los instrumentos técnicos o proyectos jurídicos y que los mismos estén de acuerdo con lo establecido
en el Plan Estratégico Institucional y el Plan estratégico de Ideca. (C1)</t>
  </si>
  <si>
    <t>Procedimiento elaboración y mantenimiento de instrumentos técnicos y jurídicos para la gestión de información geográfica. Revisar y aprobar la propuesta de priorización.</t>
  </si>
  <si>
    <t>Diseñar e implementar un plan de contingencia orientado a garantizar la gestión oportuna de las actividades, así como el cumplimiento de los requisitos  para la elaboración de propuestas de instrumentos técnicos y/o jurídicos</t>
  </si>
  <si>
    <t>1. Realizar semestralmente sesiones de seguimiento de las normas que impactan la elaboración o actualización de instrumentos de GIG</t>
  </si>
  <si>
    <t xml:space="preserve"> Número de sesiones de seguimiento de las normas ejecutadas   / Total de sesiones de seguimiento de normas programadas </t>
  </si>
  <si>
    <t>Humanos
Normativos
Tecnológicos</t>
  </si>
  <si>
    <t>1. Lider del procedimiento - Profesional Especializado</t>
  </si>
  <si>
    <t>El profesional especializado de la Gerencia Ideca, lider del procedimiento  revisa el instrumento preliminar con el propósito de evitar que el instrumento no cuente con las especificaciones necesarias para su implementación.(C2)</t>
  </si>
  <si>
    <t>Procedimiento elaboración y mantenimiento de instrumentos técnicos y jurídicos para la gestión de información geográfica. Revisar instrumento preliminar.</t>
  </si>
  <si>
    <t>El Subgerente a cargo, aplica pruebas y valida la funcionalidad del instrumento técnico con el proposito de identificar la
conformidad de producto para evitar que el instrumento no cuente con las especificaciones necesarias para su implementación. (C2)</t>
  </si>
  <si>
    <t>Procedimiento elaboración y mantenimiento de instrumentos técnicos y jurídicos para la gestión de información geográfica. Aplicar pruebas y analisis de conformidad del instrumento técnico.</t>
  </si>
  <si>
    <t xml:space="preserve">Catálogo de Recursos Geográficos </t>
  </si>
  <si>
    <t>Posibilidad de afectación reputacional  por dificultades en el seguimiento de la oferta y demanda de los recursos geográficos dispuestos en la IDE de Bogotá a causa de la desactualización, impresición o inadecuada estructuración del catalogo de recursos geográficos</t>
  </si>
  <si>
    <t xml:space="preserve"> *Incumplimiento de lineamientos por parte  de los responsables de  garantizar la actualización del catálogo *Carencia de herramientas tecnológicas automatizadas o funcionales para la actualización del catálogo de recursos geográficos *</t>
  </si>
  <si>
    <t xml:space="preserve">Número de recursos geográficos actualizados en el período = (recursos geográficos solicitados para actualizar en el catálogo en el período / número de recursos geográficos actualizados en el catálogo)*100 </t>
  </si>
  <si>
    <t>El profesional especializado de la Gerencia Ideca, profesionales especializados o universitarios de la Subgerencia de Operaciones, verifican la actualización del catálogo de recursos geográficos el propósito de asegurar la trazabilidad y consistencia de la información.</t>
  </si>
  <si>
    <t>Procedimiento Gobierno de Recursos Geográficos. Verificar la actualización del catálogo de recursos geográficos.</t>
  </si>
  <si>
    <t>Automático</t>
  </si>
  <si>
    <t>Diseñar e implementar un plan de contingencia orientado a garantizar la actualización, presición y/o adecuada estructuración del catálogo de recursos geográficos</t>
  </si>
  <si>
    <t xml:space="preserve">El lider funcional, el operador de mesa de servicios, el líder tecnico y el analista de desarrollo analizan requerimientos y diseñan la solución, construcción o ajuste de software, con el propósito de generar soluciones que realmente se atiendan el requerimiento . </t>
  </si>
  <si>
    <t xml:space="preserve">Procedimiento soporte y mantenimiento de sistemas de información. Analizar requerimientos y diseñar la solución, construcción o ajuste de software. </t>
  </si>
  <si>
    <t>Requerimientos de Recursos Geográficos atendidos</t>
  </si>
  <si>
    <t>Posibilidad de afectación reputacional  por insatisfacción de los usuarios de la Infraestructura de Datos Espaciales de Bogotá a causa de incumplimientos de los requisitos normativos y del cliente o de los grupos de valor en la atención de los requerimientos de información geográfica</t>
  </si>
  <si>
    <t xml:space="preserve"> *Incumplimiento de tiempos u oportunidad de respuestas *Incumplimiento de lineamientos y el contenido de las respuestas que no cumplen los requerimientos de los usuarios y los establecidos en la normatividad vigente *</t>
  </si>
  <si>
    <t>(Número  de requerimientos de recursos geográficos atendidos con oportunidad y calidad / Total de requerimientos de recursos geográficos recibidos para atención) *100</t>
  </si>
  <si>
    <t>El gerente Ideca, subgerente de operaciones o subgerente de analítica de datos, revisan conforme a los requisitos establecidos el cumplimiento de las especificaciones en la respuesta proyectada por el profesional asignado y evalúan si puede aprobarse la misma con el propósito de verificar que la respuesta a la solicitud sea pertinente, oportuna y cumpla con los lineamientos y normas
establecidas para tal fin.</t>
  </si>
  <si>
    <t>Procedimiento Atención de Requerimientos de Recursos Geográficos. Aprobar respuesta.</t>
  </si>
  <si>
    <t>Direccionar al responsable asignado de la atención del requerimiento a las instancias correspondientes para la indagación pertinente de tal manera que se garantice la atención del requerimiento con el lleno de las especificaciones establecidas</t>
  </si>
  <si>
    <t>1. Realizar sesiones de trabajo mensual para el seguimiento del cumplimiento en términos de calidad y oportunidad.</t>
  </si>
  <si>
    <t>Número de sesiones de seguimiento ejecutadas / Número de sesiones de seguimiento programadas*100%</t>
  </si>
  <si>
    <t>Jefe de dependencia
Profesional asignado
Auxiliar administrativo</t>
  </si>
  <si>
    <t>Datos de referencia para Bogotá Distrito Capital y documentos técnicos</t>
  </si>
  <si>
    <t>Posibilidad de afectación reputacional  por incorformidad y perdida de crebilidad en el producto Mapa de Referencia por parte de los usuarios a causa de incumplimiento en la publicación del número de datos de referencia solicitados para actualizar por versión</t>
  </si>
  <si>
    <t xml:space="preserve"> *Problemas tecnológicos o técnicos en la arquitectura de la UAECD  *Desactualización de la documentación técnica asociada por versión de las capas suministradas por las entidades *Incongruencia entre las BDG origen y las BDG destino</t>
  </si>
  <si>
    <t>(Número  de datos de referencia actualizados por versión / Total de datos de referencia solicitados para actualizar por versión) *100</t>
  </si>
  <si>
    <t>El profesional especializado lider del procedimiento de la Subgerencia de Operaciones verifica las actualizaciones de los documentos técnicos en terminos de forma, consistencia y coherencia . (C2)</t>
  </si>
  <si>
    <t>Procedimiento de gestión de datos de referencia. Verificar las actualizaciones de los documentos técnicos.</t>
  </si>
  <si>
    <t>Realizar convocatoria extraordinaria mesa técnica Mapa de Referencia en el marco de la Comisión Ideca con el fin de garantizar el cumplimiento de los requisitos de actualización del conjunto de datos</t>
  </si>
  <si>
    <t>El profesional especializado lider de procedimiento de la Subgerencia de Operaciones valida la actualización y cargue de los datos de referencia en la base de datos geográfica con el propósito de validar la consistencia de los datos respecto a los datos suministrados por las entidades responsables  (C3)</t>
  </si>
  <si>
    <t>Procedimiento de gestión de datos de referencia. Validar actualización y cargue de los datos de referencia en la base de datos geográfica.</t>
  </si>
  <si>
    <t>El profesional responsable de la Gerencia de Tecnología mantiene y soporta las aplicaciones y/o sistemas de información con el proposito de disminuir o eliminar los problemas tecnologicos de la UAECD  (C1)</t>
  </si>
  <si>
    <t>Procedimiento soporte y mantenimiento de sistemas de información. Mantener y soportar las aplicaciones y/o sistemas de información.</t>
  </si>
  <si>
    <t>Externa</t>
  </si>
  <si>
    <t>Datos temáticos y
documentos técnicos</t>
  </si>
  <si>
    <t>Posibilidad de afectación reputacional  por pérdida de crebilidad e incorformidad por parte de los usuarios de la IDE de Bogotá respecto a las capas geográficas publicadas a causa de incumplimiento en la publicación del número de datos temáticos actualizados y/o generados en el período</t>
  </si>
  <si>
    <t xml:space="preserve"> *Incumplimiento de lineamientos establecidos por IDECA por parte de la entidad productora *Inadecuado diligenciamiento de los documentos técnicos en terminos de forma, consistencia y coherencia *Problemas tecnológicos o técnicos en la arquitectura de la UAECD</t>
  </si>
  <si>
    <t>(Número  de datos temáticos actualizados y/o generados en el período / Total de datos  temáticos programados para actualizar y/o generar en la vigencia) *100</t>
  </si>
  <si>
    <t>El Profesional Universitario Administrador de la Base de Datos, revisa y valida que los datos cargados en pruebas cumplan con lo establecido en el Instructivo para el cargue de la base de datos geográfica, se diligencia el formato Chequeo cargue de datos y se notifican los resultados con el propósito de validar los criterios de para el cargue de la base de datos de pruebas, en cuanto a consistencia y coherencia de los datos. (C1)</t>
  </si>
  <si>
    <t>Procedimiento de Gestión de Datos Temáticos. Revisar y validar los datos cargados en la base de datos de pruebas (ACT14)</t>
  </si>
  <si>
    <t>Convocatoria extraordinaria mesa técnica  en el marco de la Comisión Ideca con el fin de garantizar el cumplimiento de los requisitos de actualización y generación de capas</t>
  </si>
  <si>
    <t>El Profesional Especializado líder de procedimiento Datos Temáticos,verifica que los documentos técnicos cumplan con los siguientes criterios: Forma: Que hayan sido diligenciados en los formatos o herramientas definidas en IDECA o en las entidades productoras. cumpliendo con los requerimientos mínimos identificados en cada estándar. Además, se analizarán aspectos como: Nombres, Control de Versiones, etc. Consistencia: Hace referencia a que exista correspondencia entre documentos técnicos, en aspectos como la codificación, nombre de objetos, la definición de subtipos y/o dominios. Coherencia: Los documentos estén acordes con el contenido al interior de los estos, garantizando la conexión lógica integral, con el porposito de validar los criterios de forma, consistencia y coherencia de los documentos técnicos. (C2)</t>
  </si>
  <si>
    <t xml:space="preserve">Procedimiento de Gestión de Datos Temáticos. Verificar los resultados (ACT18) </t>
  </si>
  <si>
    <t>El administrador de plataforma, supervisa diariamente todos los componentes de la infraestructura tecnológica de la UAECD con el propósito de detectar y resolver posibles problemas antes de que impacten los servicios de negocio y llegar a una correcta toma de decisiones sobre las soluciones a adquirir dadas las necesidades y capacidades reales de la entidad.  (C3)</t>
  </si>
  <si>
    <t>Procedimiento de Gestión de la Infraestrutura Tecnológica. Monitorear la gestión y capacidades de la infraestructura y plataformas 
(ACT19)</t>
  </si>
  <si>
    <t>Sistemas de información</t>
  </si>
  <si>
    <t>Servicios Web Geográficos Interoperables</t>
  </si>
  <si>
    <t>Posibilidad de afectación reputacional  por la inapropiada gestión de los servicios web geograficos a causa de incumplimiento en la actualización y/o generación de los servicios web en el período</t>
  </si>
  <si>
    <t xml:space="preserve"> *Problemas tecnológicos o técnicos en la arquitectura de la UAECD *Deficiencia en el control de los requerimientos técnicos que deben cumplir los servicios web *</t>
  </si>
  <si>
    <t>(Número de servicios web geográficos actualizados o generados en el período / Total de servicios web geográficos solicitados para publicar)  * 100</t>
  </si>
  <si>
    <t>El profesional especializado de la subgerencia de operaciones (líder de servicios) verifica que el servicio web geográfico en ambiente de pruebas cumpla con los requisitos mínimos requeridos y buenas prácticas para los servicios web geográficos. (C2)</t>
  </si>
  <si>
    <t>Procedimiento gestión de servicios web geográficos. Verificar servicio web geográfico en ambiente de pruebas</t>
  </si>
  <si>
    <t>Convocatoria extraordinaria para articulación institucional a través del procedimiento de gobernanza de la IDE de Bogotá con el fin de garantizar el cumplimiento de los requisitos de actualización de los servicios web geograficos asociados al conjunto de datos generados o actualizados durante el período</t>
  </si>
  <si>
    <t>El subgerente de operaciones revisa la solicitud del servicio web geográfico que se requiere publicar en ambiente de producción, para verificar y controlar los aspectos de despliegue y coherencia de los servicios web geográficos que se van a publicar para paso a producción. (C2)</t>
  </si>
  <si>
    <t>Procedimiento gestión de servicios web geográficos. Aprobar publicación del servicio web geográfico para paso a producción</t>
  </si>
  <si>
    <t>El profesional asignado de la subgerencia de operaciones (Administrador consola de mapas Bogotá) verifica que el servicio web geográfico en ambiente de producción cumpla con los requisitos mínimos requeridos y buenas prácticas para los servicios web geográficos. (C2)</t>
  </si>
  <si>
    <t>Procedimiento gestión de servicios web geográficos. Verificar servicio web geográfico en ambiente de producción</t>
  </si>
  <si>
    <t>El administrador de la plataforma de la Gerencia de Tecnología valida la disponibilidad de la Infraestructura Tecnologica con el proposito de disminuir o eliminar los problemas tecnologicos de la UAECD . (C1)</t>
  </si>
  <si>
    <t>Procedimiento de Gestión de la Infraestrutura Tecnológica. Validar la disponibilidad de la infraestrutura tecnológica.</t>
  </si>
  <si>
    <t>Estrategias desarrolladas
para la promoción y
fortalecimiento de
capacidades Técnicas de
IDECA.</t>
  </si>
  <si>
    <t>Posibilidad de afectación reputacional  por debilidades en la información publicada en los canales y plataformas disponibles, así como en el desarrollo de los eventos de promoción y/ o fortalecimiento a causa de debilidades en el diseño e implementación de la estrategia desarrollada para la promoción, difusión y fortalecimiento de las capacidades técnicas de los miembros de la IDE de Bogotá.</t>
  </si>
  <si>
    <t xml:space="preserve"> *Incorrecta formulación de la estrategia desarrollada para la promoción, difusión y fortalecimiento de las capacidades técnicas de los miembros de la IDE de Bogotá. *debilidades en la implementación de la estrategia desarrollada  para la promoción y difusión y fortalecimiento de capacidades *</t>
  </si>
  <si>
    <t>(% acumulado de ejecución de las actividades de la estrategia para la promoción y fortalecimiento de capacidades técnicas IDECA en el período / % de programación de las actividades de la estrategia para la promoción y fortalecimiento de capacidades técnicas IDECA  en la vigencia ) * 100</t>
  </si>
  <si>
    <t>El Gerente IDECA y los Subgerentes de Operaciones y de Analítica de Datos revisan y aprueban la Estrategia de Promoción, Difusión y Fortalecimiento de Capacidades de Ideca. (C1 y C2)</t>
  </si>
  <si>
    <t>Procedimiento para la promoción, Difusión y Fortalecimiento de Capacidades Técnicas de Ideca. Revisar y aprobar la estrategia de promoción, difusión y fortalecimiento de capacidades de Ideca.</t>
  </si>
  <si>
    <t>A través de las mesas de trabajo de la comisión Ideca realizar seguimiento, monitoreo y acciones de mejora de las actividades establecidas en la estrategia.</t>
  </si>
  <si>
    <t>El profesional Especializado y el Equipo de trabajo de fortalecimiento de las capacidades Procedimiento para la promoción, validan el material a utilizar y los instrumentos de implemntación de la estratégia (C1)</t>
  </si>
  <si>
    <t>Procedimiento para la promoción, Difusión y Fortalecimiento de Capacidades Técnicas de Ideca. Validar el material a utilizar y los instrumentos de
implementación de la estrategia</t>
  </si>
  <si>
    <t>El Gerente IDECA y los Subgerentes de Operaciones y de Analítica de Datos Validan el informe de las actividades desarrolladas en el marco de la estrategia. (C2)</t>
  </si>
  <si>
    <t>Procedimiento para la promoción, Difusión y Fortalecimiento de Capacidades Técnicas de Ideca. Validar el informe de las actividades desarrolladas en el marco de la estrategia.</t>
  </si>
  <si>
    <t>Ortoimagen
Modelo Digital de Terreno
Base de datos cartográfica digital</t>
  </si>
  <si>
    <t xml:space="preserve">Posibilidad de afectación reputacional  por incorformidad por parte de los usuarios de la IDE de Bogotá respecto a los productos de cartografía básica a causa de incumplimientos de las especificaciones técnicas mínimas </t>
  </si>
  <si>
    <t xml:space="preserve"> *Debilidades en la formulación del plan de trabajo en concordancia con los productos de cartografía básica a generar *Debilidades en la verificación del cumplimiento de requerimientos técnicos mínimos de los insumos *</t>
  </si>
  <si>
    <t>(N de Productos de cartografía básica que cumplen con las especificaciones técnicas definidas  / Total de productos de cartografía básica generados en el período) * 100</t>
  </si>
  <si>
    <t>El líder del procedimiento para la generación de productos de cartografía básica, el Gerente IDECA y el  Subgerente de Operaciones verifican que el plan de trabajo no tenga inconsistencias frente a las diversas fases y actividades previstas.</t>
  </si>
  <si>
    <t>Procedimiento para la generación de productos de cartografía básica.
Evaluar el plan de trabajo propuesto para la generación de productos cartográficos</t>
  </si>
  <si>
    <t xml:space="preserve">Realizar los ajustes requeridos al plan de trabajo y establecer las acciones de contingencia necesarias, cuando se identifique situaciones que puedan afectar la calidad de los productos de cartografía básica. </t>
  </si>
  <si>
    <t>El líder de procesamiento y el ingeniero de control de calidad verifican posibles inconformidades con respecto a los elementos y subelementos establecidos en las especificaciones técnicas emitidas por el IGAC.</t>
  </si>
  <si>
    <t>Procedimiento para la generación de productos de cartografía básica: Realizar control de calidad de Modelo Digital de Terreno MDT
Documento técnico para la generación de productos cartográficos básicos</t>
  </si>
  <si>
    <t>Procedimiento para la generación de productos de cartografía básica: Realizar control de calidad de Ortoimágen
Documento técnico para la generación de productos cartográficos básicos</t>
  </si>
  <si>
    <t>Procedimiento para la generación de productos de cartografía básica: Realizar control de calidad de la base de datos vectorial
Documento técnico para la generación de productos cartográficos básicos</t>
  </si>
  <si>
    <t>Gestión presupuestal y financiera</t>
  </si>
  <si>
    <t>Administrar los recursos financieros y proveer información presupuestal, contable y de tesorería para apoyar el cumplimiento de la misión de la UAECD</t>
  </si>
  <si>
    <t>GPFI</t>
  </si>
  <si>
    <t xml:space="preserve"> Órdenes de pago</t>
  </si>
  <si>
    <t>Posibilidad de afectación económica y reputacional  por la generación de sanciones administrativas, disciplinarias, y reprocesos a causa de Trámites de pago sin el lleno de los requisitos legales</t>
  </si>
  <si>
    <t xml:space="preserve"> *Solicitudes de pago con errores o sin la documentación completa y requerida.   *Personal sin experiencia, *Incumplimiento de procedimientos y controles</t>
  </si>
  <si>
    <t>(Solicitudes tramitadas con cumplimiento de requisitos legales / Total de solicitudes de pago a tramitar) * 100</t>
  </si>
  <si>
    <t>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INSTRUCCIONES del Instructivo, el cual adicionalmente indica que cuando se autoricen pagos de endosos u órdenes judiciales a personas naturales o jurídicas el supervisor deberá requerir el certificado SARLAFT que se expide en la siguiente URL https://sanctionssearch.ofac.treas.gov/; con el fin de prevenir dobles pagos o pagos en exceso, evitar incongruencias, información faltante y pagos errados o sin el lleno de los requisitos legales. De presentarse inconsistencias en la validación de los documentos de pago, se devuelve la cuenta al contratista y/o supervisor según sea el caso.</t>
  </si>
  <si>
    <t>Instructivo Revisión y Validación de Cuentas
Validar documentos de pago</t>
  </si>
  <si>
    <t>1. Dejar evidencia del caso o los casos materializados
2. Re - liquidar la OP presupuestalmente de acuerdo con la normatividad aplicable</t>
  </si>
  <si>
    <t>Reportar trimestralmente el estado del  Consolidado de Cuentas de la UAECD (control de radicación)</t>
  </si>
  <si>
    <t>(Estado Consolidado de Cuentas de la UAECD reportado / Estado Consolidado de Cuentas de la UAECD del trimestre) * 100</t>
  </si>
  <si>
    <t>Recursos  humanos, físicos, informáticos  y  tecnológicos</t>
  </si>
  <si>
    <t>Profesional SAF (Presupuesto)</t>
  </si>
  <si>
    <t xml:space="preserve">El profesional especializado de presupuesto revisa por segunda vez en el Consolidado de Cuentas, las órdenes de pago de las personas jurídicas y resoluciones frente a los soportes, con base en el Liquidador de Pagos vigente y en el aplicativo OPGET Financiero, con el fin de garantizar la congruencia de los soportes con el informe cobrado y que los descuentos respectivos se hayan realizado correctamente antes de aprobarla. Si encuentra inconsistencias devuelve a quien la elaboró para que realice los ajustes. </t>
  </si>
  <si>
    <t>Instructivo Revisión y validación de cuentas
Realizar segunda revisión de la orden de pago</t>
  </si>
  <si>
    <t>El técnico o auxiliar administrativo de presupuesto ejecuta las siguientes validaciones en el Consolidado de Cuentas:  1. Ubicación de la orden de pago en la carpeta del contrato. 2. Independientemente de la fuente de financiación la orden de pago debe indicar“Sin Situación de Fondos”, 3. El registro presupuestal afectado debe coincidir con el del Envío Autorizaciones de Pago Tesorería, 4. El valor del informe debe coincidir con el del Envío Autorizaciones de Pago Tesorería y 5. La cuenta debe tener OP asignada en OPGET Financiero, para aprobar las ódenes de pago realizadas y crear el Envío Autorizaciones de Pago Tesorería (se crea automático con el Consolidado de Cuentas) y la Relación de Documentos a Radicar (OPGET) para firma del subgerente administrativo y financiero y posterior remisión a la Tesorería. En caso de que una cuenta no cumpla con alguno de estos requisitos, se solicita la autorización de anulación de la OP a la Subgerencia Administrativa y Financiera para realizar de nuevo el proceso de elaboración y revisión de orden de pago.</t>
  </si>
  <si>
    <t>Instructivo Revisión y validación de cuentas
Validar el Envío Autorizaciones de Pago Tesorería para firma</t>
  </si>
  <si>
    <t xml:space="preserve"> Certificados de Registro Presupuestal
(anulados o liberados parcialmente)</t>
  </si>
  <si>
    <t>Posibilidad de afectación económica y reputacional  por reprocesos, desgaste administrativo e incumplimiento en la ejecución y pagos a causa de anulación errónea de saldos de registros presupuestales de compromisos vigentes</t>
  </si>
  <si>
    <t xml:space="preserve"> *Personal con conocimientos desactualizados *Errores humanos *Incumplimiento de procedimientos y controles</t>
  </si>
  <si>
    <t>(Total de RP anulados correctamente/ Total de anulaciones de RP solicitadas)*100</t>
  </si>
  <si>
    <t>El profesional de presupuesto verifica la solicitud frente al acta de liquidación del contrato o informe final de supervision, garantizando que los saldos a anular correspondan a contratos ya finalizados o liquidados. Si la documentación no está completa devuelve al área solicitante para su corrección.</t>
  </si>
  <si>
    <t>Procedimiento Administración Presupuestal
Verificar soportes de la solicitud de anulación de saldos</t>
  </si>
  <si>
    <t>1. Dejar evidencia del caso o los casos materializados, 
2. Anular los saldos del RP, en caso de estar pendiente,
3. Reconstituir el RP anulado por error, en caso de anulación de RP por error.  
4. Buscar los recursos anulados o liberados, en la vigencia, y volver a emitir otro RP.</t>
  </si>
  <si>
    <t>El profesional especializado de presupuesto revisa el acta de anulación de saldos frente a los soportes respectivos, verificando que la información esté completa y correcta, si no lo está devuelve a elaborar acta de anulación</t>
  </si>
  <si>
    <t>Procedimiento Administración Presupuestal
Revisar acta de anulación de saldos</t>
  </si>
  <si>
    <t>El profesional de presupuesto genera reporte en los aplicativos correspondientes para verificar que se anularon todos los saldos, garantizando que se registraron correctamente, si los saldos incluidos en el acta no están anulados devuelve a registrar las anulaciones en los aplicativos correspondientes.</t>
  </si>
  <si>
    <t>Procedimiento Administración Presupuestal
Validar anulaciones en reporte de los aplicativos correspondientes</t>
  </si>
  <si>
    <t xml:space="preserve">El profesional de presupuesto verifica la solicitud frente al acta de liquidación del contrato o informe final de supervision, validando la consistencia de la solicitud remitida por las áreas frente a los soportes. Si la información no es correcta devuelve al área solicitante.  </t>
  </si>
  <si>
    <t>Procedimiento Administración Presupuestal
Verificar soportes de la solicitud de anulación de saldos de reserva presupuestal y cotejarla con los aplicativos</t>
  </si>
  <si>
    <t>El profesional de presupuesto genera reporte de reservas presupuestales en los aplicativos dispuestos para verificar que las anulaciones quedaron registradas correctamente, si los saldos incluidos en el acta no están anulados devuelve a registrar las anulaciones en los aplicativos dispuestos.</t>
  </si>
  <si>
    <t>Procedimiento Administración Presupuestal
Validar anulaciones en reporte de los aplicativos dispuestos</t>
  </si>
  <si>
    <t xml:space="preserve">Certificados de Disponibilidad Presupuestal   </t>
  </si>
  <si>
    <t>Posibilidad de afectación reputacional  por reprocesos, desgaste administrativo y retraso en el trámite contractual a causa de expedición errónea de certificados de disponibilidad presupuestal</t>
  </si>
  <si>
    <t xml:space="preserve"> *Personal con conocimientos desactualizados o sin experiencia *Solicitudes con información inexacta *Incumplimiento de procedimientos y controles</t>
  </si>
  <si>
    <t>(Número de CDP expedidos  correctamente/ Número de solicitudes de CDP)*100</t>
  </si>
  <si>
    <t>El profesional de presupuesto recibe la solicitud de CDP remitida por las diferentes áreas ejecutoras del presupuesto y valida que la información sea consistente, si no lo es devuelve la solicitud al área solicitando indicando las inconsistencias presentadas para su corrección.</t>
  </si>
  <si>
    <t>Procedimiento Administración Presupuestal
Validar las solicitudes de CDP</t>
  </si>
  <si>
    <t>1. Dejar evidencia del caso o los casos materializados, 
2. Generar los CDP pendientes.</t>
  </si>
  <si>
    <t>El profesional especializado de presupuesto revisa el CDP frente a la solicitud con el fin de validar la correcta elaboración, si no es consistente devuelve para ajuste o reelaboración.</t>
  </si>
  <si>
    <t>Procedimiento Administración Presupuestal
Revisar CDP</t>
  </si>
  <si>
    <t>El profesional de presupuesto recibe la solicitud remitida por la Subgerencia de contratación y la valida frente a los documentos aportados para el registro, verificando el cumplimiento de los requisitos legales, si no es consistente devuelve la solicitud al técnico o auxiliar administrativo de presupuesto indicando las inconsistencias presentadas para corrección con copia al profesional especializado, el técnico o auxiliar remite por correo a la Subgerencia de contratación para la respectiva gestión.</t>
  </si>
  <si>
    <t>Procedimiento Administración Presupuestal
Validar las solicitudes de CRP</t>
  </si>
  <si>
    <t>El profesional especializado de presupuesto revisa el CRP frente a los soportes respectivos para garantizar su correcta elaboración, si no lo es, devuelve para ajuste.</t>
  </si>
  <si>
    <t>Procedimiento Administración Presupuestal
Revisar CRP</t>
  </si>
  <si>
    <t>Estados financieros transmitidos y publicados</t>
  </si>
  <si>
    <t>Posibilidad de afectación económica y reputacional  por toma de decisiones inadecuadas y sanciones administrativas y disciplinarias a causa de registro y generación de información financiera no precisa ni acorde con el marco normativo contable.</t>
  </si>
  <si>
    <t xml:space="preserve"> *Personal con conocimientos desactualizados dados los cambios en las normas tributarias, financieras y contables aplicables. *No se recibe la informacion completa, correcta o a tiempo por parte de las dependencias implicadas. *</t>
  </si>
  <si>
    <t>(Número de sanciones asociadas a hallazgos de auditoría relacionados con información financiera o contable no acorde con el marco normativo aplicable*1)</t>
  </si>
  <si>
    <t>El profesional especializado o universitario, técnico operativo, auxiliar administrativo o contratista  validar los datos y las transacciones a reconocer analizando la información y transacciones soportadas y que pretenden ser reconocidas así: · Identifica el hecho económico para efectos de determinar si es susceptible de ser reconocido. · Verifica si cuenta con un valor monetario fiable que permita su registro. · Clasifica el hecho económico según su origen y naturaleza, para efectos de determinar las partidas a afectar y en especial cuando se utilice la subcuenta “Otros”. Adicionalmente, verifica la información reportada por los supervisores de contratos y/o convenios interadministrativos que presentan facturas de proveedores pendientes de trámite de pago, así como la discriminación de los costos y gastos; para efectos de dar cumplimiento a la normatividad contable, evitando el riesgo de incumplimiento del principio contable de la importancia relativa. Si la transacción no cumple las condiciones para ser reconocida informa al Contador de la entidad y/o reitera el requerimiento.</t>
  </si>
  <si>
    <t>Procedimiento Administración Contable
Analizar las transacciones soportadas para su reconocimiento contable</t>
  </si>
  <si>
    <t>Otros esquemas</t>
  </si>
  <si>
    <t>1. Dejar evidencia del caso o los casos materializados, así como de la subsanación de la información financiera o contable implicada. 
2. En caso de no haber realizado el registro generar los reportes contables.
3. Realizar reuniones con las áreas implicadas para tomar decisiones sobre el tratamiento frente a las fallas en el reporte de la información financiera o contable.</t>
  </si>
  <si>
    <t xml:space="preserve">1. Asistir o realizar capacitaciones al equipo de trabajo en la normativa contable. </t>
  </si>
  <si>
    <t>(Capacitaciones de norma realizadas /Capacitaciones de norma programadas)  * 100</t>
  </si>
  <si>
    <t xml:space="preserve">Recursos  humanos, físicos, informáticos  y  tecnológicos
</t>
  </si>
  <si>
    <t>Contador</t>
  </si>
  <si>
    <t>El contador de la entidad verifica la justificación y/o soportes que anteceden al registro contable, y valida los datos y las transacciones a reconocer, con el fin de dar cumplimiento a la normatividad contable, evitando el riesgo de incumplimiento del principio contable de la importancia relativa. Si la transacción no cumple las condiciones para ser reconocida o revelada, informa al área de gestión la no procedencia de la contabilización de la transacción y solicita los ajustes.</t>
  </si>
  <si>
    <t>Procedimiento Administración Contable
Validar la procedencia de la contabilización de la transacción</t>
  </si>
  <si>
    <t>2. Reportar las partidas relevantes en las notas a los estados financieros</t>
  </si>
  <si>
    <t>(Reporte de notas a los estados financieros  reportadas / Reporte de notas a los estados financieros por reportar) * 100</t>
  </si>
  <si>
    <t>El contador, profesional especializado o universitario, técnico operativo, auxiliar administrativo o contratista efectúa conciliación de saldos contables mediante verificación de: - Que las transacciones se registren en las cuentas contables respectivas. - Que las transacciones permanentes tales como: movimientos de nómina, almacén, causación de órdenes de pago, facturación, tesorería; hayan sido recibidos de las áreas funcionales y registradas. - Que el informe generado en el aplicativo contable permita identificar inconsistencias a nivel de tercero en las subcuentas, de conformidad con la naturaleza de las cuentas y proceder a su clasificación pertinente; todo ello, con el fin de validar que las transacciones hayan sido contabilizadas de forma completa, neutral y libre de error, mitigando el riesgo de aplicación incorrecta de los principios de contabilidad pública. Si las transacciones no están completas y debidamente registradas de acuerdo con la naturaleza de la cuenta se genera Libro Auxiliar por terceros y se identifican las partidas contables objeto de revisión .</t>
  </si>
  <si>
    <t>Procedimiento Administración Contable
Validar y revisar movimientos contables</t>
  </si>
  <si>
    <t xml:space="preserve">El contador, profesional especializado o universitario, técnico operativo, auxiliar administrativo o contratista y el profesional responsable de los procesos en las áreas de gestión realizan las conciliaciones de los saldos de cuentas, con el fin de verificar la completitud de los registros de la información tanto de las áreas como del proceso contable para depurar las cifras y demás datos y garantizar que hayan sido contabilizadas de forma completa, neutral y libre de error mitigando el riesgo de aplicación incorrecta de los principios de contabilidad pública.  Si hay diferencias, registra las transacciones correspondientes a ajustes, actualizaciones de saldos contables y cierres de periodo.  </t>
  </si>
  <si>
    <t>Procedimiento Administración Contable
Validar y registrar los saldos de las cuentas contables propias de conciliación.</t>
  </si>
  <si>
    <t>El contador, profesional especializado o universitario, técnico operativo, auxiliar administrativo o contratista valida que los registros de los ajustes realizados cumplan con las políticas internas y con los requerimientos de la Contaduría General de la Nación-CGN y la Dirección Distrital de Contabilidad-DDC; con el fin de que estos cumplan las características cualitativas de confiabilidad, relevancia y comprensibilidad para los usuarios de la información. Si se presentan errores, inconsistencias o diferencias en el reporte devuelve a la actividad "Registrar las transacciones correspondientes a ajustes, actualizaciones de saldos contables y cierres de periodo.</t>
  </si>
  <si>
    <t>Procedimiento Administración Contable
Generar, revisar y validar los registros contables del periodo</t>
  </si>
  <si>
    <t>El subgerente administrativo y financiero y el gerente de gestión corporativa revisan y aprueban los estados financieros con el fin de que reflejen razonablemente la realidad financiera, económica, social y ambiental de la Unidad, de tal forma que estos cumplan las características cualitativas de
confiabilidad, relevancia y comprensibilidad para los usuarios de la información y con ello disminuir el riesgo en la generación de información financiera no precisa ni acorde al marco normativo contable.   Si las cifras contenidas en los estados financieros no son razonables, no se aplica correctamente la normatividad vigente en materia contable o no se reflejan los principales hechos económicos de la entidad, se devuelven al contador para ajustes y correcciones.</t>
  </si>
  <si>
    <t>Procedimiento Administración Contable
Revisar y aprobar los estados financieros trimestrales o anuales</t>
  </si>
  <si>
    <t>Gestión de pagos
(Órdenes de pago administrativas)</t>
  </si>
  <si>
    <t>Posibilidad de afectación económica y reputacional  por sanciones administrativas, disciplinarias y pago de intereses de mora a causa de giro de pagos asociados a la nómina, órdenes judiciales y otros pagos administrativos de forma extemporánea.</t>
  </si>
  <si>
    <t xml:space="preserve"> *Inconsistencias en la entrega de información *Demoras en la presentación y entrega a Tesorería de la información para el pago *Fallas tecnológicas</t>
  </si>
  <si>
    <t>(Pagos administrativos presentados a tiempo/Pagos programados) *100</t>
  </si>
  <si>
    <t xml:space="preserve">El  auxiliar administrativo o técnico de tesorería recibe de SAF-Presupuesto  las órdenes radicadas en el Envío - OPGET y valida que sean recibidas por el sistema, establece situaciones presupuestales en las que la cuenta no tenga PAC asignado, o existan errores de registro en el aplicativo; si las órdenes no pueden continuar el proceso de pago devuelve a Presupuesto mediante correo electrónico detallando el motivo. </t>
  </si>
  <si>
    <t>Procedimiento Administración de Tesorería
Validar las órdenes de pago radicadas</t>
  </si>
  <si>
    <t>1. Dejar evidencia de la materialización. 
2. Realizar reuniones con las áreas implicadas para tomar decisiones sobre el tratamiento frente a las fallas que causan el pago extemporáneo,  no realizado o no presentado.</t>
  </si>
  <si>
    <t xml:space="preserve">BogData cada vez que se va a realizar un pago valida que las transacciones hayan sido exitosas y no se presenten rechazos, a través del Reporte Historial de Pagos, para identificar los pagos que no serán efectivos, entre otras, por las siguientes inconsistencias: Cuenta inactiva, error en el No. de identificación, error en la certificación bancaria, cambio de cuenta, tipo de cuenta o que el tercero no corresponda con el número de la cuenta creada. </t>
  </si>
  <si>
    <t>C1
C3</t>
  </si>
  <si>
    <t>Procedimiento Administración de Tesorería
Verificar la conformidad de las transacciones en BogData</t>
  </si>
  <si>
    <t>Permisos, privilegios, claves y roles de administradores</t>
  </si>
  <si>
    <t>Posibilidad de afectación económica y reputacional  por sanciones disciplinarias y penales originadas en la realización de transacciones financieras por usuarios no autorizados a causa de la desactualización ante entidades bancarias, de permisos, privilegios, claves y roles a funcionarios que ya no laboran en la entidad.</t>
  </si>
  <si>
    <t xml:space="preserve"> *Demoras en el reporte de funcionarios autorizados, *Cambios tecnológicos. *Personal no autorizado para trámites bancarios.</t>
  </si>
  <si>
    <t>(Permisos, privilegios, claves y roles como administradores actualizadas / Permisos, privilegios, claves y roles por actualizar)*100
Nota: Aplica cuando hay cambios de funcionarios y sus roles</t>
  </si>
  <si>
    <t xml:space="preserve">El Tesorero solicita a la Subgerencia de Talento Humano el reporte de novedades de personal de los cargos del Ordenador del gasto, el responsable de Presupuesto, el Tesorero, el Representante Legal o el Profesional Especializado de Tesorería, con el fin de confirmar la información de permisos, privilegios, claves, firmas y roles en los portales bancarios y aplicativos financieros de la UAECD y SDH con el fin de garantizar que las firmas autorizadas se encuentren actualizadas en las diferentes entidades bancarias y aplicativos financieros, para  efectuar oportunamente las actividades del proceso.  En caso de novedades realiza las  gestiones pertinentes de Tesorería en portales bancarios y SHD . </t>
  </si>
  <si>
    <t xml:space="preserve">Procedimiento Administración de Tesorería
Controlar vigencia de firmas, permisos y roles </t>
  </si>
  <si>
    <t>1. Dejar evidencia de la materialización.
2. Coordinar entre las áreas un cronograma por medio de mesa conjunta para el pago en los tiempos establecidos, tratar las posibles sanciones y darle solución al retraso.</t>
  </si>
  <si>
    <t>Gestión documental</t>
  </si>
  <si>
    <t>Administrar la gestión documental de la Unidad mediante la creación y actualización de políticas, planes, programas e instrumentos archivísticos que permitan la custodia y conservación de la documentación facilitando su acceso y uso a los grupos de interés, contribuyendo a la toma de decisiones para el desarrollo de la gestión, asegurando la información como un activo institucional.</t>
  </si>
  <si>
    <t>GDOC</t>
  </si>
  <si>
    <t>Comunicaciones y/o notificaciones entregadas</t>
  </si>
  <si>
    <t>Posibilidad de afectación económica y reputacional  por entrega fallida o inoportuna de comunicaciones oficiales a causa de alto porcentaje de devoluciones de documentos que deben ser distribuidos a través del equipo de gestión documental.</t>
  </si>
  <si>
    <t xml:space="preserve"> *Cambios en la nomenclatura de muchos predios por efecto de la reconfiguración del espacio urbano del Distrito Capital luego de las construcciones y obras de la administración distrital. *Errores en el destinatario y la dirección de la información para la entrega de las comunicaciones. *</t>
  </si>
  <si>
    <t>(N° de comunicaciones oficiales entregadas sin devolución) / Total de comunicaciones oficiales
entregadas)*100</t>
  </si>
  <si>
    <t>El Director, Gerente, Subgerente, Jefe de Oficina o su delegado, siempre que se gestione la respuesta a una comunicación revisa y valida integralmente la respuesta y anexos de la comunicación externa, datos de destinatario y dirección de entrega, garantizando una respuesta coherente, pertinente y precisa a la comunicación externa recibida - ER.</t>
  </si>
  <si>
    <t>GDOC-PR-07 Procedimiento Administración de comunicaciones oficiales 
Revisar, validar, aprobar/devolver respuesta a comunicación externa</t>
  </si>
  <si>
    <t xml:space="preserve">1. Analizar el reporte de devoluciones y tomar las medidas respectivas.      
 2. Reenviar la comunicación al destinatario y finalizar el trámite en el aplicativo CORDIS 
</t>
  </si>
  <si>
    <t>1. Generar y enviar a las dependencias reporte trimestral de devoluciones.</t>
  </si>
  <si>
    <t>(Reportes enviados/ Reportes programados)*100</t>
  </si>
  <si>
    <t xml:space="preserve">Profesional Especializado Gestión Documental </t>
  </si>
  <si>
    <t xml:space="preserve">El Auxiliar Administrativo que cuente con autorización de envío o el funcionario delegado de la dependencia o el auxiliar/funcionario encargado del equipo de gestión documental, cada vez que se presente una devolución electrónica, valida la causal del rechazo y gestiona nuevamente la notificación, en procura de la entrega efectiva de las comunicaciones externas enviadas y reducir el número de comunicaciones devueltas.  </t>
  </si>
  <si>
    <t>GDOC-PR-07 Procedimiento Administración de comunicaciones oficiales
Notificar por medio de correo electrónico certificado</t>
  </si>
  <si>
    <t>2. Generar reporte trimestral de comunicaciones oficiales enviadas.</t>
  </si>
  <si>
    <t>(Reportes generados / Reportes programados)*100</t>
  </si>
  <si>
    <t xml:space="preserve">El Auxiliar o funcionario encargado, cuando una comunicación externa enviada sea devuelta por motivo:  “Cerrado”, reitera la gestión y envía hasta dos veces más al motorizado para conseguir la entrega, procurando la entrega efectiva y la reducción del número de comunicaciones devueltas.
</t>
  </si>
  <si>
    <t>GDOC-PR-07 Procedimiento Administración de comunicaciones oficiales
Recibir correspondencia para destinatario y realizar entrega física</t>
  </si>
  <si>
    <t>Expediente de archivo</t>
  </si>
  <si>
    <t xml:space="preserve">Posibilidad de afectación económica y reputacional  por impacto en la gestión a causa de pérdida de unidades documentales custodiadas por el equipo de gestión documental. </t>
  </si>
  <si>
    <t xml:space="preserve"> *Inventarios documentales desactualizados * *</t>
  </si>
  <si>
    <t>(Número de denuncias interpuestas por unidades documentales perdidas / Total de unidades documentales que administra el equipo de gestión</t>
  </si>
  <si>
    <t xml:space="preserve">El funcionario del equipo de gestión documental, de acuerdo con programación anual, verifica mediante lista de chequeo el cumplimiento del 100% de las actividades de organización descritas a partir de la actividad 2 del procedimiento Organización Documental, para hacer el control de calidad y establecer el cumplimiento de lineamientos normativos.  </t>
  </si>
  <si>
    <t>GDOC-PR-03 Procedimiento Organización Documental
Adelantar visita de control de calidad sobre la organización y descripción</t>
  </si>
  <si>
    <t xml:space="preserve">  1. Comunicar el hecho a la Oficina de Control Interno Disciplinario
  2. Gestionar la reconstrucción de la unidad documental</t>
  </si>
  <si>
    <t>Generar informe semestral de ejecución del Sistema Integrado de Conservación - SIC (Plan de Conservación Documental y Plan de Preservación Digital a Largo Plazo)</t>
  </si>
  <si>
    <t>(Informe SIC entregado/ Informe SIC requerido) *100</t>
  </si>
  <si>
    <t xml:space="preserve">Profesional Especializado  Gestión Documental </t>
  </si>
  <si>
    <t xml:space="preserve">El funcionario asignado del área o del equipo de gestión documental cada vez que se haga una transferencia documental compara lo que se está entregando en custodia con lo registrado en el inventario (FUID), con el fin de resguardar la información y los expedientes, así como reducir el riesgo de pérdida de unidades documentales simples, complejas o expedientes del inventario documental de la UAECD. </t>
  </si>
  <si>
    <t xml:space="preserve">GDOC-PR-03 Procedimiento Organización Documental
Elaborar inventario documental </t>
  </si>
  <si>
    <t>El gerente, subgerente o jefe de oficina de la cual se presenta el hecho, conforma el expediente en cuestión con las copias obtenidas y debidamente autenticadas o certificadas, según sea el caso, con el fin de concretar su reconstrucción inmediata, en pro de garantizar el normal desarrollo de los procedimientos de la Unidad así como el debido acceso a la información y documentación pública.</t>
  </si>
  <si>
    <t xml:space="preserve">GDOC-03-IN-02 Instructivo Reconstrucción de expedientes de archivo
Conformar el expediente a reconstruir </t>
  </si>
  <si>
    <t xml:space="preserve">El Profesional especializado de Gestión Documental valida la conformidad con la reconstrucción del expediente adelantado por la dependencia, con base en la normatividad vigente y la documentación recabada para este fin, con el fin de presentar informe archivístico, de conservación y preservación sobre dicha revisión al Subgerente Administrativo y Financiero para los fines pertinentes.  
</t>
  </si>
  <si>
    <t xml:space="preserve">GDOC-03-IN-02 Instructivo Reconstrucción de expedientes de archivo
Validar la reconstrucción del expediente a nivel archivístico, de conservación y preservación </t>
  </si>
  <si>
    <t>Gestión de servicios administrativos</t>
  </si>
  <si>
    <t>Gestionar el suministro de los recursos físicos, la infraestructura y los servicios administrativos, así como prevenir los impactos ambientales que generen las actividades que se desarrollan, con el fin de apoyar el cumplimiento de la misión de la Unidad.</t>
  </si>
  <si>
    <t>GSAD</t>
  </si>
  <si>
    <t>Entrega de bienes y servicios
adquiridos por Caja Menor
según las necesidades de las
dependencias.</t>
  </si>
  <si>
    <t>Posibilidad de afectación reputacional  por no atender las necesidades de caja menor a causa de la inoportunidad en el reembolso de  los recursos asignados.</t>
  </si>
  <si>
    <t xml:space="preserve"> *No se presenta seguimiento al presupuesto asignado *Supera el 70% de ejecución del rubro sin observaciones inmediatas *Falta de conocimiento de la normatividad asociada a la administración de la caja menor</t>
  </si>
  <si>
    <t>(Solicitudes no atendidas por falta de recursos/solicitudes recibidas)*100 
Nota: El indicador está sujeto a la falta de recursos en un determinado rubro</t>
  </si>
  <si>
    <t>El profesional universitario al momento de la apertura de la caja menor para la vigencia, al recibo del certificado de disponibilidad presupuestal verifica que las partidas presupuestales solicitadas sean las correctas, para continuar con el trámite de apertura. En caso de error, corrige la solicitud.</t>
  </si>
  <si>
    <t>GSAD-PR-02 Procedimiento Administración de Caja Menor
Recibir  y revisar certificado de disponibilidad presupuestal</t>
  </si>
  <si>
    <t>Realizar verificación de las compras generadas de caja menor por rubro, para validar los topes máximos.</t>
  </si>
  <si>
    <t>El profesional universitario revisa que existan recursos presupuestales para el mes  de la compra, con el fin de tramitar el requerimiento, así mismo registra en el formato de solicitud de caja menor el rubro correspondiente al gasto y el lugar donde se realizará el gasto. De no existir recursos presupuestales, se informan las causas de la negación de la solicitud.</t>
  </si>
  <si>
    <t>GSAD-PR-02 Procedimiento Administración de Caja Menor
Revisar recursos disponibles en el rubro presupuestal asignado</t>
  </si>
  <si>
    <t>El gerente de gestión corporativa con base en la información de la Subgerencia Administrativa y Financiera, firma todos los documentos de solicitud de reintegro y radica el memorando con los soportes en la Subgerencia Administrativa y Financiera (Presupuesto) para gestionar, legalizar y radicar los reembolsos mensuales que garanticen la normal operación de la caja menor para atender los requerimientos a que haya lugar. Si es el fin de vigencia se realiza el cierre presupuestal y legalización de la caja menor.</t>
  </si>
  <si>
    <t>GSAD-PR-02 Procedimiento Administración de Caja Menor
Firmar y radicar documentos para legalización de reintegro</t>
  </si>
  <si>
    <t>Servicio de Transporte</t>
  </si>
  <si>
    <t>Posibilidad de afectación económica y reputacional  por no cumplir con las metas y compromisos de los procesos a causa de indisponibilidad del servicio de transporte para la operación de los procesos</t>
  </si>
  <si>
    <t xml:space="preserve"> *Uso continuo de los vehículos que afecta la calidad en la prestación del servicio y puede generar daños mecánicos que impidan la prestación del mismo *Ausencia de organización en la programación y solicitud del servicio en las áreas *Falta de personal</t>
  </si>
  <si>
    <t>(Número de servicios de transporte  atendidos /Número de servicios de transportes solicitados y no cancelados)*100</t>
  </si>
  <si>
    <t xml:space="preserve">El gerente, subgerente o jefe del área o quien delegue, verifica si el requerimiento se enfoca de manera exclusiva a la atención y apoyo de las necesidades del servicio y para actividades de carácter oficial y si cumple con las condiciones de operación del procedimiento de administración de transporte de la entidad, con el fin de atender los parámetros de organización y autoridad frente a la prestación del servicio de transporte para el cumplimiento de la misionalidad de la entidad. Según su evaluación, aprueba o deniega la solicitud. </t>
  </si>
  <si>
    <t>GSAD-PR-01 Procedimiento Administración de Transporte
Validar la viabilidad de la solicitud de transporte (dependencia)</t>
  </si>
  <si>
    <t xml:space="preserve">
1. Solicitar a las áreas revisar las actividades requeridas para el cumplimiento de sus funciones y compromisos, en el marco de la indisponibilidad. 
2. Realizar mesa de trabajo con directivos para priorizar los requerimientos de servicios de transporte para el cumplimiento de las metas y compromisos institucionales. </t>
  </si>
  <si>
    <t xml:space="preserve"> El responsable de transporte con el propósito de monitorear y hacer seguimiento al servicio, verifica que éste haya sido prestado de manera oportuna, de acuerdo con la programación, exclusivamente para servicios misionales y según los estándares de prestación del servicio por parte del conductor.  En caso de queja, incidente o situación atípica se remite al Subgerente Administrativo y Financiero para las acciones pertinentes. </t>
  </si>
  <si>
    <t>GSAD-PR-01 Procedimiento Administración de Transporte
Verificar la prestación del servicio</t>
  </si>
  <si>
    <t>El responsable de transporte define el tipo de mantenimiento aplicable (preventivo o correctivo) a través del estudio del historial y la información recibida y verifica si existe o no la disponibilidad presupuestal para realizar el mantenimiento.  De no ser viable la solicitud, se deniega y se vuelve a estudiar.</t>
  </si>
  <si>
    <t>GSAD-PR-01 Procedimiento Administración de Transporte
Validar solicitud de mantenimiento</t>
  </si>
  <si>
    <t>El conductor certifica la conformidad y satisfacción con los servicios de taller, verificando mediante prueba de recorrido, el estado en que es recibido el vehículo para constatar si el mantenimiento fue efectivo, e igualmente controlar las garantías otorgadas una vez realizados los mantenimientos y mantener una óptima operación del parque automotor de la Unidad.  En caso de no conformidad debe reprogramarse el mantenimiento.</t>
  </si>
  <si>
    <t>GSAD-PR-01 Procedimiento Administración de Transporte
Recibir vehículo y verificar su estado</t>
  </si>
  <si>
    <t>El conductor verifica el estado óptimo de condiciones de operación del vehículo para la prestación del servicio y vigencia de los documentos para la prevención de multas y/o sanciones, así como para garantizar la prestación del servicio, contra los formatos Chequeo pre-operacional, Inventario vehicular y lista de chequeo y Solicitud de mantenimiento y validación de servicios de taller de vehículos. En caso de encontrar inviabilidad para la programación, realiza un pre-diagnóstico para evaluar el tipo de mantenimiento a solicitar en los talleres autorizados.</t>
  </si>
  <si>
    <t>GSAD-PR-01 Procedimiento Administración de Transporte
Verificar el estado y condiciones operativas del vehículo</t>
  </si>
  <si>
    <t xml:space="preserve">El responsable de transporte o auxiliar verifica las condiciones para la prestación del servicio, así como el tipo de servicio a programar, -si es esporádico o nocturno-, con el fin de controlar las horas extras trabajadas y el derecho del conductor a su reconocimiento, la optimización de recursos y la oportunidad de atención de los requerimientos.   En caso de no ser viable la programación del servicio se comunica el motivo de negación de la solicitud. </t>
  </si>
  <si>
    <t>GSAD-PR-01 Procedimiento Administración de Transporte
Verificar condiciones para programación del servicio de transporte</t>
  </si>
  <si>
    <t>Programas de gestión ambiental
(Plan de Gestión Integral de
Residuos Peligrosos -
PGIRESPEL
Plan de Acción Interno para el
Aprovechamiento Eficiente de
los Residuos Sólidos - PAIPAERS)</t>
  </si>
  <si>
    <t>Posibilidad de afectación reputacional  por posible afectación al medio ambiente y a la salud humana a causa de una gestión operativa inadecuada de los residuos de la entidad.</t>
  </si>
  <si>
    <t xml:space="preserve"> *Falta de planeación y seguimiento a una gestión de residuos segura y ambientalmente sostenible. *Debilidad en el empacado y etiquetado de los residuos peligrosos y en el diligenciamiento de la bitácora de generación de residuos peligrosos *</t>
  </si>
  <si>
    <t>(Condiciones locativas y operativas identificadas como cumplidas en el seguimiento de la gestión de residuos peligrosos / Condiciones locativas y operativas verificadas) *100</t>
  </si>
  <si>
    <t>El Gestor ambiental de la entidad revisa y valida el Plan de Acción Interno para el Aprovechamiento Eficiente de los Residuos Sólidos (PAIPAERS) y el Plan de Gestión Integral de Residuos Peligrosos (PGIRESPEL), mediante la firma en el control del documento, y con ello se determina si se requiere o no ajustes a los planes. Si hay que rectificar se deben hacer ajustes en las propuestas de formulación o actualización de los planes que guiarán el actuar institucional en la materia.</t>
  </si>
  <si>
    <t>GSAD-PR-04 Procedimiento Gestión Integral de Residuos
Revisar y validar el PAIPAERS y el PGIRESPEL</t>
  </si>
  <si>
    <t xml:space="preserve">Realizar reunión con el Gestor Ambiental, altos directivos y contratistas que generen residuos ambientales para analizar la situación, tomar decisiones y evitar sanciones. </t>
  </si>
  <si>
    <t>El profesional ambiental durante el proceso de entrega de los residuos al tercero o contratista, verifica las condiciones de transporte, a fin de garantizar el cumplimiento de requisitos legales en la movilización de residuos peligrosos, de conformidad con la normatividad ambiental y lo establecido en el PGIRESPEL.</t>
  </si>
  <si>
    <t xml:space="preserve">GSAD-PR-04 Procedimiento Gestión Integral de Residuos
Verificar las condiciones de transporte de los residuos </t>
  </si>
  <si>
    <t>EL Gestor ambiental revisa la coherencia y calidad de los informes generados sobre el manejo de los residuos peligrosos y que respaldan la gestión realizada por el profesional ambiental</t>
  </si>
  <si>
    <t>GSAD-PR-04 Procedimiento Gestión Integral de Residuos
Revisar informes de gestión de residuos</t>
  </si>
  <si>
    <t>Gestión contractual</t>
  </si>
  <si>
    <t>Gestionar la adquisición de bienes, obras y/o servicios en sus diferentes etapas con el propósito de suplir las necesidades para el desarrollo de las funciones propias de la UAECD, conforme con el marco normativo vigente y a los lineamientos de la Entidad.</t>
  </si>
  <si>
    <t>GCON</t>
  </si>
  <si>
    <t>Plan Anual de Adquisiciones
y 
Documentos y registros de los procesos de selección</t>
  </si>
  <si>
    <t>Posibilidad de afectación económica y reputacional  por inejecución de las metas, planes y proyectos de la UAECD a causa de Incumplimiento en la gestión y publicación de los procesos contractuales requeridos por la UAECD</t>
  </si>
  <si>
    <t xml:space="preserve"> *Radicación a la Subgerencia de Contratación los documentos incompletos o insuficientes para adelantar el proceso de contratación *Falta o insuficiencia de personal *Incumplimiento del Plan Anual de Adquisiciones por parte de las Dependencias</t>
  </si>
  <si>
    <t>(Total de procesos de selección publicados en el periodo / Número de solicitudes de procesos de selección radicados con el lleno de los requisitos en el periodo)*100</t>
  </si>
  <si>
    <t>La Subgerencia de Contratación realiza una revisión integral del proyecto de Plan Anual de Adquisiciones, verificando que cada uno de los ítems se encuentren diligenciados correctamente, con el propósito de realizar una revisión integral de las necesidades de contratación de la Entidad, garantizando el cumplimiento del principio de planeación por parte de la Unidad.</t>
  </si>
  <si>
    <t>Procedimiento Elaboración, formulación, articulación y modificación del Plan Anual de Adquisiciones / Revisión del proyecto de Plan Anual de Adquisiciones</t>
  </si>
  <si>
    <t>Gestionar la publicación inmediata de los procesos con el lleno de los requisitos</t>
  </si>
  <si>
    <t>Realizar seguimiento a PAA consolidando en una matriz la información de los procesos contractuales suscritos,  incluyendo el enlace que acredite la publicación en la plataforma transaccional SECOP o la tienda virtual del estado colombiano segun la modalidad contractual.</t>
  </si>
  <si>
    <t xml:space="preserve">(matriz de seguimiento actualizada/ matriz de seguimiento programada (trimestre)*100 </t>
  </si>
  <si>
    <t>Subgerente de Contratación</t>
  </si>
  <si>
    <t>El abogado de la Subgerencia de Contratación revisa y gestiona en la plataforma SECOP II las solicitudes de los procesos contractuales radicadas en la dependencia oportunamente con el lleno de los requisitos.</t>
  </si>
  <si>
    <t>Procedimiento de Licitación Pública- Concurso de méritos-Selección abreviada subasta inversa-Selección abreviada menor cuantía- Concurso de méritos - Adquisiciones a través de TVEC - Mínima Cuantía - Contratación directa/ Revisión de los documentos de la solicitud. Revisión de documentos del proceso contractual.</t>
  </si>
  <si>
    <t>La Subgerencia de Contratación emite lineamientos y actualiza los procedimientos relacionados con la aplicabilidad de las normas en materia de contratación, y unifica criterios para su aplicación por parte de la Entidad</t>
  </si>
  <si>
    <t>Documento Técnico Manual de Contratación</t>
  </si>
  <si>
    <t>La Subgerente de Contratación verifica los documentos del proceso con el fin de realizar los aportes que considere sugerir las correcciones correspondientes o emitir su aprobación.</t>
  </si>
  <si>
    <t>Procedimiento de Licitación Pública- Concurso de méritos-Selección abreviada subasta inversa-Selección abreviada menor cuantía- Concurso de méritos - Adquisiciones a través de TVEC - Mínima Cuantía - Contratación directa/ 
Revisar documentos de pliego de condiciones y anexos del proceso -Revisión de documentos del proceso contractual.</t>
  </si>
  <si>
    <t>Gestión jurídica</t>
  </si>
  <si>
    <t>Proveer apoyo a la Unidad, a través de la atención de las actuaciones administrativas, asesoría en asuntos normativos, el ejercicio de la defensa judicial y
extrajudicial, para contribuir a la toma de decisiones y la prevención del daño antijurídico en los términos y condiciones legales aplicables.</t>
  </si>
  <si>
    <t>GJUR</t>
  </si>
  <si>
    <t>Respuesta a tutelas, contestación a demandas/contestación a acciones populares /cumplimiento a fallo adverso, atención a solicitudes de conciliación</t>
  </si>
  <si>
    <t>Posibilidad de afectación reputacional  por investigaciones disciplinarias y/o sanciones administrativas a causa de la inoportuna atención y/o seguimiento en las actuaciones de gestión judicial y extrajudicial</t>
  </si>
  <si>
    <t xml:space="preserve"> *falta de conocimiento técnico o normativo para ejercer la defensa *fallas en el seguimiento de los tramites  asignados *demoras en la recepción del informe técnico</t>
  </si>
  <si>
    <t>(Número de actuaciones de gestión judicial y extrajudicial efectuadas en el período / número de actuaciones de gestión judicial y extrajudicial recibidas que deben ser atendidas en término) *100</t>
  </si>
  <si>
    <t>El abogado asignado se encarga de revisar el insumo técnico de la acción de tutela.</t>
  </si>
  <si>
    <r>
      <t>Procedimiento gestión</t>
    </r>
    <r>
      <rPr>
        <sz val="11"/>
        <rFont val="Calibri"/>
        <family val="2"/>
        <scheme val="minor"/>
      </rPr>
      <t xml:space="preserve"> de la acción de tutela. Actividad: Revisar insumo(s) técnico(s) sobre la acción de tutela</t>
    </r>
    <r>
      <rPr>
        <sz val="11"/>
        <color rgb="FFFF0000"/>
        <rFont val="Calibri"/>
        <family val="2"/>
        <scheme val="minor"/>
      </rPr>
      <t xml:space="preserve">  </t>
    </r>
    <r>
      <rPr>
        <sz val="11"/>
        <rFont val="Calibri"/>
        <family val="2"/>
        <scheme val="minor"/>
      </rPr>
      <t xml:space="preserve">(c) </t>
    </r>
  </si>
  <si>
    <t>Realizar revisión de las causas del incumplimiento</t>
  </si>
  <si>
    <t>1. Realizar seguimiento mensual al cumplimiento en terminos de las intervenciones en los procesos judiciales y extrajudiciales</t>
  </si>
  <si>
    <t>(Inf. realizados /Inf. programados) *100</t>
  </si>
  <si>
    <t>Recursos humanos y tecnologícos</t>
  </si>
  <si>
    <t>Funcionarios encargados de la Subgerencia de Gestión Jurídica</t>
  </si>
  <si>
    <t>El Subgerente de Gestión Jurídica/funcionario delegado de la Dirección en territorio revisa cada vez que se proyecta una respuesta a una acción de tutela, con todos los antecedentes y soportes, dentro del término de respuesta establecido por el Juzgado.</t>
  </si>
  <si>
    <t xml:space="preserve">Procedimiento gestión de la acción de tutela. Actividad: Revisar y firmar respuesta a la acción de tutela (c) </t>
  </si>
  <si>
    <t>El  Subgerente de Gestión Jurídica/
funcionario delegado de laDirección en territorio revisa cada vez que se proyecta una impugnación de un fallo desfavorable con todos los antecedentes y soportes, dentro del término de respuesta establecido por el Juzgado.</t>
  </si>
  <si>
    <t xml:space="preserve">Procedimiento gestión de la acción de tutela. Actividad: Revisar y firmar el proyecto de impugnación del fallo desfavorable de la acción tutela (c) </t>
  </si>
  <si>
    <t>El Subgerente de Gestión Jurídica/
funcionario delegado de la
Dirección en territorio revisa cada vez que se proyecta un cumplimiento del incidente de desacato con todos los antecedentes y soportes, dentro del
término de respuesta establecido por el Juzgado.</t>
  </si>
  <si>
    <r>
      <t xml:space="preserve">Procedimiento gestión de la acción de tutela. Actividad: </t>
    </r>
    <r>
      <rPr>
        <sz val="11"/>
        <rFont val="Calibri"/>
        <family val="2"/>
        <scheme val="minor"/>
      </rPr>
      <t>Revisar y firmar el proyecto de cumplimiento del incidente de desacato (</t>
    </r>
    <r>
      <rPr>
        <sz val="11"/>
        <color theme="1"/>
        <rFont val="Calibri"/>
        <family val="2"/>
        <scheme val="minor"/>
      </rPr>
      <t xml:space="preserve">c) </t>
    </r>
  </si>
  <si>
    <r>
      <rPr>
        <sz val="11"/>
        <color theme="1"/>
        <rFont val="Calibri"/>
        <family val="2"/>
        <scheme val="minor"/>
      </rPr>
      <t>El Subgerente</t>
    </r>
    <r>
      <rPr>
        <sz val="11"/>
        <rFont val="Calibri"/>
        <family val="2"/>
        <scheme val="minor"/>
      </rPr>
      <t xml:space="preserve"> de Gestión Jurídica revisa si el documento es claro y está conforme a la ley, y si procede la demanda y/o solicitud de conciliación
extrajudicial.</t>
    </r>
  </si>
  <si>
    <t xml:space="preserve">Procedimiento representación judicial y extrajudicial. Actividad: Revisar el concepto elaborado por el abogado (c) </t>
  </si>
  <si>
    <t>Respuesta a solicitudes de
conceptos jurídicos</t>
  </si>
  <si>
    <t>Posibilidad de afectación reputacional  por investigaciones disciplinarias y/o sanciones administrativas  a causa de inoportunidad en la atención o trámite de las solicitudes de conceptos jurídicos</t>
  </si>
  <si>
    <t xml:space="preserve"> *Falta recursos para la atención a las solicitudes  *fallas en el seguimiento de los tramites  asignados *</t>
  </si>
  <si>
    <t>(Número de respuestas oportunas a conceptos generadas en el periodo / Número de solicitudes de concepto que se deben atender en el periodo) *100</t>
  </si>
  <si>
    <t>El Gerente Jurídico revisa el proyecto de concepto jurídico, si es del caso realiza observaciones y solicita las correcciones que considere.</t>
  </si>
  <si>
    <t xml:space="preserve">Procedimiento elaboración de conceptos jurídicos. Actividad: Revisar y suscribir el proyecto de concepto jurídico (c) </t>
  </si>
  <si>
    <t>Normograma institucional actualizado</t>
  </si>
  <si>
    <t>Posibilidad de afectación reputacional  por hallazgos relacionados con la falta de publicidad del acervo regulatorio vigente aplicable a la entidad, a causa de desactualización del normograma</t>
  </si>
  <si>
    <t xml:space="preserve"> *Fallas en la identificación y socialización  de modificaciones, reformas normativas y novedades jurisprudenciales *incumplimiento por parte de los procesos *</t>
  </si>
  <si>
    <t>(Revisiónes y/o actualizaciones al normograma institucional realizadas/ Revisiones y/o actualizaciones programadas)*100
Semestral</t>
  </si>
  <si>
    <t>El/la profesional de la Gerencia Jurídica asignado: Conforme al cronograma, revisa los servicios de información  web listados en el procedimiento identificando las novedades normativas y jurisprudenciales</t>
  </si>
  <si>
    <t>Procedimiento Consulta normativa y jurisprudencial. Actividad: Revisar fuentes de información e identificar novedades normativas y jurisprudenciales</t>
  </si>
  <si>
    <t>Identificar el control que está fallando en el proceso</t>
  </si>
  <si>
    <t xml:space="preserve">El Responsable de procesos y el Líder de MIPG de cada proceso Revisa las novedades o cambios registrados en la norma y determina las acciones a implementarse. </t>
  </si>
  <si>
    <t>Procedimiento Consulta normativa y jurisprudencial: Actividad: Realizar el ánálisis de la norma identificada</t>
  </si>
  <si>
    <t>El responsable del proceso  realiza la revisión del ajuste realizado y remite socialización incluyendo a la Gerencia Jurídica, al profesional abogado que remitió la norma, al líder de MIPG de la Gerencia Jurídica, así como al asesor de proceso y a los servidores de la dependencia.</t>
  </si>
  <si>
    <t>Procedimiento Consulta normativa y jurisprudencial. Actividad:  Aprobar y socializar el normograma del proceso</t>
  </si>
  <si>
    <t>La Gerente Jurídica/Líder de MIPG, Verifican la información a actualizar y gestionan la mesa de servicios a comunicaciones para que se publique de acuerdo con el
esquema de publicación en la página web de la Entidad.</t>
  </si>
  <si>
    <t>Procedimiento Consulta normativa y jurisprudencial. Actividad: Revisar y aprobar la actualización del normograma institucional</t>
  </si>
  <si>
    <t>Gestión y operación de TI</t>
  </si>
  <si>
    <t>Gestionar eficientemente los requerimientos de los usuarios que deben estar enmarcados en el catálogo de servicios de TI, alineados con las soluciones
generadas desde la Planeación Estratégica TI, apoyando su uso y apropiación con el fin de dinamizar la transformación digital de la UAECD, generando
valor en lo público para el cumplimiento de los objetivos institucionales.</t>
  </si>
  <si>
    <t>GOTI</t>
  </si>
  <si>
    <t>Administración de la
infraestructura tecnológica
de la Entidad</t>
  </si>
  <si>
    <t>Posibilidad de afectación reputacional  por pérdida de disponibilidad y continuidad de los servicios y recursos de TI, a causa de  falta de capacidad de la plataforma tecnológica o fallas en los procesos de mantenimiento</t>
  </si>
  <si>
    <t xml:space="preserve"> *Ausencia o fallas de mantenimiento preventivos, falta de monitoreo en tiempo real integrado *Falta de presupuesto  o insuficiente presupuesto, fluctuación del dólar, no disponibilidad de equipos de infraestructura por parte de los proveedores *Ausencia o no aplicación de ejercicios de continuidad TI, o ataques cibernéticos</t>
  </si>
  <si>
    <t>NIVEL DE DISPONIBILIDAD DE LA INFRAESTRUCTURA TECNOLÓGICA DE LA UNIDAD ((Número de horas con disponibilidad de
la infraestructura tecnológica en los
servicios de cómputo / Número de horas de disponibilidad
ofrecidas de la infraestructura
tecnológica en los servicios de cómputo.) * 100)</t>
  </si>
  <si>
    <t>El administrador de la plataforma  detecta y resuelven posibles problemas antes de que impacten los servicios de negocio y llegar a una correcta toma de decisiones sobre las soluciones a adquirir dadas las necesidades y capacidades reales de la entidad.</t>
  </si>
  <si>
    <t>Procedimiento Gestión de Infraestructura Tecnológica. Actividad 19: Monitorear la gestión y capacidades de la infraestructura y plataformas</t>
  </si>
  <si>
    <t>Ejecución corrección a las desviaciones detectadas durante el monitoreo, y que están dadas en el Procedimiento de Gestión de Infraestructura Tecnológica</t>
  </si>
  <si>
    <t>Generar informe de la capacidad de la infraestructura tecnológica en el formato Informe de Capacidad y Disponibilidad</t>
  </si>
  <si>
    <t>(No.  de informes de Capacidad y Disponibilidad generados en el periodo /No.  de  informes de Capacidad y Disponibilidad programados en el periodo )*100</t>
  </si>
  <si>
    <t>Recurso humano</t>
  </si>
  <si>
    <t>Subgerente de Infraestructura Tecnológica</t>
  </si>
  <si>
    <t>El administrador de la plataforma  realiza la ejecución del despliegue o ventana de mantenimiento, y verificando la ejecución del cambio, documenta las acciones realizadas en la orden de cambio y en la herramienta tecnológica de mesa de servicios de TI.</t>
  </si>
  <si>
    <t>Procedimiento Gestión de Infraestructura Tecnológica. Actividad 23: Realizar despliegues o ventanas de mantenimiento</t>
  </si>
  <si>
    <t>El adminstrador de la plataforma  realiza pruebas para la
verificación del cumplimiento de especificaciones, parámetros, robustez de soluciones y cumplimiento de necesidades del usuario,
para el aseguramiento de calidad antes de la puesta en producción definitiva.</t>
  </si>
  <si>
    <t xml:space="preserve">Procedimiento Gestión de Infraestructura Tecnológica. Actividad 15: Realizar pruebas </t>
  </si>
  <si>
    <t>El administrador de la plataforma garantiza la efectividad de la solución a la falla.</t>
  </si>
  <si>
    <t xml:space="preserve">Procedimiento Gestión de Infraestructura Tecnológica. Actividad 31: Verificar la solución </t>
  </si>
  <si>
    <t>Equipo de Subgerencia de Infraestructura Tecnológica en coordinación con Oficial de Continuidad, ejecutan el Plan de Pruebas de acuerdo con el escenario escogido y al período de ejecución.</t>
  </si>
  <si>
    <t>Procedimiento Continuidad del Negocio. Actividad 15: Ejecutar las pruebas al DRP</t>
  </si>
  <si>
    <t>Solicitud gestionada, resuelta y documentada en la herramienta tecnológica de mesa de servicios de TI</t>
  </si>
  <si>
    <t>Posibilidad de afectación reputacional  por insatisfacción de los usuarios, a causa de incumplimiento de los Acuerdos de Servicio y la calidad de la atención</t>
  </si>
  <si>
    <t xml:space="preserve"> *Falta de contratación, Insuficiente personal para atender las solicitudes e incidentes *Desconocimiento por parte de los funcionarios acerca del funcionamiento de la mesa de servicio de TI *Fallas en la capacitación para el personal que brinda el servicio (primer y segundo nivel)</t>
  </si>
  <si>
    <t>NIVEL DE OPORTUNIDAD EN LA SOLUCIÓN DE SOLICITUDES DE LOS SERVICIOS DE TI 
(Número de solicitudes resueltas en los tiempos parametrizados en la mesa de servicios de TI / Número de solicitudes resueltas) * 100</t>
  </si>
  <si>
    <t>El Analista de primer nivel recibe y revisa la solicitud a través de la herramienta de mesa de servicio, determinando si la información es clara o se requiere ampliar dicha información por parte del usuario.</t>
  </si>
  <si>
    <t>Procedimiento Gestión Mesa de Servicios. Actividad 2: Recibir y revisar la solicitud</t>
  </si>
  <si>
    <t>Ejecución de actividades  correctivas, determinadas en el Procedimiento de Gestión de Mesa de Servicios, en el Instructivo de Control de Accesos, el en Instructivo de Incidentes de Seguridad de la Información.</t>
  </si>
  <si>
    <t>Equipo de seguimiento gestión de solicitudes realiza seguimiento, análisis y generación de reportes, a la gestión de solicitudes (Incidentes y Requerimientos) de mesa de servicio de TI.
Además de Identificar las posibles causas que están afectando la prestación del servicio de TI, a través de la generación de los reportes configurados en la herramienta tecnológica de mesa de servicios de TI o del seguimiento puntual de las solicitudes en dicha herramienta.</t>
  </si>
  <si>
    <t>Procedimiento Gestión Mesa de Servicios. Actividad 34: Realizar estadísticas y analizar la gestión de solicitudes</t>
  </si>
  <si>
    <t>Evaluación independiente de la gestión</t>
  </si>
  <si>
    <t>Mejorar y proteger el valor de la entidad proporcionando aseguramiento objetivo, asesoría y análisis basado en riesgos, a través de la evaluación independiente del Sistema de Control Interno y la retroalimentación permanente a la gestión, generando alertas tempranas que permitan la mejora continua y la toma de decisiones para el cumplimiento de los objetivos institucionales y la eficiencia en la utilización de los recursos asignados.</t>
  </si>
  <si>
    <t>EIGE</t>
  </si>
  <si>
    <t>Plan Anual de auditorias</t>
  </si>
  <si>
    <t xml:space="preserve">Posibilidad de afectación reputacional  por sanciones administrativas  o disciplinarias  a causa de incumplimiento a las actividades del Plan Anual de Auditorías </t>
  </si>
  <si>
    <t xml:space="preserve"> *C1 Inadecuada formulación del plan anual de auditorías, frente a las actividades  y/o recursos humanos, financieros etc requeridos  *C2 Debilidades en el control y seguimiento de las etapas de auditoría por parte del equipo auditor  *C3 Inoportunidad  o entrega inadecuada de  información requerida para los trabajos e auditoría por parte del proceso auiditado.</t>
  </si>
  <si>
    <t>N. de actividades del plan de auditorias  ejecutadas/total de actividades del plan  anual de auditorias programadas para el periodo*100</t>
  </si>
  <si>
    <t>La jefe de la OCI junto al equipo humano de su oficina, genera una revisión exhaustiva del preliminar del plan de auditoría. Generando una revisión conjunta y multidsciplinar del objetivo, alcance y contenido estratégico del plan.</t>
  </si>
  <si>
    <t>PROCEDIMIENTO FORMULACIÓN, EJECUCIÓN Y SEGUIMIENTO AL PLAN ANUAL DE AUDITORIAS - ESTATUTO DE AUDITORÍA - Definir el plan anual de auditorías</t>
  </si>
  <si>
    <t>*Evaluar la gravedad del incumplimiento y sus posibles consecuencias en términos de sanciones disciplinarias y daño a la reputación de la entidad.
*Desarrollar un plan de acción específico para abordar el incumplimiento, que debe incluir la reprogramación de actividades y capacitación.</t>
  </si>
  <si>
    <t>El Comité Institucional de Coordinación de Control Interno  revisa, propone ajustes y aprueba el Plan Anual de Auditorías con el proposito de asegurar que contemplete las necesidades y prioridades para la Unidad .</t>
  </si>
  <si>
    <t xml:space="preserve">PROCEDIMIENTO FORMULACIÓN, EJECUCIÓN Y SEGUIMIENTO AL PLAN ANUAL DE AUDITORIAS - Revisar y aprobar el plan anual de auditorias </t>
  </si>
  <si>
    <t xml:space="preserve">El jefe OCI, verificar y aprobar el Programa general para auditoría de gestión
Revisa el Programa general propuesto o el plan de auditoría, los objetivos, metodología, actividades a ejecutar y determina su
aprobación.
</t>
  </si>
  <si>
    <t>C2 Y C3</t>
  </si>
  <si>
    <t>PROCEDIMIENTO FORMULACIÓN, EJECUCIÓN Y SEGUIMIENTO AL PLAN ANUAL DE AUDITORIAS -Verificar y aprobar el Programa general para auditoría de gestión</t>
  </si>
  <si>
    <t>Bimestral</t>
  </si>
  <si>
    <t xml:space="preserve">El Jefe Oficina de Control Interno verifica y aprueba el contenido del Informe Preliminar de evaluación, seguimiento y Auditoría de Gestión, con el proposito de  determinar si el informe presentó inconsistencia o no estuvo lo suficientemente sustentado. </t>
  </si>
  <si>
    <t>PROCEDIMIENTO FORMULACIÓN, EJECUCIÓN Y SEGUIMIENTO AL PLAN ANUAL DE AUDITORIAS -Verificar y aprobar el contenido del Informe Preliminar de evaluación, seguimiento y Auditoría de Gestión</t>
  </si>
  <si>
    <t>Realizar seguimiento al Plan Anual de Auditorías .Evalúa la gestión del Plan en los aspectos tales como: Retroalimentación a la alta dirección, indicadores, seguimiento a las actividades del plan, se verifica el cumplimiento del plan de auditorías, validando los informes generados vs los que se debían generar
de acuerdo con lo planeado. Presenta los resultados de la ejecución del plan anual de auditorías al Comité Institucional de
Coordinación de Control Interno.</t>
  </si>
  <si>
    <t>C1, C2 Y C3</t>
  </si>
  <si>
    <t xml:space="preserve">PROCEDIMIENTO FORMULACIÓN, EJECUCIÓN Y SEGUIMIENTO AL PLAN ANUAL DE AUDITORIAS -Realizar seguimiento al Plan Anual de Auditorías </t>
  </si>
  <si>
    <t>Informes de evaluación, seguimiento o auditoría</t>
  </si>
  <si>
    <t>Posibilidad de afectación reputacional  por  pérdida de confianza y credibilidad por no generar valor agregado en la gestión institucional a causa de inconsistencias en los  trabajos de auditoría</t>
  </si>
  <si>
    <t xml:space="preserve"> *C1 Debilidades en la aplicación de las técnicas y demás lineamientos de auditoría por parte del equipo auditor *C2 Inoportunidad  o entrega inadecuada de  información requerida para los trabajos e auditoría por parte del proceso auiditado *</t>
  </si>
  <si>
    <t>N. de informes sin inconsistencias/ total de informes generados</t>
  </si>
  <si>
    <t xml:space="preserve">El Profesional o Técnico Operativo de la Oficina de Control Interno asignado verifica el contenido del informe preliminar Evaluación, Seguimiento y Auditorías de Gestión, con el proposito de confirmar la suficiencia de la evidencia frente a los criterios de la evaluación y que el informe se haya estructurado de acuerdo con lo dispuesto en el formato correspondiente </t>
  </si>
  <si>
    <t>PROCEDIMIENTO FORMULACIÓN, EJECUCIÓN Y SEGUIMIENTO AL PLAN ANUAL DE AUDITORIAS - Verificar el contenido del Informe preliminar de evaluación, seguimiento y  auditoría  de gestión</t>
  </si>
  <si>
    <t>*Expedir un alcance  con el informe ajustado y remitir al proceso auditado y miembros del CICCI</t>
  </si>
  <si>
    <t xml:space="preserve">1. Realizar en el equipo 2 jornadas de socialización  y sensibilización sobre  tecnicas de auditoría vigentes  </t>
  </si>
  <si>
    <t>Jornadas de socialización y sensibilización realizadas frente a las programadas: Indicador (%)=Nuˊmero de jornadas realizadas Numero de jornadas programadas×100</t>
  </si>
  <si>
    <t>Equipo OCI</t>
  </si>
  <si>
    <t>Jefe OCI y Servidores OCI</t>
  </si>
  <si>
    <t>C1 Y C2</t>
  </si>
  <si>
    <t>PROCEDIMIENTO FORMULACIÓN, EJECUCIÓN Y SEGUIMIENTO AL PLAN ANUAL DE AUDITORIAS - Verificar el contenido del Informe preliminar de evaluación, seguimiento y auditoría de gestión</t>
  </si>
  <si>
    <t>Gestión disciplinaria</t>
  </si>
  <si>
    <t>Desarrollar la gestión disciplinaria, cumpliendo los principios constitucionales y legales del debido proceso, asi como ejecutar las actividades de prevención que permitan mitigar la ocurrencia de faltas disciplinarias buscando la salvaguarda de la función pública.</t>
  </si>
  <si>
    <t>GDIS</t>
  </si>
  <si>
    <t xml:space="preserve">Autos, Pliegos y Actos administrativos </t>
  </si>
  <si>
    <t>Posibilidad de afectación reputacional  por prescripción de acción disciplinaria  y cuestionamiento sobre la validez de la actuación a causa de Inoportunidad en la gestión de los procesos disciplinarios</t>
  </si>
  <si>
    <t xml:space="preserve"> *Incumplimiento de los procedimientos establecidos *Insufiencia de personal para el impulso de los procesos disciplinarios * Evaluación inoportuna de las actuaciones disciplinarias</t>
  </si>
  <si>
    <t xml:space="preserve">(No. de procesos disciplinarios gestionados en instrucción y juzgamiento / No. de procesos activos en instrucción y juzgamiento) * 100 </t>
  </si>
  <si>
    <t>El Jefe de Oficina Control Disciplinario Interno verifica el cumplimiento de la gestión disciplinaria con el proposito de validar el cumplimiento de las actividades planeadas en la dependencia para la actuación disciplinaria, evitando el riesgo de vencimiento de términos e incumplimiento de procedimientos.</t>
  </si>
  <si>
    <t>C1, C3</t>
  </si>
  <si>
    <t>PROCEDIMIENTO GESTIÓN DISCIPLINARIA - Verificar el cumplimiento transversal de los procedimientos de gestión disciplinaria de la Alcaldía Mayor de Bogotá</t>
  </si>
  <si>
    <t xml:space="preserve">*Realiza un análisis de causas raíz para determinar por qué se produjo la prescripción y la inoportunidad en la gestión de los procesos disciplinarios e implementar las acciones para eliminar la causa identificada.
</t>
  </si>
  <si>
    <t xml:space="preserve">La Jefatura de Control Disciplinario Interno, Verifica que se cuente con los recursos presupuestales para la contratación de personal que preste sus servicios de apoyo a la dependencia, </t>
  </si>
  <si>
    <t>PROCEDIMIENTO GESTIÓN DISCIPLINARIA - Verificar la disposición de recursos</t>
  </si>
  <si>
    <t>Actividades de fomento de la  cultura disciplinaria  y enfoque a la prevención desarrolladas</t>
  </si>
  <si>
    <t>Posibilidad de afectación reputacional  por carencia de herramientas y conocimientos para prevenir conductas que puedan constituir faltas disciplinarias a causa de incumplimiento del cronograma de actividades para fortalecer la conducta ética, fomentar la cultura disciplinaria y el enfoque de prevención</t>
  </si>
  <si>
    <t xml:space="preserve"> *Insuficiencia de personal y de recursos económicos *Incumplimiento de los procedimientos establecidos *</t>
  </si>
  <si>
    <t>(No de actividades para fortalecer la conducta ética, fomentar la cultura disciplinaria y el enfoque a la pevención realizadas /No de actividades programadas) * 100</t>
  </si>
  <si>
    <t xml:space="preserve">El Jefe de Oficina de Control Disciplinario Interno realizar seguimiento a la ejecución del cronograma  con el proposito de garantizar que se ejecuten las actividades programadas en el cronograma para la vigencia </t>
  </si>
  <si>
    <t>PROCEDIMIENTO GESTIÓN PREVENTIVA - Realizar seguimiento a la ejecución del cronograma</t>
  </si>
  <si>
    <t xml:space="preserve">
* Determinar cuales fueron las actividades de prevencion no ejecutadas y desarrollarlas de manera inmediata.. </t>
  </si>
  <si>
    <t>Tabla Criterios para definir el nivel de Probabilidad Gestión - Seguridad de la información</t>
  </si>
  <si>
    <t>Matriz de calor (niveles de severidad del riesgo)</t>
  </si>
  <si>
    <t>Frecuencia de la Actividad</t>
  </si>
  <si>
    <t>Probabilidad</t>
  </si>
  <si>
    <t>La actividad/producto/activo que conlleva el riesgo se ejecuta/genera como máximos 2 veces por año.</t>
  </si>
  <si>
    <t>La actividad/producto/activo que conlleva el riesgo se ejecuta/genera de 3 a 24 veces por año.</t>
  </si>
  <si>
    <t>La actividad/producto/activo que conlleva el riesgo se ejecuta/genera de 24 a 500 veces por año.</t>
  </si>
  <si>
    <t>La actividad/producto/activo que conlleva el riesgo se ejecuta/genera mínimo 500 veces al año y máximo 5000 veces por año.</t>
  </si>
  <si>
    <t>La actividad/producto/activo que conlleva el riesgo se ejecuta/genera más de 5000 veces por año.</t>
  </si>
  <si>
    <t>Tabla Criterios para definir el nivel de Impacto Gestión - Seguridad de la información</t>
  </si>
  <si>
    <t>Afectación Económica (o presupuestal)</t>
  </si>
  <si>
    <t>Pérdida Reputacional</t>
  </si>
  <si>
    <t xml:space="preserve">Afectación menor a 100 SMLMV </t>
  </si>
  <si>
    <t>El riesgo afecta la imagen de alguna área de la organización</t>
  </si>
  <si>
    <t xml:space="preserve">Entre 100 y 500 SMLMV </t>
  </si>
  <si>
    <t>El riesgo afecta la imagen de la entidad internamente, de conocimiento general, nivel interno, de junta directiva y accionistas y/o de proveedores</t>
  </si>
  <si>
    <t xml:space="preserve">Entre 500 y 1000 SMLMV </t>
  </si>
  <si>
    <t>El riesgo afecta la imagen de la entidad con algunos usuarios de relevancia frente al logro de los objetivos</t>
  </si>
  <si>
    <t xml:space="preserve">Entre 1000 y 5000 SMLMV </t>
  </si>
  <si>
    <t>El riesgo afecta la imagen de la entidad con efecto publicitario sostenido a nivel de sector administrativo, nivel departamental o municipal</t>
  </si>
  <si>
    <t>Catastrófico</t>
  </si>
  <si>
    <t xml:space="preserve">Mayor a 5000 SMLMV </t>
  </si>
  <si>
    <t>El riesgo afecta la imagen de la entidad a nivel nacional, con efecto publicitarios sostenible a nivel país</t>
  </si>
  <si>
    <t>Tabla Atributos de para el diseño del control</t>
  </si>
  <si>
    <t>Características</t>
  </si>
  <si>
    <t>Descripción</t>
  </si>
  <si>
    <t>Peso</t>
  </si>
  <si>
    <t>Atributos de Eficiencia</t>
  </si>
  <si>
    <t>Tipo</t>
  </si>
  <si>
    <t>Va hacia las causas del riesgo, aseguran el resultado final esperado.</t>
  </si>
  <si>
    <t>SMLMV 2025</t>
  </si>
  <si>
    <t>Detecta que algo ocurre y devuelve el proceso a los controles preventivos.
Se pueden generar reprocesos.</t>
  </si>
  <si>
    <t>Pto 2025</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</si>
  <si>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</si>
  <si>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</si>
  <si>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</si>
  <si>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*Atributos de Formalización</t>
  </si>
  <si>
    <t>Basados en la estructura del Modelo de Operación por procesos, despliegue desde cada proceso, sus procedimientos y esquemas asociados, que se encuentren documentados.</t>
  </si>
  <si>
    <t>-</t>
  </si>
  <si>
    <t>Sistemas de información de apoyo a la ejecución del control (si existen).</t>
  </si>
  <si>
    <t>Políticas de operación, manuales o guías específicas.</t>
  </si>
  <si>
    <t>Sin documentar</t>
  </si>
  <si>
    <t>Cuando el control se ejecuta pero no está documentado</t>
  </si>
  <si>
    <t>La oportunidad en que se ejecuta el control debe ayudar a prevenir la mitigación del riesgo o a detectar la materialización del riesgo de manera oportuna.</t>
  </si>
  <si>
    <t>Periódicamente</t>
  </si>
  <si>
    <t>Se deja evidencia o rastro de la ejecución del control.</t>
  </si>
  <si>
    <t>Ejecución
(Fuentes de información internas o externas)</t>
  </si>
  <si>
    <t>Formatos o registros internos formales.</t>
  </si>
  <si>
    <t>Registros externos confiables (extractos bancarios, confirmaciones de autenticidad de documentos, SECOP, SIIF, SIGEP, bases de datos).</t>
  </si>
  <si>
    <t>Combinación de datos de fuentes internas y externas formales.</t>
  </si>
  <si>
    <t>ÁREAS DE IMPACTO</t>
  </si>
  <si>
    <t>TRIMESTRE</t>
  </si>
  <si>
    <t>afectación económica</t>
  </si>
  <si>
    <t>afectación reputacional</t>
  </si>
  <si>
    <t>afectación económica y reputacional</t>
  </si>
  <si>
    <t>efecto dañoso sobre</t>
  </si>
  <si>
    <t>CLASIFICACIÓN DEL RIESGO</t>
  </si>
  <si>
    <t>FACTOR DE RIESGO</t>
  </si>
  <si>
    <t>Fraude externo</t>
  </si>
  <si>
    <t>Fraude interno</t>
  </si>
  <si>
    <t>Fallas tecnológicas</t>
  </si>
  <si>
    <t>Infraestructura</t>
  </si>
  <si>
    <t>Relaciones laborales</t>
  </si>
  <si>
    <t>Evento externo</t>
  </si>
  <si>
    <t>Usuarios, productos y prácticas</t>
  </si>
  <si>
    <t>Transacción u operación (LAFT)</t>
  </si>
  <si>
    <t>Daños a activos fijos/eventos externos</t>
  </si>
  <si>
    <t>TIPOLOGÍA RIESGO</t>
  </si>
  <si>
    <t>Estratégico</t>
  </si>
  <si>
    <t>Operativo</t>
  </si>
  <si>
    <t>CONTROLES</t>
  </si>
  <si>
    <t>TIPO</t>
  </si>
  <si>
    <t xml:space="preserve"> Va a las causas del riesgo. Atacan la probabilidad de ocurrencia del riesgo.
Control accionado en la entrada del proceso y
antes de que se realice la actividad originadora del riesgo, se busca establecer las condiciones que aseguren el resultado final esperado. </t>
  </si>
  <si>
    <t>Detecta que algo ocurre y devuelve el proceso a los controles preventivos Atacan la probabilidad de ocurrencia del riesgo.
Control accionado durante la ejecución del 
proceso. Estos controles detectan el riesgo, pero generan
reprocesos.</t>
  </si>
  <si>
    <t>Correctivos</t>
  </si>
  <si>
    <t>Atacan el impacto frente a la materialización del riesgo.
Control accionado en la salida del proceso y después de que se materializa el riesgo. Estos controles tienen costos implícitos.</t>
  </si>
  <si>
    <t>IMPLEMENTACIÓN</t>
  </si>
  <si>
    <t>Ejecutado por un sistema</t>
  </si>
  <si>
    <t>Ejecutado por personas</t>
  </si>
  <si>
    <t>DOCUMENTACIÓN</t>
  </si>
  <si>
    <t>Documentado</t>
  </si>
  <si>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</si>
  <si>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</si>
  <si>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FRECUENCIA</t>
  </si>
  <si>
    <t>Continua</t>
  </si>
  <si>
    <t>El control se aplica siempre que se realiza la actividad que conlleva el riesgo.</t>
  </si>
  <si>
    <t>Aleatoria</t>
  </si>
  <si>
    <t>El control se aplica  aleatoriamente a la actividad que conlleva el riesgo</t>
  </si>
  <si>
    <t>EVIDENCIA</t>
  </si>
  <si>
    <t>Con registro</t>
  </si>
  <si>
    <t>El control deja un registro permite evidencia la ejecución del control.</t>
  </si>
  <si>
    <t xml:space="preserve">El control no deja registro de la ejecución del control. </t>
  </si>
  <si>
    <t>TRATAMIENTO DEL RIESGO</t>
  </si>
  <si>
    <t>Acciones que mitiguen el nivel de riesgo. No es necesariamente un nuevo control.</t>
  </si>
  <si>
    <t>Reducir (transferir)</t>
  </si>
  <si>
    <t>Tercerizar el proceso o trasladar el riesgo a través de seguros o pólizas.
La responsabilidad económica recae sobre el tercero, pero no se trasfiere la responsabilidad sobre el tema reputacional.</t>
  </si>
  <si>
    <t>Asumir el riesgo conociendo los efectos de su posible materialización.</t>
  </si>
  <si>
    <t>Evitar</t>
  </si>
  <si>
    <t>No asumir la actividad que genera el riesgo.</t>
  </si>
  <si>
    <t>Pérdida de Disponibilidad</t>
  </si>
  <si>
    <t>Pérdida de Confidencialidad</t>
  </si>
  <si>
    <t>Pérdida de Integridad</t>
  </si>
  <si>
    <t>Pérdida de confidencialidad e integridad</t>
  </si>
  <si>
    <t>PROCESOS</t>
  </si>
  <si>
    <t xml:space="preserve">                                        </t>
  </si>
  <si>
    <t>Transversal</t>
  </si>
  <si>
    <t>TRVS</t>
  </si>
  <si>
    <t>Bienes públicos</t>
  </si>
  <si>
    <t>Recursos públicos</t>
  </si>
  <si>
    <t>Intereses patrimoniales de naturaleza pública</t>
  </si>
  <si>
    <t>TRÁMITES Y CAIP</t>
  </si>
  <si>
    <t>Revisión de avalúo catastral de un predio</t>
  </si>
  <si>
    <t>Asignación de nomenclatura</t>
  </si>
  <si>
    <t>Autoestimación del avalúo catastral</t>
  </si>
  <si>
    <t>Cambio de propietario o poseedor de un bien inmueble</t>
  </si>
  <si>
    <t>Englobe o desenglobe de dos o más predios</t>
  </si>
  <si>
    <t>Incorporación de obras físicas en los predios sometidos o no sometidos al régimen de propiedad horizontal</t>
  </si>
  <si>
    <t>Cambios producidos por la inscripción de predios o mejoras por edificaciones no declaradas u omitidas durante el proceso de formación o actualización del catastro</t>
  </si>
  <si>
    <t>Rectificación de áreas y linderos</t>
  </si>
  <si>
    <t>Rectificaciones de la información catastral</t>
  </si>
  <si>
    <t>Certificado de cabida y linderos Bogotá D.C.</t>
  </si>
  <si>
    <t>Incorporación, actualización, corrección y modificación cartográfica de levantamientos topográficos</t>
  </si>
  <si>
    <t>Certificado de inscripción en el censo catastral Bogotá D.C.</t>
  </si>
  <si>
    <t>Certificado catastral</t>
  </si>
  <si>
    <t>TIPO DE ACTIVO</t>
  </si>
  <si>
    <t>Información análoga</t>
  </si>
  <si>
    <t>Información digital</t>
  </si>
  <si>
    <t>Hardware</t>
  </si>
  <si>
    <t>Software</t>
  </si>
  <si>
    <t>Recurso Humano</t>
  </si>
  <si>
    <t>Instalaciones</t>
  </si>
  <si>
    <t>Servicios</t>
  </si>
  <si>
    <t>Bases de datos</t>
  </si>
  <si>
    <t>Intangibles</t>
  </si>
  <si>
    <t>Infraestructura crítica cibernética nacional</t>
  </si>
  <si>
    <t>OBJETIVOS ESTRATÉGICOS</t>
  </si>
  <si>
    <t>1.</t>
  </si>
  <si>
    <t xml:space="preserve">Mantener un registro de información catastral oportuno y de calidad que se anticipe a las necesidades de información de la ciudad. </t>
  </si>
  <si>
    <t xml:space="preserve">2. </t>
  </si>
  <si>
    <t>3.</t>
  </si>
  <si>
    <t xml:space="preserve">4. </t>
  </si>
  <si>
    <t>MATRIZ DE RIESGOS INSTITUCIONAL</t>
  </si>
  <si>
    <t>MATRIZ DE RIESGOS FISCALES</t>
  </si>
  <si>
    <t>RF</t>
  </si>
  <si>
    <t xml:space="preserve">Plan de Seguridad y Salud en el Trabajo implementado y ejecutado (Sistema de Seguridad y Salud en el Trabajo implementado) </t>
  </si>
  <si>
    <t>Posibilidad de efecto dañoso sobre Recursos públicos por accidentes laborales no cubiertos por la ARL o cubiertos bajo un tipo de riesgo no adecuado a causa de Omisión en el registro o actualización de la información ante la ARL</t>
  </si>
  <si>
    <t xml:space="preserve"> *Descuido o errrores presentados en las afiliaciones, modificaciones o actualizaciones de la información ante la ARL. * *</t>
  </si>
  <si>
    <t xml:space="preserve">El profesional especializado realiza seguimiento a las solicitudes de afiliación, si no se han gestionado aún solicita al técnico operativo y/o auxiliar administrativo para su trámite de forma inmediata. </t>
  </si>
  <si>
    <t>Instructivo Afiliaciones a la ARL -
Realizar seguimiento de solicitudes afiliaciones</t>
  </si>
  <si>
    <t>1. Calificar correctamente el tipo de riesgo por Accidente Laboral.
2. Realizar el pago de la sanción a que haya lugar</t>
  </si>
  <si>
    <t>1. Realizar revisión bimestral de la categorización del riesgo del personal reportada en la ARL y de ser necesario realizar las gestiones correspondientes</t>
  </si>
  <si>
    <t>(Revisiones realizadas / Revisiones programadas)*100</t>
  </si>
  <si>
    <t>Humanos, técnicos, apoyo de comunicaciones</t>
  </si>
  <si>
    <t>Profesional STH</t>
  </si>
  <si>
    <t>Posibilidad de efecto dañoso sobre Recursos públicos por liquidación de mayores valores a causa de la comisión de errores sustanciales en la elaboración de actos administrativos que atienden solicitudes de situaciones administrativas.</t>
  </si>
  <si>
    <t>El profesional universitario revisa si las situaciones corresponden a: ¿ingresos, encargos, retiros, primas técnicas,  vacaciones, interrupción de vacaciones, aplazamiento de vacaciones, licencia de luto, terminación de encargos, encargos con funciones, vacancia temporal, comisiones de libre nombramiento y remoción, sanciones disciplinarias), órdenes judiciales, liquidación de prestaciones sociales, licencia de paternidad, licencia de maternidad, licencias no remuneradas?  Si son relacionadas con estos temas, continúa con el Instructivo Situaciones Administrativas</t>
  </si>
  <si>
    <t>C1
C2
C3</t>
  </si>
  <si>
    <t>Procedimiento de nómina y situaciones administrativa</t>
  </si>
  <si>
    <t>1. Generar acto administrativo para modificar acto administrativo inicial con errores.
2. Solicitar al servidor o contratista reintegrar el valor o la diferencia del valor pagado por concepto de la situación administrativa</t>
  </si>
  <si>
    <t xml:space="preserve"> Humanos, Técnicos</t>
  </si>
  <si>
    <t>Profesional especializado</t>
  </si>
  <si>
    <t>El profesional Especailizado  STH.,Analiza la solicitud de la situación administrativa y verifica que cumpla con los requisitos dispuestos por la normatividad, según los criterios para cada situación administrativa. Nota: En caso de no cumplir con los requisitos se devuelve mediante acto administrativo (resolución u oficio) motivando las causales de rechazo o negación de la solicitud.</t>
  </si>
  <si>
    <t>Instructivo Situaciones Administrativas</t>
  </si>
  <si>
    <t>2. Realizar revisión aleatoria bimestral de las situaciones administrativas otorgadas</t>
  </si>
  <si>
    <t>Situaciones administrativas revisadas / situaciones administrativas programadas</t>
  </si>
  <si>
    <t>El profesional Especailizado  STH., Proyecta el acto administrativo (resolución u oficio) de acuerdo con la situación administrativa. Continúa con el Instructivo Trámite de actos administrativos para Talento Humano.</t>
  </si>
  <si>
    <t>El Profesional Universitario, revisa, valida y visa con los soportes aportados el acto administrativo y lo remite al profesional que lo elaboró, para su revisión y validación. Actividad que debe realizarse dentro de las dos (2) horas siguientes de la entrega por parte del profesional.</t>
  </si>
  <si>
    <t>Instructivo trámite de actos administrativos para talento humano</t>
  </si>
  <si>
    <t xml:space="preserve">El subgerente de TH, revisa y visa el acto administrativo y lo envía a la Gerencia de Gestión 
Corporativa para revisión y visto bueno. </t>
  </si>
  <si>
    <t xml:space="preserve">El Gerente Corporativo, revisa y visa el acto administrativo y lo envía a la Gerencia de Gestión 
Corporativa para revisión y visto bueno. </t>
  </si>
  <si>
    <t>Posibilidad de efecto dañoso sobre Recursos públicos por pagos de nómina o de seguridad social realizados por encima de los valores establecidos normativamente y/o pago de multas o intereses moratorios a causa de la omisión en la aplicación de validaciones y verificaciones de la correcta liquidación de los valores a pagar</t>
  </si>
  <si>
    <t xml:space="preserve"> *Ausencia de controles en la elaboración, revisión y aprobación de la nomina de la Entidad. * *</t>
  </si>
  <si>
    <t>1. Realizar el pago o la corrección del pago de la nómina o de la seguridad social, de acuerdo al cumplimiento de requesitos.
2. Realizar el pago de la sanción a que haya lugar</t>
  </si>
  <si>
    <t xml:space="preserve">Profesional universitario de nómina, cruza todos los ingresos base de cotización que tiene el archivo plano con la actividad anterior, con el fin de identificar las posibles diferencias en los IBC. </t>
  </si>
  <si>
    <t>Administrar los recursos financieros y proveer información presupuestal, contable y de tesorería para apoyar el cumplimiento de la misión de la UAECD.</t>
  </si>
  <si>
    <t xml:space="preserve">Declaraciones tributarias presentadas </t>
  </si>
  <si>
    <t xml:space="preserve">Posibilidad de efecto dañoso sobre Recursos públicos por pago de intereses moratorios y sanciones por incumplimiento de plazos y pagos extemporáneos,  a causa de una presentación inexacta y/o extemporánea de declaraciones tributarias </t>
  </si>
  <si>
    <t xml:space="preserve"> *No se remite la información sobre convenios suscritos que generen pago de impuestos, por parte de las áreas responsables, o se realiza de forma extemporánea. * *</t>
  </si>
  <si>
    <t>El contador o subgerente administrativo y financiero incluye anualmente en el Cronograma de reporte de información a la SAF, el requerimiento de la remisión de la información sobre los procesos de negociación y venta que se hayan gestionado tales como convenio interadministrativo, contrato de Catastro Multipropósito o cualquier otro tipo de acuerdo comercial que se encuentre en firme, a la Gerencia Comercial y de Atención al Ciudadano, con el fin de prevenir la no presentación y/o pago oportuno de impuestos a cargo de la entidad, así como el pago de sanciones e intereses moratorios por el incumplimiento. Si no se recibe la información se le solicita a esa dependencia, una manifestación expresa de la inexistencia de convenios interadministrativos, contratos de Catastro Multipropósito o acuerdos comerciales.</t>
  </si>
  <si>
    <t>Instructivo Elaboración de declaraciones tributarias
 Solicitar la información de acuerdos comerciales que se encuentren en firme</t>
  </si>
  <si>
    <t xml:space="preserve">
1. Gestionar o realizar los pagos a que haya a lugar inmediatamente, 
2. Revisar las causales de pago extemporáneo y tomar decisiones correctivas.</t>
  </si>
  <si>
    <t>(Circular expedida y socializada/Circular programada)*100</t>
  </si>
  <si>
    <t xml:space="preserve">Recursos  humanos, físicos, informáticos  y  tecnológicos
</t>
  </si>
  <si>
    <t>El contador o profesional especializado de contabilidad, teniendo en cuenta el calendario tributario, verifica la concordancia de los valores retenidos en las órdenes de pago y nómina, así como el valor del IVA generado en la facturación, contra la información de los registros contables tomados del aplicativo LIMAY, buscando la consistencia de los reportes frente a los saldos de las cuentas, a fin de presentar información exacta en las declaraciones tributarias. Si encuentra inconsistencias devuelve para ajustes.</t>
  </si>
  <si>
    <t>Instructivo Elaboración de declaraciones tributarias
Verificar la consistencia de la información recibida, los reportes de los aplicativos y los saldos de las cuentas de impuestos</t>
  </si>
  <si>
    <t>El contador revisa la información consignada en los formularios preliminares y verifica que los valores a pagar correspondan a las retenciones efectuadas sobre las órdenes de pago procesadas en el mes correspondiente, a fin de presentar información exacta en las declaraciones tributarias. Si se detectan errores, vuelven a diligenciar los formularios.</t>
  </si>
  <si>
    <t>Instructivo Elaboración de declaraciones tributarias
Revisar información de los formularios preliminares</t>
  </si>
  <si>
    <t>El profesional universitario o especializado o el contador de la entidad verifica el calendario tributario para establecer su vigencia, así como la oportunidad en la presentación y pago de las declaraciones u obligaciones tributarias de la UAECD. Si no està actualizado se revisan las fechas de presentación de declaraciones tributarias en el calendario.</t>
  </si>
  <si>
    <t xml:space="preserve">
Instructivo Elaboración de declaraciones tributariasRealizar seguimiento al cumplimiento del calendario tributario de la UAECD</t>
  </si>
  <si>
    <t xml:space="preserve">Servicio de Transporte </t>
  </si>
  <si>
    <t>Posibilidad de efecto dañoso sobre Recursos públicos por generar sobrecostos en la gestión de transporte a causa de desplazamientos no justificados o no autorizados en los vehiculos de la Unidad</t>
  </si>
  <si>
    <t xml:space="preserve"> *Desconocimiento por parte de los servidores de los procedimientos y políticas institucionales para el uso del parque automotor de la Unidad * *</t>
  </si>
  <si>
    <t>GSAD-PR-01  Procedimiento Administración de Transporte
Validar la viabilidad de la solicitud de transporte (dependencia)</t>
  </si>
  <si>
    <t xml:space="preserve">1. Comunicar los hechos a la Oficina de Control Interno Disciplinario </t>
  </si>
  <si>
    <t>Realizar control trimestral de uso del parque atomotor (consumo de combustible vs. kilómetros recorridos vs. servicios prestados).</t>
  </si>
  <si>
    <t>(Reportes realizados / Reportes programadas)*100</t>
  </si>
  <si>
    <t>Recursos Humanos
Recursos Tecnológicos
Soportes documentales físicos y electrónicos</t>
  </si>
  <si>
    <t>Responsable administración de transporte</t>
  </si>
  <si>
    <t>GSAD-PR-01  Procedimiento Administración de Transporte
Verificar condiciones para programación del servicio de transporte</t>
  </si>
  <si>
    <t>Inventario actualizado física y contablemente</t>
  </si>
  <si>
    <t>Posibilidad de efecto dañoso sobre Bienes públicos por pérdida, extravío o daño de los bienes de la Unidad a causa de no informar los movimientos (ingreso y salida) de bienes muebles de la Unidad, al servicio de vigilancia y/o al corredor de seguros (según tipo de ingreso)</t>
  </si>
  <si>
    <t xml:space="preserve"> *Incumplimiento del procedimiento de Administración de Bienes Muebles e Inventarios con relación a la actualización de inventarios * *</t>
  </si>
  <si>
    <t>El Profesional de Inventarios o Profesional designado de bienes y consumo o el Auxiliar Administrativo, coteja la información recogida en el levantamiento de la toma física a través del lector del código de barras, y la compara con lo registrado en el Sistema de Administración de Inventarios SAI - “Plano Inventario Total”, estableciendo las coincidencias y diferencias que se presenten, con el fin de establecer posibles diferencias y realizar los correctivos del caso. Si la información no coincide, se efectúa conteo de verificación a las placas de los elementos en los cuales se encuentren diferencias.</t>
  </si>
  <si>
    <t xml:space="preserve">GSAD-PR-05 Procedimiento Administración de Bienes Muebles e Inventarios
Conciliar la información física del inventario con la documental </t>
  </si>
  <si>
    <t>1. Evaluar la situación con los directivos, el contratista de vigilancia y el responsable de seguros para la toma de decisiones pertinentes.
2. Denunciar los hechos ante las autoridades competentes, e informar a la empresa aseguradora y  a la Oficina de Control Interno Discplinario.</t>
  </si>
  <si>
    <t xml:space="preserve">Contar con el contrato de vigilancia vigente para el control de los bienes (Pantallazo SECOP)
</t>
  </si>
  <si>
    <t>(Contrato suscrito/Contrato planeado)*100</t>
  </si>
  <si>
    <t xml:space="preserve">El profesional de inventarios o el profesional designado de bienes de consumo, verifica la placa de inventario,
serial, y demás características del elemento perdido, de acuerdo con el reporte presentado por el responsable de éste, con el fin de asegurar la veracidad de la información a consignar en el acta de pérdida y a reportar a la Oficina de Control Disciplinario, así como la correcta actualización del inventario para los ajustes administrativos y contables a que haya lugar. </t>
  </si>
  <si>
    <t>GSAD-PR-05Administración de Bienes Muebles e Inventarios 
Verificar en SAI elelemento perdido y elaborar el acta de pérdida</t>
  </si>
  <si>
    <t>Acta liquidación de contrato
y/o resolución /Liquidación de contratos
ajustada</t>
  </si>
  <si>
    <t>Posibilidad de efecto dañoso sobre Recursos públicos por pérdida de competencia para liquidar contratos a causa de demora o incumplimiento en la radicación de la solicitud de liquidación bilateral o unilateral del contrato con el lleno de los requisitos por parte del supervisor</t>
  </si>
  <si>
    <t xml:space="preserve"> *Incumplimiento por parte de las Dependencias en la radicación de documentos o radicación incompleta o con deficiencias. *Falta de seguimiento al control de los terminos  *Falta de generación y publicidad de los documentos requeridos para la suscripción de la liquidación</t>
  </si>
  <si>
    <t>El Supervisor identifica los contratos a su cargo que requieren liquidación y radica en la Subdirección los documentos pertinentes garantizando la publicidad del expediente en SECOP.</t>
  </si>
  <si>
    <t>Procedimiento Liquidación de contratos
Revisión de los documentos de la solicitud de liquidación 
bilateral del contrato</t>
  </si>
  <si>
    <t>Iniciar las acciones determinadas por las autoridades</t>
  </si>
  <si>
    <t xml:space="preserve">Identificar en una matriz de seguimiento los contratos suscritos que requieren liquidación y su fecha limite para tramite de liquidación con la finalidad de realizar el seguimiento pertinente </t>
  </si>
  <si>
    <t>El Abogado designado en la Subgerencia de Contratación revisa los documentos radicados los cuales deben contener los  documentos establecidos en el procedimiento, este control permite realizar la revisión integral de los documentos de la solicitud de liquidación del contrato.</t>
  </si>
  <si>
    <t>Procedimiento Liquidación de contratos
Suscribir el acta de liquidación bilateral del contrato por 
parte del contratista</t>
  </si>
  <si>
    <t xml:space="preserve">El Abogado designado Subgerencia de Contratación realiza la verificación de la documentación que soporta la solicitud de liquidación, identificando que se encuentren dentro del expediente contractual los documentos especificados en el procedimiento. </t>
  </si>
  <si>
    <t>Procedimiento Liquidación de contratos
Suscribir el acta de liquidación bilateral del contrato por parte del Supervisor y/o interventor del contrato</t>
  </si>
  <si>
    <t xml:space="preserve">Una vez verificados los documentos, el abogado designado revisada el acta de liquidación del contrato, teniendo en cuenta las condiciones generales establecidas la ley, el Manual de Contratación y en el formato respectivo. Así mismo, verifica que todos los documentos del expediente contractual se encuentren acorde con los soportes documentales y la normatividad vigente para la materia. </t>
  </si>
  <si>
    <t>Procedimiento Liquidación de contratos
Revisión de documentos de la solicitud de liquidación unilateral.</t>
  </si>
  <si>
    <t>El Subgerente de Contratación verifica que el acta de liquidación , esté debidamente elaborado y que cumpla los requisitos legales requeridos, este control permite evidenciar y corregir previo a la suscripción errores o inconsistencias que pudieran presentarse en el proyecto de liquidación unilateral del contrato, si se identifica alguna inconsistencia se devuelve al abogado designado.</t>
  </si>
  <si>
    <t>Procedimiento Liquidación de contratos
Revisar proyecto de resolución de liquidación unilateral del 
contrato</t>
  </si>
  <si>
    <t xml:space="preserve"> Firmada el acta de liquidación por las partes, el Abogado designado Subgerencia de Contratación realiza la publicación en el expediente electrónico de SECOP, este control permite que se surtan todas las actuaciones para dar a conocer el acto administrativo. </t>
  </si>
  <si>
    <t>Procedimiento Liquidación de contratos
Notificar al contratista de la resolución de liquidación 
unilateral del contrato</t>
  </si>
  <si>
    <t>Estudios previos y demás
documentos requeridos en la
etapa precontractual</t>
  </si>
  <si>
    <t>Posibilidad de efecto dañoso sobre Recursos públicos por adjudicación de contratos con valores superiores a los precios de mercado y/o la adquisición de bienes o servicios en cantidades mayores a las estrictamente requeridas a causa de suscripción de contratos que ocasionen detrimento patrimonial para la entidad</t>
  </si>
  <si>
    <t xml:space="preserve"> *Deficiencias en los estudios previos y en la estimación del presupuesto del contrato *Falta de análisis técnico de la necesidad y de la cantidad requerida *Falta de control de legalidad de la documentación de soporte para la adjudicación</t>
  </si>
  <si>
    <t xml:space="preserve">El enlace de Contratación y experto temático de los diferentes procesos contractuales diligencia el formato establecido para los estudios previos y su justificación, componentes técnicos, objeto, alcance, modalidad propuesta y elabora el anexo técnico, economico (estructura de costos) y Formato Solicitud de cotización a Proveedores y remite a revisión previa de la  Subgerencia Administrativa y Financiera. </t>
  </si>
  <si>
    <t>Procedimiento de estructuración de estudios y documentos previos en la asignación del enlace de contratación para los procesos contractuales y la elavoración del proyecto inicial de estudios previos</t>
  </si>
  <si>
    <t>Realizar la revisión integral del proceso de contratación involucrado, verificando la correspondencia entre los precios adjudicados y las condiciones reales del mercado, así como la pertinencia y razonabilidad de las cantidades adquiridas frente a la necesidad que originó el contrato. Esta verificación debe incluir el análisis de los estudios previos, cotizaciones, informes técnicos y decisiones adoptadas en el proceso de selección. En caso de encontrarse valores superiores a mercado o cantidades injustificadas, se deberán adelantar las gestiones necesarias para la recuperación de posibles perjuicios, la determinación de responsabilidades, el reporte a los entes de control y la implementación inmediata de ajustes y correctivos en los procedimientos de planeación y evaluación contractual.</t>
  </si>
  <si>
    <t>Revisar que todos los procesos contractuales competitivos suscritos en el periodo cuenten un estudio de sector o de mercado anexo técnico, economico (estructura de costos) según corresponda.</t>
  </si>
  <si>
    <t xml:space="preserve">Proceso contractual competitivo suscrito/estudio de mercado o de sector </t>
  </si>
  <si>
    <t xml:space="preserve">El profesional de la Subgerencia Administrativa y Financiera Revisa y valida los borradores de los anexos técnico y económico (Formato de cotización) asegurando su coherencia, correctas unidades de medida y estructura para el análisis de precios y comparabilidad antes de iniciar el proceso de cotización formal. </t>
  </si>
  <si>
    <t xml:space="preserve">Procedimiento de estructuración de estudios y documentos previos en la actividad de revión de los anexos técnico y económico por parte del profesional de SAF </t>
  </si>
  <si>
    <t xml:space="preserve">El enlace de Contratación gestiona activamente la obtención de un mínimo de tres (3) cotizaciones válidas, y recopila los soportes digitales de la gestión de precios (cotizaciones y/o históricos) obtenidos, que sustenten el futuro análisis de precios. </t>
  </si>
  <si>
    <t xml:space="preserve">Procedimiento de estructuración de estudios y documentos previos en la actividad de consecución de cotizaciones </t>
  </si>
  <si>
    <t>Con base en la información recolectada el enlace de Contratación analiza el sector en contexto local/nacional (aspectos técnicos, comerciales y legales relevantes desde su experticia), identifica y estudia procesos contractuales similares recientes en SECOP II de otras entidades y de la UAECD (si existen). Adicionalmente, realiza una identificación inicial de potenciales proveedores/empresas del sector, clasificándolas preferiblemente (Mipyme/Grande) y un análisis técnico básico de alternativas técnicas y/o tecnológicas y normas aplicables. Consolida en un documento, la información base para el análisis del sector</t>
  </si>
  <si>
    <t xml:space="preserve">Procedimiento de estructuración de estudios y documentos previos en la actividad de consolidar la investigación para el análisis del sector </t>
  </si>
  <si>
    <t xml:space="preserve"> Con base en la información recopilada el profesional de la Subgerencia Administrativa y Financiera realiza los análisis y proyecta el estudio de precios de mercado, aplicando métodos estadísticos (promedio, mediana, desviación estándar, etc.) sobre las cotizaciones y/o precios históricos suministrados, para determinar el presupuesto oficial estimado a traves del documento Análisis del sector y  los requisitos financieros habilitantes (Capacidad Financiera, liquidez, endeudamiento, razón de cobertura de intereses) Capacidad Organizacional (Rentabilidad del patrimonio y Rentabilidad del Activo) basados en el análisis del sector y el cálculo de la capacidad residual de contratación (cuando aplique).</t>
  </si>
  <si>
    <t xml:space="preserve">Procedimiento de estructuración de estudios y documentos previos en la actividad de Proyectar el estudio de precios de mercado. </t>
  </si>
  <si>
    <t>Con los insumos mencionados el Enlace de Contratación verifica el presupuesto oficial obtenido en contraste con el presupuesto programado en el Plan Anual de Adquisiciones e integra estos documentos a estudios previos definitivos para posteriormente solicitar el CDP y radica el expediente completo en la Subgerencia de contratación para dar inicio al proceso</t>
  </si>
  <si>
    <t xml:space="preserve">Procedimiento Mínima Cuantía
Procedimiento Licitación Pública
Procedimiento de Concurso de Méritos
Procedimiento de Selección Abreviada de Menor Cuantía
Procedimiento de Contratación Directa
Procedimiento de Selección Abreviada Subasta Inversa en cuanto a la estructuración de los estudios previos definitivos y la radicación </t>
  </si>
  <si>
    <t>Pago de Contrato/Lineamientos de la gestión contractual</t>
  </si>
  <si>
    <t xml:space="preserve">Posibilidad de efecto dañoso sobre Recursos públicos por la autorización y pago de valores superiores a los precios de referencia establecidos, así como pagos sin el cumplimiento de requisitos ni soportes de ejecución a causa de el incumplimiento de las obligaciones de la supervisión contractual </t>
  </si>
  <si>
    <t xml:space="preserve"> *El supervisor no revisa de manera detallada los entregables, actas, certificaciones o evidencias que respaldan la ejecución del contrato, permitiendo pagos sin soporte adecuado. *El supervisor no valida que los valores facturados correspondan a los precios pactados o a los límites definidos, lo que permite autorizar valores por encima de lo permitido *Sobrecarga operativa o insuficiencia de personal para realizar la correcta revisión y aprobación de los pagos.</t>
  </si>
  <si>
    <t>En cumplimiento de las funciones de supervisión en el componente financiero del contrato el supervisor realizará el  seguimiento a la ejecución financiera del contrato, con el fin de garantizar que los pagos o desembolsos se efectúen en los términos y por las sumas pactadas en las cláusulas contractuales, evitando pagos adicionales o mayores valores ejecutados sin soporte presupuestal o la desfinanciación del contrato.</t>
  </si>
  <si>
    <t>Documento técnico manual de supervisión e interventoría
3.3 aspectos de la supervisión e interventoría.</t>
  </si>
  <si>
    <t>Realizar la verificación inmediata y exhaustiva de los pagos efectuados, validando la correspondencia entre los valores autorizados, los precios de referencia y los soportes de ejecución del contrato. Esta verificación deberá incluir la revisión documental, el requerimiento de aclaraciones al supervisor, contratista y áreas responsables, así como la determinación de posibles pagos en exceso o sin el lleno de requisitos. En caso de identificar inconsistencias, se deberán adelantar las gestiones de recuperación de recursos, reporte de presuntas irregularidades, ajustes al proceso de supervisión y fortalecimiento de los controles para evitar recurrencia.”</t>
  </si>
  <si>
    <t xml:space="preserve">Realizar una socialización dirigida a los supervisores contractuales de la UAECD, en la que se aborden las responsabilidad sobre la autorización de pagos. </t>
  </si>
  <si>
    <t>(Socialización programada/socialización ejecutada)*100</t>
  </si>
  <si>
    <t>El supervisor deberá  controlar y mantener actualizado el estado financiero del contrato cargando los soportes correspondientes en el plan de pagos del numeral 7. ejecución de la plataforma SECOP II, l y los informes periódicos de supervisión o interventoría, verificando que éstos se desarrollen dentro del plazo y con los montos establecidos, sin que el valor ejecutado exceda la correspondiente apropiación presupuestal.</t>
  </si>
  <si>
    <t>Documento técnico manual de supervisión e interventoría
4. funciones generales de los supervisores e interventores literal p</t>
  </si>
  <si>
    <t>El supervisor deberá conocer los procesos y procedimientos internos de la entidad relacionados con el manejo y trámite de los contratos, trámite para realizar los pagos, diligenciamiento de formatos y demás aspectos inherentes a sus funciones. e) Programar y coordinar con el contratista las reuniones de seguimiento a la ejecución del contrato y registrar en el formato respectivo su estado de avance, acordando la aplicación de correctivos para subsanar los inconvenientes en forma oportuna.</t>
  </si>
  <si>
    <t xml:space="preserve">Documento técnico manual de supervisión e interventoría
4.1 funciones específicas de los supervisores e interventores
4.4. vigilancia administrativa
literal e
</t>
  </si>
  <si>
    <t>El supervisor deberá verificar que la información diligenciada en el informe de ejecución para el pago de la cuenta presentado por el contratista se encuentre debidamente soportados.</t>
  </si>
  <si>
    <t xml:space="preserve">Documento técnico manual de supervisión e interventoría
4.1 funciones específicas de los supervisores e interventores
4.4. vigilancia administrativa
literal q
</t>
  </si>
  <si>
    <t>El supervisor deberá verificar la consistencia entre el servicio efectivamente prestado frente al valor real a pagar, realizando el cálculo matemático para determinar este monto cuando los pagos a los contratistas se efectúen por fracción de mes.</t>
  </si>
  <si>
    <t>Documento técnico manual de supervisión e interventoría
4.1 funciones específicas de los supervisores e interventores
4.5 vigilancia financiera y contable</t>
  </si>
  <si>
    <t>Previa cuantificación de las actividades ejecutadas, avance parcial de obras, o entrega parcial de productos o servicios que efectivamente hayan sido recibidos a satisfacción de la Entidad y de conformidad con lo pactado en el contrato, el supervisor elaborará y suscribirá con el contratista las actas de recibo parcial de obra, bienes o servicios para efectos de su pago al Contratista. A estas actas deberá acompañarse los respectivos soportes y pruebas de recibo</t>
  </si>
  <si>
    <t>Documento técnico manual de supervisión e interventoría
4.6 funciones del supervisor e interventor respecto de los informes y actas. literal d</t>
  </si>
  <si>
    <t>Recaudo de cartera de los diferentes acreedores que tiene la UAECD</t>
  </si>
  <si>
    <t>Posibilidad de efecto dañoso sobre Recursos públicos por vencimiento de términos para el cobro coactivo a causa de retrasos, errores o falta de acciones jurídicas oportunas</t>
  </si>
  <si>
    <t>El profesional  de la Subgerencia de Gestión Jurídica Recibe el expediente de cobro persuasivo adelantado por la Subgerencia Administrativa y Financiera, identificando que contenga los documentos relacionados en el registro de documentos requeridos para iniciar procesos de cobro coactivo y/o interponer demanda para el recobro de incapacidades</t>
  </si>
  <si>
    <t>Procedimiento de recaudo de cartera - cobro coactivo. Actividad: Verificar y radicar el proceso de cobro coactivo</t>
  </si>
  <si>
    <t>1. Realizar reuniones de seguimiento entre las dependencias involucradas, respecto del avance de los procesos coactivos</t>
  </si>
  <si>
    <t>(Seguimientos realizados/seguimientos  planeados)*100</t>
  </si>
  <si>
    <t>Recursos humanos y tecnologícos, SIPROJ</t>
  </si>
  <si>
    <t>Profesionales  Subgerencia de Gestión Jurídica</t>
  </si>
  <si>
    <t>No aplica</t>
  </si>
  <si>
    <t>RS</t>
  </si>
  <si>
    <t>1. OneDrive de GGC
2. OneDrive de Dirección</t>
  </si>
  <si>
    <t xml:space="preserve"> * * *</t>
  </si>
  <si>
    <t>a. Ausencia o indebida asignación de derechos de acceso 
b. Desconocimiento de Politicas de seguridad de la Información</t>
  </si>
  <si>
    <t>a. Abuso de derechos
b. Borrado o Corrupción de la Información
c. Fallas Humanas</t>
  </si>
  <si>
    <t>NA</t>
  </si>
  <si>
    <t xml:space="preserve">El Propietario de información/Admnistrador de Carpetas realiza la solicitud de los accesos definidos para los  funcionarios/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 </t>
  </si>
  <si>
    <t>b</t>
  </si>
  <si>
    <t>DT  manual de políticas detalladas de seguridad y privacidad de la información
 Instructivo de Gestión de Accesos</t>
  </si>
  <si>
    <t>Solicitar por mesa de servicio la revision mensual del OneDrive y enviar un informe de los posibles accesos no autorizados al administrador del OneDrive GGC
                                                                                                                                                                                                                                                                                                                                                                   Solicitar la revision mensual del repositorio OneDrive  y enviar un informe de los posibles accesos no autorizados al administrador del Fileserver Direccion</t>
  </si>
  <si>
    <t xml:space="preserve">El propietario del activo cada vez que se presente un incidente de seguridad deberá reportar la vulberabilidad en la Mesa de Servicios de TI con el fin que se verifique el mismo. La evidencia del control queda registrada en la Mesa de Servicios de TI </t>
  </si>
  <si>
    <t>a, b</t>
  </si>
  <si>
    <t>Instructivo de Gestión de Incidentes</t>
  </si>
  <si>
    <t>a. Desconocimiento de las políticas de seguridad de la información
b. Ausencia de controles de respaldo de información
c. Falta de monitoreo de las plataformas (OneDrive - SharePoint)</t>
  </si>
  <si>
    <t>a. Borrado de Información</t>
  </si>
  <si>
    <t>El proveedor de servicios de nube realiza el respaldo de las herramientas colaborativas de acuerdo con lo descrito en el contrato firmado con la Unidad</t>
  </si>
  <si>
    <t>Instructivo de Copias de Respaldo y Recuperación</t>
  </si>
  <si>
    <t>Restauración de la información de acuerdo con lo descrito en el contrato firmado con el proveedor con la Unidad</t>
  </si>
  <si>
    <t>El proveedor de servicios de nube realiza  la restauración de las herramientas colaborativas e información de acuerdo con lo descrito en el contrato firmado con la Unidad</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</si>
  <si>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remiten falla al proveedor para su respectiva atención. La evidencia del control queda en la herramienta de teams del equipo de infraestrcutura y check list diario que maneja cada uno de los administradores de plataforma</t>
  </si>
  <si>
    <t>a,c</t>
  </si>
  <si>
    <t>Procedimiento Gestión de Infraestructura Tecnológica</t>
  </si>
  <si>
    <t>El oficial de seguridad de la información revisa las charlas programadas de sensibilizaciones de seguridad de la información, con el fin de que las dependencias asistan al proceso programado. Verifica las personas/ 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</si>
  <si>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DT  manual de políticas detalladas de seguridad y privacidad de la información</t>
  </si>
  <si>
    <t xml:space="preserve">SharePoint Dirección </t>
  </si>
  <si>
    <t xml:space="preserve">a. Desconocimiento de las políticas de seguridad de la información                                                                                                        b. Ausencia de copias de respaldo                                                                             c. Asignación errada de los derechos de acceso                                                                              </t>
  </si>
  <si>
    <t xml:space="preserve">a. Perdida o hurto  de información                                            b. Espionaje remoto                                                                                                                    c. Corrupción de los datos       </t>
  </si>
  <si>
    <t xml:space="preserve">El administrador de plataforma de herramientas colaborativas cuando se requiere realiza la configuración de las herramientas, con el fin de asegurar la confidencialidad de integridad de la información dispuesta en las herramientas colaborativas, restringiendo el acceso a los autorizados en caso que se presente una solicitud </t>
  </si>
  <si>
    <t>a, c</t>
  </si>
  <si>
    <t>Restauración de las herramientas colaborativas  e información de acuerdo con lo descrito en el contrato firmado con la Unidad</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</si>
  <si>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t>
  </si>
  <si>
    <t>Procedimiento Gestión de Infraestructura Tecnológica
Instructivo de incidentes de seguridad de la información</t>
  </si>
  <si>
    <t>a</t>
  </si>
  <si>
    <t>DT  manual de políticas detalladas de seguridad y privacidad de la información
Declaración de aplicabilidad</t>
  </si>
  <si>
    <t>El proveedor de servicios de nube realiza el restauración de las herramientas colaborativas de acuerdo con lo descrito en el contrato firmado con la Unidad</t>
  </si>
  <si>
    <t xml:space="preserve">a. Desconocimiento de las políticas de seguridad de la información                                b. Ausencia de monitores                                                                        c. Ausencia de respaldo de la información                                                              d. Asignación errada de los derechos de acceso                                                                              </t>
  </si>
  <si>
    <t>a. Perdida o hurto  de información                                            b. Espionaje remoto                                                                                                                    c. Corrupción de los datos 
d. Saturación de la red</t>
  </si>
  <si>
    <t>c</t>
  </si>
  <si>
    <t>Recurso Humano Dirección (Asesores - Personal Asistencial)</t>
  </si>
  <si>
    <t>a. Desconocimiento de las políticas de seguridad de la información</t>
  </si>
  <si>
    <t>a. Ataque de ingenieria social</t>
  </si>
  <si>
    <t>DT  manual de políticas detalladas de seguridad y privacidad de la información
 Declaración de Aplicabilidad</t>
  </si>
  <si>
    <t>Aplicar clausulas de confidencialidad</t>
  </si>
  <si>
    <t>Sensibilizar al personal asesor y asistencial de la direccion en las responsabilidades de seguridad y riesgos asociados con la perdida de confidencialidad de la información manejadas por estos</t>
  </si>
  <si>
    <t xml:space="preserve">Charlas de seguridad de la información realizadas / Charlas de seguridad de la información programados </t>
  </si>
  <si>
    <t>Recursos Humanos , Tecnologicos</t>
  </si>
  <si>
    <t>Directora</t>
  </si>
  <si>
    <t>Cada vez que se va a vincular un funcionario o  contratista de la dependencia desde la Subgerencia de Talento Humano / Gerencia Juridica revisan que se encuentre firmado el acuerdo de confidencialidad para el manejo de la información de la Unidad. La evidencia es el documento firmado por cada funcionario / contratista , el cual queda anexo al expediente laboral/contractual correspondiente. En caso que el documento no se encuentre firmado, se debe actualizar y hacer firmar al funcioario o contratista.</t>
  </si>
  <si>
    <t>a. Alta rotación de personal</t>
  </si>
  <si>
    <t>a. Fuga de conocimiento</t>
  </si>
  <si>
    <t>El  jefe de dependencia o área verifica que exista minimo dos personas que conozcan una misma actividad que se desarrolla en la dependencia con el fin que en el evento que una persona falte la otra reemplaza las actividades correpondientes. Las evidencias del control quedan registradas en las actas de seguimiento de la dependencia.</t>
  </si>
  <si>
    <t>Contar minimo dos personas que conozcan una misma actividad</t>
  </si>
  <si>
    <t>Verificar las actas de entrega del personal que finalice sus labores en el equipo de la Direccion</t>
  </si>
  <si>
    <t>Actas verificadas / Actas presentadas</t>
  </si>
  <si>
    <t>Desde la dirección se verifican las actas de entrega del personal que finalice sus labores en el equipo de la Direccion</t>
  </si>
  <si>
    <t>Direccionar la formulación, ejecución, seguimiento y actualización de la planeación institucional a nivel estratégico, táctico y operativo mediante la definición e implementación de proyectos de inversión, políticas, lineamientos e instrumentos de planeación, que permitan lograr el cumplimiento de los compromisos del plan de desarrollo distrital, las políticas nacionales y distritales, los planes estratégicos e institucionales, la rendición de cuentas, facilitando la toma de decisiones, contribuyendo a la mejora continua y generando valor público.</t>
  </si>
  <si>
    <t xml:space="preserve">SISTEMA DE INFORMACIÓN PANDORA   </t>
  </si>
  <si>
    <t xml:space="preserve">
a. Deficiencia en la autorización de permisos y acceso de la información.
b. Acceso intencionado por parte de personal no autorizado.
c.Defectos bien conocidos en el software</t>
  </si>
  <si>
    <t xml:space="preserve">
 a. Pérdida, corrupción, o modificación no autorizada de la información.
b. Espionaje remoto
c. Fallas Humanas, Error en el uso, Gestiones en ambiente de pruebas
</t>
  </si>
  <si>
    <t>Una vez el analista de desarrollo termina un desarrollo del software o sistemas, el líder funcional/usuario funcional revisan que las pruebas ejecutadas cumplan con la solicitud o especificación del cambio a realizar, si no son exitosas, se devuelven al analista para ajuste.</t>
  </si>
  <si>
    <t>Procedimiento soporte y mantenimiento de sistemas de información
Ejecutar pruebas</t>
  </si>
  <si>
    <t>Restauración de la configuración de la herramienta e información.</t>
  </si>
  <si>
    <t>El administrador de la plataforma diariamente valida las plataformas que administran con el fin de verificar que se encuentren disponibles y en correcto funcionamiento. En caso de que se presente algún incidente o evento, acorde a cada capa de la infraestructura tecnológica se deberán ejecutar las actividades de la administración y mantenimiento preventivo o correctivo según corresponda.</t>
  </si>
  <si>
    <t>Procedimiento Gestión de Infraestructura Tecnológica
Validar disponibilidad de la plataforma tecnológica</t>
  </si>
  <si>
    <t>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</si>
  <si>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a,b</t>
  </si>
  <si>
    <t>No documentado</t>
  </si>
  <si>
    <t>El Administrador de la platafoma/sistema realiza verificación de la matriz de programación copias de respaldo en cuanto a su configuración y datos. Si considera que es necesario actualiza los recursos tecnológicos. Esta solicitud debe realizarse a través de la herramienta tecnológica de apoyo a la mesa de servicio de TI y previamente disponer dicha información.</t>
  </si>
  <si>
    <t>Instructivo de Copias de Respaldo y Recuperación
Realizar la revisión de la matriz y/ o solicita ajustes</t>
  </si>
  <si>
    <t>El Operador del datacenter verifica diariamente la ejecución de los trabajos programados en la solución de copias de respaldo de la Unidad, si la ejecución no es satisfactoria realiza relanzamiento de la copia</t>
  </si>
  <si>
    <t>Instructivo de Copias de Respaldo y Recuperación
Verificar la ejecución de la programación de las copias de respaldo</t>
  </si>
  <si>
    <t>El jefe de dependencia (o a quien él designe mediante memorando enviado a la Gerencia de Tecnología) debe revisar el reporte de las cuentas de usuario de red que expiraron hasta el corte mensual y por inactividad mayor a sesenta (60) días, si se requiere depuración Solicita inactivar las cuentas en los sistemas de información, por medio de una solicitud en la herramienta tecnológica de apoyo a la mesa de servicio de TI adjuntando el respectivo reporte</t>
  </si>
  <si>
    <t>Instructivo de gestión de accesos
Revisar y solicitar depuraciones mensuales cuentas de usuario de red</t>
  </si>
  <si>
    <t xml:space="preserve">
a. Acceso intencionado por parte de personal no autorizado  a infraestructura del Sistema
b. Defectos bien conocidos en el software
c. Ausencia de planes de continuidad o Fallas de restauración de la plataforma posteriores a pruebas de continuidad del negocio</t>
  </si>
  <si>
    <t xml:space="preserve">
 a. Pérdida, corrupción, o modificación no autorizada de la información.
b. Espionaje remoto
c. Falla de la plataforma
</t>
  </si>
  <si>
    <t>Los responsables de proceso Revisar que el Análisis de Impacto al Negocio BIA, tenga identificados: - actividades críticas - proveedores internos y externos -
clientes internos y externos - épocas críticas - registros vitales - impactos de una interrupción - sistemas de información del proceso - cálculo de la criticidad del proceso. Mediante firma se aprueba el documento y se envía por correo electrónico. En caso de requerir correcciones se deben realizar por los líderes de continuidad y el Oficial de continuidad</t>
  </si>
  <si>
    <t>Procedimiento de Continuidad del negocio
Revisar y aprobar el Análisis de Impacto al Negocio BIA</t>
  </si>
  <si>
    <t>One Drive -  \FileServer_OAP</t>
  </si>
  <si>
    <t xml:space="preserve">
a. Ausencia de control de acceso
b. Desconocimiento o no aplicación de las políticas de seguridad y privacidad de la información
c. Desconocimiento de la herramienta de OneDrive
</t>
  </si>
  <si>
    <t xml:space="preserve">
 a. Pérdida, corrupción, o modificación no autorizada de la información.
b. Espionaje remoto
c. Fallas Humanas, Error en el uso. Problemas de sincronización de la herramienta
</t>
  </si>
  <si>
    <t>El ingreso a las herramientas colaborativas de la Unidad será a través del portal Web, de forma
local o a través de la aplicación móvil. En caso de requerirse otra plataforma de video llamada o
reuniones virtuales diferente a la designada por la UAECD, el jefe de la dependencia debe solicitar la autorización para el acceso, una vez terminado el evento o reunión desde la Subgerencia de infraestructura de TI bloqueara el acceso. 
Es responsabilidad del propietario de la cuenta de acceso a las herramientas colaborativas, otorgar los permisos de acceso a la información, incluyendo los que se otorguen a personal externo a la Unidad. Los permisos de acceso deben estar acorde con los lineamientos establecidos según el nivel de confidencialidad de la información</t>
  </si>
  <si>
    <t xml:space="preserve">DT  manual de políticas detalladas de seguridad y privacidad de la información
Reglas sobre el uso de herramientas colaborativas o espacios de participación (redes sociales, foros,
chats, blogs, entre otros) </t>
  </si>
  <si>
    <t>El Oficial y/o Equipo de Seguridad de la Información / Comunicaciones / Subgerencia de Talento Humano sensibiliza, capacita y comunica al personal de la UAECD en seguridad de la información, definiendo y ejecutando en coordinación con la Subgerencia de Talento Humano y Comunicaciones las actividades establecidas en el Plan de Sensibilización, Capacitación y Comunicación del Sistema de Gestión de Seguridad y Privacidad de la Información para todo el personal. Se incluye educación respecto a las herramientas descritas en el Instructivo de Cifrado de Información</t>
  </si>
  <si>
    <t>b,c</t>
  </si>
  <si>
    <t>Procedimiento gestión de seguridad y privacidad de la información
Sensibilizar, capacitar y comunicar al personal de la UAECD en Seguridad y Privacidad de la Información</t>
  </si>
  <si>
    <t>One Drive - \FileServer_OAP</t>
  </si>
  <si>
    <t xml:space="preserve">
a. Desconocimiento de las políticas de seguridad de la información
b. Ausencia de copias de respaldo
c. Ausencia de planes de continuidad</t>
  </si>
  <si>
    <t xml:space="preserve">
a. Perdida o hurto  de información 
b. Espionaje remoto
c. Falla de la plataforma. Problemas de sincronización
</t>
  </si>
  <si>
    <t>Gestionar el talento humano de la Unidad en el ciclo de vida del servidor público (ingreso, permanencia y retiro), con el propósito de contribuir a su desarrollo integral; así como, propiciar un clima y cultura organizacional que apoyen en el cumplimiento de la misión de la Entidad.</t>
  </si>
  <si>
    <t>1. Historias Laborales
2. Planes de Talento Humano
3. Expedientes de Provisión de personal</t>
  </si>
  <si>
    <t>1. Entrenamiento insuficiente en seguridad
2. Falta de conciencia acerca de la seguridad
3. Acceso intencionado por parte de personal no autorizado
4. Deficiencia en la asignación de permisos</t>
  </si>
  <si>
    <t>1. Acceso no autorizado de los datos personales
2. Robo de medios o documentos
3. Perdida o modificación de información
4. Abuso de derechos</t>
  </si>
  <si>
    <t>1, 2, 3 y 4</t>
  </si>
  <si>
    <t>Documento Técnico Manual de Políticas Detalladas de Seguridad de la Información / Declaración de Aplicabilidad</t>
  </si>
  <si>
    <t>1. Solicitar ajustar los permisos o accesos que requieren actualización
2. Solicitar a la Gerencia de Tecnología suministrar la copia de seguridad o de respaldo de la información</t>
  </si>
  <si>
    <t>Revisar trimestralmente la matriz de permisos y actualizarla cuando se requiera.</t>
  </si>
  <si>
    <t>Revisiones realizadas / revisiones programadas</t>
  </si>
  <si>
    <t>Recursos Humanos, Tecnológicos</t>
  </si>
  <si>
    <t>Subgerente de Talento Humano</t>
  </si>
  <si>
    <t>El gestor de accesos remite semestral el reporte de cuentas de usuario a los jefes de dependencia para su revisión, en caso de requerir ajustes sobre el reporte, se remite un correo desde la dependencia solicitando los ajustes correspondientes. La evidencia queda en el correo
El equipo encargado en la sit realiza los ajustes correspondientes relacionados con la gestion de accesos</t>
  </si>
  <si>
    <t>3, 4</t>
  </si>
  <si>
    <t>Instructivo Gestión de Accesos</t>
  </si>
  <si>
    <t xml:space="preserve">El propietario del activo cada vez que se presente un incidente de seguridad debera reportar la vulnerabilidad en la Mesa de Servicios de TI con el fin que se verifique el mismo. La evidencia del control queda registrada en la Mesa de Servicios de TI </t>
  </si>
  <si>
    <t>Instructivo Gestión Mesa de Servicios</t>
  </si>
  <si>
    <t>1. Entrenamiento insuficiente en seguridad
2.  Falta de conciencia acerca de la seguridad
3. Deficiencia en la asignación de permisos</t>
  </si>
  <si>
    <t>1. Acceso no autorizado de los datos personales
2. Robo de medios y documentos
3. Daño físico por agua o fuego
4. Daño por un evento sísmico</t>
  </si>
  <si>
    <t>1, 2, 3</t>
  </si>
  <si>
    <t xml:space="preserve">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 </t>
  </si>
  <si>
    <t>El gestor de accesos remite semestral el reporte de cuentas de usuario a los jefes de dependencia para su revisión, en caso de requerir ajustes sobre el reporte, se remite un correo desde la dependencia solicitando los ajustes correspondientes. La evidencia queda en el correo</t>
  </si>
  <si>
    <t>Información análoga en Archivo de Gestión
(historias laborales en formato análogo)</t>
  </si>
  <si>
    <t xml:space="preserve">1. Ausencia de control de acceso
2. Desconocimiento o no aplicación de las políticas de seguridad y privacidad de la
información </t>
  </si>
  <si>
    <t>1. Hurto, Pérdida, destrucción, acceso o uso no autorizado de la información 
2. Fallas Humanas
3. Modificación o corrupción de documentos</t>
  </si>
  <si>
    <t>El jefe de dependencia una vez se retira el servidor de la entidad, solita a la Subgerencia Administrativa y Financiera la eliminación de los accesos al archivo  físico de la Subgerencia de Talento Humano,  con el propósito de garantizar que el ex - servidor  no pueda acceder al archivo donde se encuentran los documentos. Se debe remitir un correo electronico ala SAF indicando la novedad. En caso de no remitir el correo electronico se puede materializar el riesgo. La evidencia de la ejecicuón del control es el correo electronico.</t>
  </si>
  <si>
    <t xml:space="preserve">
Documento Técnico Manual de Políticas Detalladas de Seguridad de la Informacion</t>
  </si>
  <si>
    <t>1. Solicitar a la Subgerencia Administrativa y Financiera ajustar los permisos del servidor y/o contratista.</t>
  </si>
  <si>
    <t xml:space="preserve">Cada vez que un servidor o contratista ingresa identificándose con su tarjeta de proximidad o huella a un área segura (archivo de gestión), verifica si está autorizado para ingresar al área con el fin de conceder el acceso correspondiente. En caso de que el servidor no esté autorizado para ingresar al área, el Sistema biométrico NO concede el acceso correspondiente. La evidencia del control queda registrada en la base de datos del sistema biométrico. </t>
  </si>
  <si>
    <t>Procedimiento zonas seguras de la UAECD</t>
  </si>
  <si>
    <t>1. Entrenamiento insuficiente en seguridad
2. Falta de conciencia acerca de la seguridad
3. Uso inadecuado o descuidado del control de acceso físico a las edificaciones y los recintos
4. No tener las historias laborales escaneadas en su totalidad</t>
  </si>
  <si>
    <t>1. Daño físico por daños con agua o fuego
2. Fenómenos sísmicos
3. Acceso no autorizado de los datos personales
4. Robo de medios o documentos</t>
  </si>
  <si>
    <t>Documento Técnico manual de Politicas Detalladas de Seguridad de la Información</t>
  </si>
  <si>
    <t>1. Solicitar el backup en formato digital de la información.
2. Solicitar a la Subgerencia Administrativa y Financiera ajustar los permisos del servidor y/o contratista.</t>
  </si>
  <si>
    <t>El Administrador de la platafoma/sistema realiza la restauración  de la información</t>
  </si>
  <si>
    <t>Bases de datos que contienen información sensible de todos los servidores públicos de la UAECD. Son las siguientes:
- Base de Datos Sociodemografica (BDS)
- Base de Datos Planta de personal (BDPP)</t>
  </si>
  <si>
    <t>1. Gestión deficiente de las contraseñas 
2. No existencia de una copia de seguridad
3. Ubicación no adecuada de la información (equipos de los funcionarios)</t>
  </si>
  <si>
    <t>1. Pérdida, modificación o borrado de datos personales
2. Acceso no autorizado a los datos personales</t>
  </si>
  <si>
    <t>1, 2 y 3</t>
  </si>
  <si>
    <t>1. Solicitar el cambio de contraseña de la cuenta o equipo afectada/o.
2. Solicitar a la Gerencia de Tecnología ajustar los accesos de las cuentas no autorizadas.</t>
  </si>
  <si>
    <t>Monitorear trimestralmente y dejar evidencia de las personas que acceden a las bases de datos con información sensible.</t>
  </si>
  <si>
    <t>Monitoreos realizados / Monitoreos programados</t>
  </si>
  <si>
    <t>1. No existencia de una copia de seguridad
2.Ausencia de responsabilidades en la seguridad de la información en la descripción de los cargos
3. Ubicación no adecuada de la información (equipos de los funcionarios)</t>
  </si>
  <si>
    <t>1. Pérdida o borrado de datos personales
2. Acceso no autorizado a los datos personales
3. Pérdida, destrucción, acceso o uso no autorizado</t>
  </si>
  <si>
    <t>1,2 y 3</t>
  </si>
  <si>
    <t>Solicitar a la Gerencia de Tecnología la restauración de la Base de datos.</t>
  </si>
  <si>
    <t>Archivo de Gestión de la Subgerencia de Talento Humano</t>
  </si>
  <si>
    <t>1. Ausencia de control de accesos
2. Uso inadecuado o descuidado del control de acceso físico a las edificaciones y los recintos
3. Desconocimiento de políticas de seguridad</t>
  </si>
  <si>
    <t>1. Daños físicos daños por agua, fuego 
2. Eventos naturales: inundación o fenómenos sísmicos</t>
  </si>
  <si>
    <t>1. Daño físico por daños por agua o fuego
2. Fenómenos sísmicos
3. Acceso no autorizado de los datos personales
4. Robo de medios o documentos</t>
  </si>
  <si>
    <t>Cada vez que un servidor o contratista ingresa identificándose con su tarjeta de proximidad o huella a un área segura (archivo de gestión), verifica si está autorizado para ingresar al área con el fin de conceder el acceso correspondiente. En caso de que el servidor no esté autorizado para ingresar al área, el Sistema biométrico NO concede el acceso correspondiente. La evidencia del control queda registrada en la base de datos del sistema biométrico</t>
  </si>
  <si>
    <t>Sharepoint GGC -  STH</t>
  </si>
  <si>
    <t xml:space="preserve">1. Desconocimiento de las políticas de seguridad de la información                                                                                                        2. Ausencia de copias de respaldo                                                                             3. Asignación errada de los derechos de acceso                                                                              </t>
  </si>
  <si>
    <t xml:space="preserve">1. Perdida o hurto  de información                                            2. Espionaje remoto                                                                                                                    3. Corrupción de los datos       </t>
  </si>
  <si>
    <t xml:space="preserve">1. Desconocimiento de las políticas de seguridad de la información                                2. Ausencia de monitores                                                                        3. Ausencia de respaldo de la información                                                              4. Asignación errada de los derechos de acceso                                                                              </t>
  </si>
  <si>
    <t>1. Perdida o hurto  de información                                            2. Espionaje remoto                                                                                                                    3. Corrupción de los datos 
4. Saturación de la red</t>
  </si>
  <si>
    <t>Espacio en Onedrive</t>
  </si>
  <si>
    <t>Sicapital - Perno</t>
  </si>
  <si>
    <t>1.Ausencia de mecanismos de identificación y autentificación, como la autentificación de usuario
2.Ausencia de responsabilidades en la seguridad de la información en la descripción de los cargos
3. Desconocimiento de políticas de seguridad de la información</t>
  </si>
  <si>
    <t>1. Uso no autorizado del equipo
2. Corrupción de los datos
3. Pérdida o borrado de información</t>
  </si>
  <si>
    <t>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 – DETECTIVO</t>
  </si>
  <si>
    <t>Procedimiento Desarrollo de Sistemas de Información</t>
  </si>
  <si>
    <t>1. Solicitar ajustar los permisos o accesos que requieren actualización</t>
  </si>
  <si>
    <t xml:space="preserve">Realizar la revisión semestral del reporte de accesos remitido por el gestor de accesos y solicitar las modificaciones (cuando se requieran) </t>
  </si>
  <si>
    <t>El analista de desarrollo una vez termina un desarrollo solicitado por el usuario final realiza pruebas unitarias con el fin de verificar el cumplimiento de los ajustes y/o desarrollos de acuerdo a la HI planteada y al diseño propuesto de la solución. De encontrarse alguna no conformidad, realiza los ajustes correspondientes y construye el guion de pruebas para validación por parte del líder funcional. La evidencia del control queda registrada en la mesa de servicios de TI. DETECTIVO</t>
  </si>
  <si>
    <t>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</si>
  <si>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 xml:space="preserve">Sicapital - Perno
CONTINUIDAD </t>
  </si>
  <si>
    <t xml:space="preserve">1. Ausencia de planes de continuidad
2. Arquitectura insegura de la red
3. Ausencia de copias de respaldo
4. Gestión deficiente de las contraseñas
 CONTINUIDAD: 5. Obsolescencia del aplicativo PERNO.
</t>
  </si>
  <si>
    <t xml:space="preserve">1. Procesamiento ilegal de los datos
2. Robo de medios o documentos
CONTINUIDAD 
 3. Indisponibilidad o falla de la aplicación. </t>
  </si>
  <si>
    <t>1. Solicitar a la Gerencia de Tecnología suministrar la copia de seguridad o de respaldo de la información
2. Solicitar ejecutar Plan de Continuidad</t>
  </si>
  <si>
    <t xml:space="preserve">Realizar seguimiento trimestral para determinar si se presentó  pérdida de disponibilidad del sistema de información PERNO, y si aplica, que se hayan creado las correspondientes  mesas de servicio a TI </t>
  </si>
  <si>
    <t xml:space="preserve"> Seguimientos realizados / seguimientos programados</t>
  </si>
  <si>
    <t xml:space="preserve">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 </t>
  </si>
  <si>
    <t>Procedimiento Soporte y mantenimiento de sistemas de Información</t>
  </si>
  <si>
    <t>Los administradores de plataforma / bases de datos  revisan cada año la matriz de programación de copias de respaldo y recuperación, remitida por el gestor de accesos, con el fin de verificar que se realice el respaldo correspondiente de los sistemas de la entidad. Los administradores de plataforma / bases de datos  revisan la matriz y en caso de ser necesario solicitan realizar las modificaciones pertinentes. La evidencia queda registrada en una mesa de servicios de TI o por correo electrònico.</t>
  </si>
  <si>
    <t>Cada administrador de plataforma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</si>
  <si>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 xml:space="preserve">2, 3 </t>
  </si>
  <si>
    <t>El oficial de continuidad del negocio gestiona con los enlaces de continuidad la verificación y/o actualización del plan de continuidad del negocio para el aplicativo de nómina, el cual es revisado y aprobado por el dueño del proceso.</t>
  </si>
  <si>
    <t>Plan de continuidad del negocio (BCP)</t>
  </si>
  <si>
    <t>Recurso humano de la STH.</t>
  </si>
  <si>
    <t>CONTINUIDAD 1. Retiro, enfermedad, incapacidad, vacaciones del personal.</t>
  </si>
  <si>
    <t>CONTINUIDAD 1. Ausencia de personal estratégico, técnico uoperativo.</t>
  </si>
  <si>
    <t>El oficial de continuidad del negocio gestiona con los enlaces de continuidad la verificación y/o actualización del Plan de continuidad (BCP) del proceso, el cual es revisado y aprobado por el dueño del proceso.</t>
  </si>
  <si>
    <t>El Backup del personal no disponible realizará las actividades asociadas al cargo</t>
  </si>
  <si>
    <t>Actualizar el registro de personal de Nómina de la Subgerencia de Talento Humano</t>
  </si>
  <si>
    <t>Registro actualizado</t>
  </si>
  <si>
    <t>DT Politicas de seguridad de la información</t>
  </si>
  <si>
    <t>La jefe de dependencia verifica que exista mínimo dos personas que conozcan una misma actividad que se desarrolla en la dependencia con el fin que en el evento que una persona falte la otra reemplaza las actividades correspondientes. Las evidencias del control quedan registradas en las actas de seguimiento de la dependencia.</t>
  </si>
  <si>
    <t>1. Ausencia del personal
2. Entrenamiento insuficiente en seguridad
3. Falla de conciencia acerca de la seguridad</t>
  </si>
  <si>
    <t>1. Incumplimiento de las politicas de seguridad.
2. Error humano en Uso de los sistemas de información de STH</t>
  </si>
  <si>
    <t>Gestionar el conocimiento crítico y estratégico, a través del diseño y la implementación de mecanismos y herramientas que permitan dinamizar el flujo
del conocimiento a partir de la identificación, generación, preservación, transferencia y aplicación del conocimiento con el fin de contribuir a la toma de
decisiones, facilitar los procesos de innovación y mejoramiento continuo de la UAECD en el marco de los objetivos de la entidad.</t>
  </si>
  <si>
    <t xml:space="preserve">Aplicaciones Web y códigos fuente de la  Subgerencia de Analítica de Datos </t>
  </si>
  <si>
    <t>1. Inconvenientes en la gestión operativa, administración y/o soporte de la infraestrutura tecnológica que soporta las plataformas o servicios de la entidad
2. Debilidades en el mantenimiento de la Infraestructura Tecnológica
3. Fallas Humanas</t>
  </si>
  <si>
    <t xml:space="preserve">
1. Afectación de los sistemas de información y servicios informaticos
2. Pérdida, modificación o uso no autorizado de la información
3. Ataques externos cibernéticos.
4. Abuso de derechos
5. Mal funcionamiento de IT</t>
  </si>
  <si>
    <t>Para el acceso a las aplicaciones moviles y web d se maneja el control de acceso mediante la gestiòn de permisos.</t>
  </si>
  <si>
    <t>Instructivo de Gestión de accesos</t>
  </si>
  <si>
    <t>En caso que el incidente no pueda ser corregido por el administrador de la plataforma / aplicación, este debe ser escalado al proveedor para su solución</t>
  </si>
  <si>
    <t>El oficial de seguridad de la información revisa las charlas programadas de sensibilizaciones de seguridad de la información, con el fin de que las dependencias asistan al proceso programado. Verifica las personas/dependencias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</si>
  <si>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Documento Técnico Manual de Políticas Detalladas de Seguridad de la Información
Declaración de aplicabilidad</t>
  </si>
  <si>
    <t>Validar disponibilidad de la plataforma tecnológica</t>
  </si>
  <si>
    <t>Procedimiento de Gestión de Infraestructura Tecnológica</t>
  </si>
  <si>
    <t>Ejecutar actividades de administración de la infraestructura tecnológica. Cuando se presenta incidentes, el administrador identifica la falla y gestiona la solución del problema, con el fin de corregir o solucionar el problema.</t>
  </si>
  <si>
    <t>Validar errores en logs de aplicaciones
Verificar logs y determinar la causa</t>
  </si>
  <si>
    <t>Restaurar el servicio, realizar pruebas, verificar la solución</t>
  </si>
  <si>
    <t xml:space="preserve">Aplicaciones  web y código fuente de la  Subgerencia de Analítica de Datos </t>
  </si>
  <si>
    <t>Respaldo de información almacenada en servidores ,  actividad realizada por los operadores desde la Subgerencia de Infraestrcutura Tecnológica</t>
  </si>
  <si>
    <t>Instructivo de Copias de Respaldo y Recuperación / Dcumento Tecnico Maual de Politicas detalladas de seguridad y privacidad de la  información (Política de copias de respaldo de información)</t>
  </si>
  <si>
    <t>Restauración de informacion: Servicios , actividad realizada por el equipo de la SIT en apoyo con el proveedor correspondiente.</t>
  </si>
  <si>
    <t>Reportar incidentes de disponibilidad del servicio por la mesa para que estos sean atentidos por tecnologia</t>
  </si>
  <si>
    <t>Procedimiento Gestión Mesa de Servicios</t>
  </si>
  <si>
    <t>Hacer monitoreos periodicos (diarios, semanal,  quincenal) de que todos los servicios esten disponibles</t>
  </si>
  <si>
    <t>Ejecutar actividades de administración de la infraestructura tecnológica</t>
  </si>
  <si>
    <t xml:space="preserve">Servicios de computación en nube y softtware
</t>
  </si>
  <si>
    <t xml:space="preserve">1. Inconvenientes en la gestión operativa, administración y/o soporte de la infraestrutura tecnológica que soporta las plataformas o servicios de la entidad  
2. Debilidades en el mantenimiento de la Infraestructura Tecnológica en nube
3. Desconocimiento en el uso de los servicios de computación en nube y softtware.
4. Ausencia de control de acceso </t>
  </si>
  <si>
    <t xml:space="preserve">
1. Falla en los sistemas.
2. Pérdida o corrupción (alteración o daño) de la información.
3. Fallas Humanas
4. Fallas de conexión de internet o red.</t>
  </si>
  <si>
    <t>Gestión de acceso a la infraestructura de nube, de acuerdo a los roles establecidos en la subgerencia de infraestructura tecnológica</t>
  </si>
  <si>
    <t>Procedimiento de Infraestructura Tecnológica</t>
  </si>
  <si>
    <t>Validación de la Servicios de computación en nube y softtware si  esta activo. Se sube los servicios del servidor.
Soporte con proveedor del servicio.</t>
  </si>
  <si>
    <t>El SOC a traves de la herramienta SIEM junto con las herramientas de administracion de los servidores monitorean activamente los servicios de la infraestructura tecnológica.</t>
  </si>
  <si>
    <t>Restauración  de las configuraciones de la infraestrcutura de nube (matrices de backup)</t>
  </si>
  <si>
    <t>Copias de respaldo de las configuraciones de la plataforma en Nube</t>
  </si>
  <si>
    <t xml:space="preserve">Servicio de computación en nube y software
</t>
  </si>
  <si>
    <t>1. Inconvenientes en la gestión operativa, administración y/o soporte de la infraestrutura tecnológica que soporta las plataformas o servicios de la entidad 
2. Debilidades en el mantenimiento de la Infraestructura Tecnológica
3.  Indisponibilidad de los Servicio de computación en nube y software en la plataformas de nube</t>
  </si>
  <si>
    <t>Respaldo de la información de configuracion de la infraestructura de nube</t>
  </si>
  <si>
    <t xml:space="preserve">Monitoreo por parte de los adminsitradores de Servidores de la disponibilidad de las nubes </t>
  </si>
  <si>
    <t>Restauracion de la informacion de configuracion de la infraestructura de nube. Se debe tener en cuenta que el tiempo de indisponibilidad no debe superar el RTO (Recovery Time Objective) Tiempo objertivo de recuperación, de acuerdo a los lineamientos de Gestión de continuidad de Negocio</t>
  </si>
  <si>
    <t xml:space="preserve">Gestionar la relación con los grupos de valor de la Unidad que permita a la entidad posicionarse, prestar una experiencia de servicio para satisfacer sus necesidades y expectativas, así como garantizar la generación de ingresos para la entidad.  </t>
  </si>
  <si>
    <t>Portal Web
(Comunicaciones)</t>
  </si>
  <si>
    <t>1. Ausencia de parametros de seguridad
1a. Ausencia de copias de respaldo 
2. Ausencia de control de acceso al administrador de contenidos
2a. Asignación errada de los derechos de acceso a nivel de admnistración de la base de datos.
3. Desconocimiento de las politicas de seguridad y privacidad de la información</t>
  </si>
  <si>
    <t>1. Ataques cibernéticos
1a. Pérdida o modificación de la información
2. Falsificación y/o abuso  de derechos</t>
  </si>
  <si>
    <t>El jefe de dependencia valida cada vez que se requiera que el manejo de la gestión de accesos al portal web sea realizado por las personas designadas por este. En caso de que el perfil de gestion de permisos cambie es el jefe de dependencia quien realizará la designación. Esta designación generalmente se realiza por correo electrónico o se podría realizar por acta de reunión.</t>
  </si>
  <si>
    <t>2,2a</t>
  </si>
  <si>
    <t>Revisión de la gestión de accesos al portal web</t>
  </si>
  <si>
    <t>Solicitar reporte mensual de los respaldos realizados al portal web.</t>
  </si>
  <si>
    <t>Reportes realizados / reportes programados</t>
  </si>
  <si>
    <t>Asesor de Comunicaciones</t>
  </si>
  <si>
    <t xml:space="preserve">El equipo de admnistradores de servidores realiza respaldo del servidor donde se encuentra el portal web. </t>
  </si>
  <si>
    <t>1a</t>
  </si>
  <si>
    <t>Instructivo de copias de respaldo y recuperación</t>
  </si>
  <si>
    <t>Solicitar a Tecnología, por mesa de servicios, trimestralmente,  la relación de usuarios con su respectivo rol en el portal web, con el fin de verificar los permisos asignados.</t>
  </si>
  <si>
    <t>Reporte revisado / reporte entregado</t>
  </si>
  <si>
    <t>El jefe de dependencia, cuando se requiere, solicita a la webmaster que se revoquen los accesos otorgados a las personas que realizan el manejo de la gestión de accesos al portal web. La evidencia se puede dejar por correo electronico o mesa de servicios de TI.</t>
  </si>
  <si>
    <t>Documento técnico Manual de Políticas de Seguridad y Privacidad de la Información / Instructivo de Gestión de Accesos</t>
  </si>
  <si>
    <t>Portal Web 
(Comunicaciones)</t>
  </si>
  <si>
    <t>1. Ausencia de parametros de seguridad
1a. Ausencia de copias de respaldo
2. Ausencia de control técnico sobre el software
3. Falta de monitoreo</t>
  </si>
  <si>
    <t>1. Falsificación de derechos
2. Fallas Humanas
3. Ataque cibernetico</t>
  </si>
  <si>
    <t>El equipo de administradores de servidores realiza respaldo del servidor donde se encuentra el portal web</t>
  </si>
  <si>
    <t>Restauración del respaldo del portal web</t>
  </si>
  <si>
    <t>La herramienta SIEM monitorea los servicios de la infraestructura tecnológica (incluido urls) y una vez se evidencia indisponibilidad del servicio, alertas de seguridad notifica mediante correo electrónico a los administradores de plataforma o a los ingenieros de que realizan monitoreo de la herramienta en la Subgerencia de Infraestructura Tecnológica, con el fin que se verifique y atienda la indisponibilidad del servicio o incidente presentado. La evidencia del control queda registrada en la herramienta SIEM y /o monitoreo realizado por el personal de infraestructura.</t>
  </si>
  <si>
    <t>Solicitar reporte mensual a Tecnología de las indisponibilidades generadas en el portal web</t>
  </si>
  <si>
    <t>Reportes entregados/ reportes programados</t>
  </si>
  <si>
    <t>El grupo de operadores realiza diariamente actividades de monitoreo sobre las plataformas , inluido el portal web. En caso de presentarse indisponibilidad del servicio se reporta al administrador del portal web para que se tomen las medidas respectivas para restaurar el servicio.</t>
  </si>
  <si>
    <t>Credenciales de acceso a las Redes Sociales (Comunicaciones)</t>
  </si>
  <si>
    <t>1. Ausencia de mecanismos de identificación y autentificación, como la autentificación de usuario
2. Desconocimiento de las politicas de seguridad  y privacidad de la información
3. Falta de monitoreo</t>
  </si>
  <si>
    <t>1. Falsificación de derechos
2. Fallas Humanas</t>
  </si>
  <si>
    <t xml:space="preserve">El Asesor de comunicaciones cada 3 meses o cuando se requeira solicita al gestor de redes sociales un reporte de los usuarios autorizados para el acceso a las cuentas de redes sociales de la Entidad, con el fin de validar que los  accesos que se otorguen al funcionario o contratista esten acordes a las funciones y/o actividades actuales. El Asesor valida los accesos contra los requeremientos iniciales entregados al gestor de redes y en caso de ser necesario solicita realizar las modificaciones. La evidencia queda registrada a través de un correo electrónico. </t>
  </si>
  <si>
    <t>1,2</t>
  </si>
  <si>
    <t>N/A</t>
  </si>
  <si>
    <t xml:space="preserve">Revisión de la gestión de accesos a las redes sociales </t>
  </si>
  <si>
    <t xml:space="preserve">El Asesor de comunicaciones cada 3 meses o cuando se requiera verifica que el gestor de redes sociales realiza el cambio de las credenciales de acceso a las redes sociales de la Entidad con el fin de garantizar la confidencialidad de dichos accesos.  El Asesor valida que los cambios se realicen por el gestor de redes y en caso de ser necesario solicita realizar las modificaciones correspondientes. La evidencia queda registrada a través de un correo electrónico. </t>
  </si>
  <si>
    <t xml:space="preserve">El jefe de la dependencia cada vez que el gestor encargado de credenciales le remite el correo electrónico relacionado con las modificaciones de accesos y credenciales de redes sociales, revisa y verifica con el fin de confirmar que las modificaciones solicitadas se hallan realizado. La evidencia queda registrada en el correo electrónico.  </t>
  </si>
  <si>
    <t xml:space="preserve"> Instructivo de Gestión de Accesos</t>
  </si>
  <si>
    <t>1. Ausencia de parametros de seguridad
1a. Ausencia de copias de respaldo
2. Ausencia de control de acceso a las redes sociales</t>
  </si>
  <si>
    <t xml:space="preserve">1. Ataques cibernéticos
1a. Perdida o borrado de la información. 
1 b. Mal funcionamiento del software
2. Acceso no autorizado a cuenta de red principal
3. Secuestro de la cuenta.
4.  Inhabilitación de la cuenta por parte de sus propietaros. </t>
  </si>
  <si>
    <t xml:space="preserve">El jefe de la dependencia cada vez que el gestor encargado de credenciales le remite elcorreo electrónico relacionado con las modificaciones de accesos y credenciales de redes sociales, revisa y verifica con el fin de confirmar que las modificaciones solicitadas se hallan realizado. La evidencia queda registrada en el correo electrónico.  </t>
  </si>
  <si>
    <t>1, 1a</t>
  </si>
  <si>
    <t>En caso que se llege a presentar una indisponibilidad de la red social el gestor de redes sociales remite la notificación al proveedor para que se reestablezca el servicio.</t>
  </si>
  <si>
    <t xml:space="preserve">El proveedor de las redes sociales realiza respaldo del contenido de la red con la periodicidad indicada en los acuerdo de niveles de servicio. En caso que se llege a presentar una indisponibilidad de la red social el gestor de redes sociales remite la notificación al proveedor para que se reestablezca el servicio. Se verifica el contenido y de ser necesario se escala nueva solicitud al proveedor para garantizar que el contenido sea el correcto. La evidencia queda en la opción de configuración de la red social y el gestor de redes sociales reporta a través de un correo electrónico al asesor de comunicaciones. </t>
  </si>
  <si>
    <t>Terminos de uso del la red social</t>
  </si>
  <si>
    <t>SharePoint (Comunicaciones)</t>
  </si>
  <si>
    <t>Fotografo - Realizador Audiovisual
Comunicadores Sociales</t>
  </si>
  <si>
    <t>1. Desconocimiento de las políticas de seguridad de la información</t>
  </si>
  <si>
    <t>1. Ataque de ingenieria social</t>
  </si>
  <si>
    <t>DT  manual de políticas detalladas de seguridad y privacidad de la información
 Declaración de Aplicabilidad
Acuerdo de Confidencialidad|</t>
  </si>
  <si>
    <t xml:space="preserve">1. Alta rotación del personal
2. Desconocimiento de las politicas de seguridad y provacidad de la infromación. </t>
  </si>
  <si>
    <t>1. Fuga de conocimiento</t>
  </si>
  <si>
    <t>La jefe de dependencia verifica que exista minimo dos personas que conozcan una misma actividad que se desarrolla en la dependencia con el fin que en el evento que una persona falte la otra reemplaza las actividades correpondientes. Las evidencias del control quedan registradas en las actas de seguimiento de la dependencia.</t>
  </si>
  <si>
    <t>Documento Técnico Manual de Políticas Detalladas de Seguridad de la Información</t>
  </si>
  <si>
    <t>Sicapital - Módulo de Facturación  (GCAC)
(Opción de elaboracion de facturas conforme al procedimiento)</t>
  </si>
  <si>
    <t xml:space="preserve">
1. Fallas  en la asignación y control de privilegios y permisos en la plataforma
2. Fallas en plataforma virtual.
3. Falta de autocontrol y aplicación de politicas de seguridad de información por funcionario</t>
  </si>
  <si>
    <t>1.Quejas y  reclamos por prestacion de servicios
2. Pérdida de oportunidades de negocio
3. Investigaciones por entidades de control.</t>
  </si>
  <si>
    <t>El  responsable de proceso o funcionario designado para la gestion de roles y permisos, de acuerdo al instructivo ingresa mesa de servicio para la activación o desactivación según corresponda.</t>
  </si>
  <si>
    <t>Instructivo de Gestión de Accesos</t>
  </si>
  <si>
    <t>preventivo</t>
  </si>
  <si>
    <t>Analisis de la situación si corresponde a proceso manual  Revisión del reporte de accesos remitidos desde la Subegerencia de Infraestructura Tecnológica, si es por proceso virtual ingreso de mesa para que TI evalue.</t>
  </si>
  <si>
    <t>El sistema del módulo de facturación cada vez que un funcionario o contratista se identifica con las credenciales en el aplicativo, valida contra la información registrada en la base de datos, con el fin de verificar los permisos y accesos autorizados al mismo. En caso que las credenciales ingresadas no correspondan con las registradas en la base de datos, el sistema genera un mensaje indicando existencia de credenciales erroneas y no permite el ingreso. La evidencia del control queda registrada en la base del sistema.</t>
  </si>
  <si>
    <t>detectivo</t>
  </si>
  <si>
    <t>El administrador de la plataforma a solicitud del jefe de dependencia o funcionario delegado, restaura la base de datos de Sicapital-facturacion,  para recuperar la información que ha sido afectada, para lo cual presenta a traves de la mesa de servicios el requerimiento. En caso de no poder restaurar se deja la base de datos actual  y la evidencia del proceso de restauración queda en la mesa de servicios TI.</t>
  </si>
  <si>
    <t>Instructivo de copias de Respaldo y recuperación</t>
  </si>
  <si>
    <t>correctivo</t>
  </si>
  <si>
    <t>El jefe de dependencia o a quien este designe revisa el reporte de acceso remitido por el gestor de accesos con el fin de validar que usuarios tienen acceso al módulo de facturación. En caso de requerir modificación coloca una mesa de servicios de TI o remite la información por correo al funcionario de infraestructura delegado para conocimiento y gestion pertinente.</t>
  </si>
  <si>
    <t>El oficial de seguridad de la información revisa las charlas programadas de sensibilizaciones de seguridad de la información, con el fin de que las dependencias asistan al proceso programado. Verifica las personas/ 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colaboradores (contratistas) convocados.</t>
  </si>
  <si>
    <t>El líder funcional de la dependencia verifica la situación reportada por los usuarios o por el funcionario encargado de la tienda virtual, ingresa mesa de servicio TI para que sea analizado, y se defina las acciones para corregir el error y tomar acciones de mejora si lo amerita.</t>
  </si>
  <si>
    <t>Procedimiento de soporte y mantenimiento de sistemas de información</t>
  </si>
  <si>
    <t>Sicapital - Módulo de Facturación  (GCAC)
Opción de elaboracion de facturas conforme al procedimiento)</t>
  </si>
  <si>
    <t xml:space="preserve">
1. Falta  de mantenimienos preventivos y  correctivos.
2. Falta de cumplimiento del monitoreo permanente de la plataforma
3. Recurso tecnológico para atender incidentes escaso
4. Fallas de conexión con  el proveedor</t>
  </si>
  <si>
    <t xml:space="preserve">1. Ataques cibernéticos
2. Quejas y reclamos ce clientes e interesados
3. Perdida de oportunidad de negocios. </t>
  </si>
  <si>
    <t>El funcionario responsable al presentar un incidentes de disponibilidad reporta la situcacion a la Gt a traves de mesa de servicio</t>
  </si>
  <si>
    <t>Procedimiento gestion mesa de servicio</t>
  </si>
  <si>
    <t>Restauración del sistema de Sicapital (Modulo de facturacion)</t>
  </si>
  <si>
    <t>El administrador de la plataforma a solicitud del jefe de dependencia o  funcionario asigando, restaura la base de datos de Sicapital-fatcuracion,  para recuperar la información que ha sido afectada, para lo cual presenta a traves de la mesa de servicios. En caso de no poder restaurar se deja la base de datos actual  y la evidencia del proceso de restauración queda en la mesa de servicios TI.</t>
  </si>
  <si>
    <t>3,4</t>
  </si>
  <si>
    <t>Respaldo de la plataforma de tienda virtual</t>
  </si>
  <si>
    <t xml:space="preserve">Se cuenta con un plan de recuperación de desastres DRP </t>
  </si>
  <si>
    <t>Plan de recuperación ante desastres - DRP</t>
  </si>
  <si>
    <t>(Catastro en línea 
GCAC-SPAC)</t>
  </si>
  <si>
    <t>1. Debilidad en autenticacion de usuarios.
2. Fallas  en la asignación de privilegios y permisos en la plataforma.
3. Disposicion para entidades y ciudadanos por la misma opción
4.Debilidad de auditorias en el sofware</t>
  </si>
  <si>
    <t xml:space="preserve"> 
1. Incumplimiento de ley Habeas Data.
2. Suplantación de usuarios autorizados o ingresos no autorizados ( ataque cibernetico).
3. Quejas y reclamos por parte interesada</t>
  </si>
  <si>
    <t>Para las opciones de funcionario son controladas mediante el usuario de red y los roles y pesmisos autorizados a la persona según las actividades que deba cumplir.
En caso de que las credenciales ingresadas no correspondan con las registradas en la base de datos, el sistema genera un mensaje indicando existencia de credenciales erróneas y no permite el ingreso.</t>
  </si>
  <si>
    <t xml:space="preserve">
Instructivo Catastro en Línea
Instructivo Gestión de Accesos</t>
  </si>
  <si>
    <t>El propietario del activo en caso de  presentarse un incidente de seguridad  reporta la vulnerabilidad en la Mesa de Servicios de TI con el fin que se verifique el mismo.</t>
  </si>
  <si>
    <t>Retoma de servicio de SNR de consulta base ANI que permita validar documento de identidad. Reingreso de iniciativa para viabilidad por parte de   TI desarrollo mecanismo que fortalezca autenticacion de usuarios.</t>
  </si>
  <si>
    <t>1 mesa de se servicio con retoma de HU para que se desarrolle lo requerido para hacer uso del servicio de consulta la base de datos ANI</t>
  </si>
  <si>
    <t>Recurso humano designado por la GT-SIS
Mesa de servicio tecnología</t>
  </si>
  <si>
    <t>Funcionario lider funcional de la GCAC-
Lider técnico de SIS del aplicativo CEL</t>
  </si>
  <si>
    <t>Documento Técnico Manual de Políticas Detalladas de Seguridad de la Información / Declaración de Aplicabilida</t>
  </si>
  <si>
    <t>Mesa de trabajo con TI en el que presenta la matriz de riesgos de seguridad de información de Catatsro en línea, para que se presenten  acciones viables de desarrollar en la vigencia que permitan fotalecer la seguridad de la plataforma  asi como minimizar los riesgos de  seguridad de información de integridad, confidencialidad y disponibilidad</t>
  </si>
  <si>
    <t>1 mesa de trabajo, acta con acuerdos</t>
  </si>
  <si>
    <t xml:space="preserve"> </t>
  </si>
  <si>
    <t>Recurso humano delegado de la GT-SIS- Oficial de seguridad y Oficial de continuidad.</t>
  </si>
  <si>
    <t>Funcionario lider funcional de la GCAC</t>
  </si>
  <si>
    <t>El propietario del activo cada vez que se presente un incidente de seguridad  reporta la vulnerabilidad en la Mesa de Servicios de TI con el fin que se verifique el mismo. La evidencia del control queda registrada en la Mesa de Servicios de TI.</t>
  </si>
  <si>
    <t>Instructivo Gestión de Incidentes de seguridad de la información / procedimiento gestion mesa de servicio</t>
  </si>
  <si>
    <t>La plataforma de Catastro en Linea  cuenta con sistema de registro de personas y su acceso esta controlado por tocken dinamico remitido al correo registrado del usuario</t>
  </si>
  <si>
    <t xml:space="preserve">Términos y condiciones de Uso de Cel </t>
  </si>
  <si>
    <t>Se cuenta con opcion de bloqueo de usuario en caso de detectarse una situación que requiera verificacion de la cuenta.</t>
  </si>
  <si>
    <t>Se realiza verificación permanente de la aplicación que permita identificar opciones de mejora para fortalecer la confidencialidade e integridad de la información que se dispone.</t>
  </si>
  <si>
    <t xml:space="preserve">
1. Falta de mantenimientos preventivos y correctivos   y adaptativos.
.
2.Falta de mecanismos que permitan restablecer el servicio en forma prioritaria.
3.Falta de recurso humano en tecnología para atender en forma prioriataria los inconvenientes o desconexiones que se  presentan en el servicio.</t>
  </si>
  <si>
    <t xml:space="preserve">
1. Quejas - reclamos por parte interesadas
2. Impacto en imagen institucional.</t>
  </si>
  <si>
    <t>El grupo de operadores de la SIT realiza diariamente actividades de monitoreo sobre las plataformas , incluido Catastro en línea</t>
  </si>
  <si>
    <t>IRestauración de la plataforma CEL  en tiempo esperado. Ingresando mesa si se detecta desde usuario operativo o desde tecnología si es po monitoreo-
Por soportecel@catastrobogota.gov.co se da soporte permanente.
Acciones según plan de continuidad.</t>
  </si>
  <si>
    <t>Mesa de trabajo con TI en el que presenta la matriz de riesgos de seguridad de información de Catastro en línea, para que se presenten  acciones viables de desarrollar en la vigencia que permitan fotalecer la seguridad de la plataforma  asi como minimizar los riesgos de  seguridad de información de integridad, confidencialidad y disponibilidad</t>
  </si>
  <si>
    <t>El funcionario control de canal virtual, verifica al iniciar la jornada laboral  y por las solicitudes que se reciban por sportecel@ si la plataforma esta disponible, si presenta fallas se registra mesa de servicio  de TI.</t>
  </si>
  <si>
    <t>Procedimiento Atención y radicación de solicitudes</t>
  </si>
  <si>
    <t>El propietario del activo a traves de lider funcional o funcionario delegado cada vez que se presente un incidente de seguridad  o indisponibilidad  reporta la vulnerabilidad en la Mesa de Servicios de TI con el fin que se verifique el mismo. La evidencia del control queda registrada en la Mesa de Servicios de TI.</t>
  </si>
  <si>
    <t>Respaldo de la plataforma Catastro en Línea</t>
  </si>
  <si>
    <t>Prestación de soporte desde el canal dispuestos  soportecel@catastrobogota.gov.co por parte de funcionario delegado de la SPAC</t>
  </si>
  <si>
    <t>Mensaje informativo en la plataforma por mantenimiento o indisponibilidad de la aplicacion .</t>
  </si>
  <si>
    <t>(Plataforma Tienda Virtual
GCAC)</t>
  </si>
  <si>
    <t>1. Fallas en la conexión de las aplicaciones o sistemas que proveen el producto
2 Debilidad en el registo y acceso a la plataforma.
3.Falta de actualización de la plataforma -
4. Fallas en la captura e identificación precisa del producto a adquirir.</t>
  </si>
  <si>
    <t xml:space="preserve">
1. Pérdida o modificación de la información.
2 Suplantación de usuarios autorizados ingresos no autorizados
.3. Quejas y reclamos por  partes interesadas</t>
  </si>
  <si>
    <t xml:space="preserve"> El sistema realiza la validación de la cuenta de usuario, un correo por cliente ,no puede haber duplicidad de correo. 
El usuario cliente es responsable  y administrar directamente la cuenta y asigna la credencial de acceso personalmente.
La tabla de usuarios registrados esta articulada con CEL</t>
  </si>
  <si>
    <t>Terminos y condiciones de Tienda Virtual
Documento Técnico Manual de Políticas Detalladas de Seguridad de la Información</t>
  </si>
  <si>
    <t>Reportar a seguridad digital si se presentan quejas relacionadas con según procedimiento.
Atención permanente a los ciudadanos a traves de tiendavirtualuaecd@catastrobogota.gov.co en caso de incidentes se ingresa mesa de forma inmediata</t>
  </si>
  <si>
    <t>El propietario del activo cada vez que se presente un incidente de seguridad reporta la vulnerabilidad en la Mesa de Servicios de TI con el fin que se verifique el mismo. La evidencia del control queda registrada en la Mesa de Servicios de TI.</t>
  </si>
  <si>
    <t>Instructivo Gestión de Incidentes de seguridad de la información</t>
  </si>
  <si>
    <t>El sistema identifica producto seleccionado a traves de las variables ingresadas para realizar la búsqueda y generación en el sistema que corresponde,  guarda el dato de busqueda en tablas propias de la tienda virtual-</t>
  </si>
  <si>
    <t>intructivo de copias de respaldo y recuperación</t>
  </si>
  <si>
    <t>Restauración de la plataforma de tienda virtual</t>
  </si>
  <si>
    <t xml:space="preserve">
1. Falta  de mantenimienos preventivos, correctivos, adaptativos y actualizaciones en la plataforma de manera oportuna y según prioridad.
2. Fallas en la conexión entre los sistemas u aplicaciones requeridos para disponer el producto ( pasarela de pagos- facturación- siic, cartografía)-
3. Fallas en la infraestructura tecnológica
4. Falta de recurso humano en tecnología para atender en forma prioriataria los inconvenientes o desconexiones que se presenten</t>
  </si>
  <si>
    <t>1. Quejas - reclamos por interesados
2. Oportunidad para usuarios adulterar documentos documentos
3. Fallas en los proveedores de internet</t>
  </si>
  <si>
    <t>El funcionario delegado de dar respuesta a correo de tienda virtual, verifica las solicitudes de los usuarios y constata si es debido a fallas en la plataforma, si es asi registra mesa de servicio  de TI</t>
  </si>
  <si>
    <t>Reporte  por mesa de servicio para restauración de la plataforma virtual</t>
  </si>
  <si>
    <t>Mesa de trabajo para que la GT manifieste la viabilidad de la iniciativa ingresada con la mesa SOL0349886-25</t>
  </si>
  <si>
    <t>Recurso humano delegado de la GT-SIS</t>
  </si>
  <si>
    <t>El jefe de la dependencia o funcionario delegado cada vez que se presente incidente o indisponibilidad del sistema que sea prolongado reporta a traves de mesa de servicio¿o. La evidencia del control queda registrada en la Mesa de Servicios de TI.</t>
  </si>
  <si>
    <t>1,3</t>
  </si>
  <si>
    <t>Mesa de trabajo con TI en el que presenta la matriz de riesgos de seguridad de información relacionados con tienda virtual, para que se presenten  las acciones viables de desarrollar en la vigencia que permitan fotalecer la seguridad de la plataforma  asi como minimizar los riesgos de  seguridad de información tanto de integridad, confidencialidad como de disponibilidad</t>
  </si>
  <si>
    <t>El grupo de operadores de la SIT realiza diariamente actividades de monitoreo sobre las plataformas , inluida la tienda virtual</t>
  </si>
  <si>
    <t xml:space="preserve">Procedimiento de Gestión de Infraestructura Tecnològica </t>
  </si>
  <si>
    <t>Gestionar  proyectos  estratégicos  de  Tecnologías  de  la  Información  y  las  Comunicaciones, fomentando la implementación de procesos, trámites y servicios que permitan la generación de valor en lo público, el acceso, uso y apropiación de los mismos, para el cumplimiento de los objetivos institucionales, bajo lineamientos de seguridad y privacidad de la información y la continuidad de los servicios tecnológicos.</t>
  </si>
  <si>
    <t>MESA DE SERVICIOS - CA</t>
  </si>
  <si>
    <t>1. Defectos bien conocidos en el software
2. Desconocimiento de políticas de seguridad relacionadas con el control de acceso a información clasificada o reservada.
3. Asignación errada de derechos o privilegios</t>
  </si>
  <si>
    <t>1 y 3. Abuso de los derechos
2. Modificación, Borrado o Acceso no autorizado a la información desde el rol de administrador.</t>
  </si>
  <si>
    <t>Documento Tecnico Manual de Politicas Detalladas de Seguridad de la Información</t>
  </si>
  <si>
    <t xml:space="preserve">Restauración del sistema de mesa de Servicios CA.
</t>
  </si>
  <si>
    <t>El sistema cada vez que un funcionario o contratista se identifica con las credenciales,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</si>
  <si>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El sistema tiene un solo rol de administrador el que gestiona toda las funciones y configuraciones de la Mesa de servicios.</t>
  </si>
  <si>
    <t>1. Actualización de las políticas de copias de respaldo.
1a. Ausencia de mecanismos de monitoreo
2. Ausencia de documentación
2a.Configuración incorrecta de parámetros 
3. Ausencia de recurso humano especializado que conozca el manejo completo de la herramienta.
4. Ausencia de planes de continuidad
5. Desconocimiento de políticas de seguridad de la Información
6. Posibilidad de obsolencia de la versión de la herramienta.
7. Ausencia de soporte o mantenimiento por parte del proveedor
CONTINUIDAD 8 No contar con un contrato vigente de soporte, actualización y mantenimiento de mesa de servicios CA.
5. CONTINUIDAD: Ausencia de un contrato de soporte, actualización y mantenimiento de mesa de servicios CA (Base de datos de mesa CA).</t>
  </si>
  <si>
    <t xml:space="preserve">1,2,3,4 Modificación, Borrado o Acceso no autorizado a la información desde el rol de administrador.
1a, 2a, 7 Abuso de privilegios
2 y 3 Error en el uso 
CONTINUIDAD 8  Indisponibilidad de la mesas de servicios.
5. CONTINUIDAD: Interrupción del servicio, al no contar con un soporte técnico especializado de la mesa servicios CA.
5a. CONTINUIDAD: Costos elevados de recuperación (proveedor).
</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</si>
  <si>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Administrador de la Herramienta de Mesa de servicios y en su defecto dar solución y restablecer el servicio.</t>
  </si>
  <si>
    <t xml:space="preserve">Restauración del sistema de mesa de Servicios CA de TI.
</t>
  </si>
  <si>
    <t>Realizar plan de reactivación de la contigencia de mesa de servicio</t>
  </si>
  <si>
    <t>Plan de reactivación ejecutado - documentado -  / Plan de reactivación programado</t>
  </si>
  <si>
    <t>Recursos Humanos y Tecnológicos</t>
  </si>
  <si>
    <t xml:space="preserve">Gerente de Tecnologia / Subgerente de Infraestructura Tecnológica
</t>
  </si>
  <si>
    <t>Los administradores de plataforma / bases de datos  revisan cada año la matriz de programación de copias de respaldo y recuperación, con el fin de verificar que se realice el respaldo correspondiente de los sistemas de la entidad. Los administradores de plataforma / bases de datos  revisan la matriz y en caso de ser necesario solicitan realizar las modificaciones pertinentes. La evidencia queda registrada en una mesa de servicios de TI o por correo electrònico.</t>
  </si>
  <si>
    <t>2,4,5</t>
  </si>
  <si>
    <t>Instructivo de Copias de Respaldo</t>
  </si>
  <si>
    <t>Ejecutar el contrato para   soporte,  actualizacion y mantenimiento de la mesa de servicios</t>
  </si>
  <si>
    <t>Documentos de seguimiento a la ejecución del contrato / Documentos programados.</t>
  </si>
  <si>
    <t xml:space="preserve">Gerente de Tecnologia / Subgerente de Infraestructura Tecnológica
</t>
  </si>
  <si>
    <t>El administador de la plataforma de Mesa de Servicios cuando  se presenta una indisponibilidad total de la herramienta SDM-CA o de acuerdo a los tiempos establecido en continuidad TI. Para la mesa de servicios de TI las solicitudes son enviadas al correo electronico soportet@catastrobogota.gov.co.
El registro queda en la comunicación o correo enviado.
Cada mesa de servicios debe contar con sus planes de contigencia en caso de indisponibilidad de herramienta</t>
  </si>
  <si>
    <t>El administrador de la plataforma todos los días limpia las sesiones inactivas, quedando registro en los logs de windows. En caso de que no se realice se detecta en la validación diaria de la herramienta.</t>
  </si>
  <si>
    <r>
      <rPr>
        <sz val="11"/>
        <color rgb="FF000000"/>
        <rFont val="Calibri"/>
        <family val="2"/>
        <scheme val="minor"/>
      </rPr>
      <t xml:space="preserve">1. SIIC - Sistema de Información Catastral 
(GIC-SIFJ-SIE)
</t>
    </r>
    <r>
      <rPr>
        <sz val="11"/>
        <color rgb="FFFF0000"/>
        <rFont val="Calibri"/>
        <family val="2"/>
        <scheme val="minor"/>
      </rPr>
      <t xml:space="preserve">
</t>
    </r>
    <r>
      <rPr>
        <sz val="11"/>
        <color rgb="FF000000"/>
        <rFont val="Calibri"/>
        <family val="2"/>
        <scheme val="minor"/>
      </rPr>
      <t xml:space="preserve">2. LPC (GIC)
</t>
    </r>
    <r>
      <rPr>
        <sz val="11"/>
        <color rgb="FFFF0000"/>
        <rFont val="Calibri"/>
        <family val="2"/>
        <scheme val="minor"/>
      </rPr>
      <t xml:space="preserve">
</t>
    </r>
    <r>
      <rPr>
        <sz val="11"/>
        <color rgb="FF000000"/>
        <rFont val="Calibri"/>
        <family val="2"/>
        <scheme val="minor"/>
      </rPr>
      <t xml:space="preserve">3. C&amp;L: CABIDA Y LINDEROS (GIC-SIFJ)
</t>
    </r>
    <r>
      <rPr>
        <sz val="11"/>
        <color rgb="FFFF0000"/>
        <rFont val="Calibri"/>
        <family val="2"/>
        <scheme val="minor"/>
      </rPr>
      <t xml:space="preserve">
</t>
    </r>
    <r>
      <rPr>
        <sz val="11"/>
        <color rgb="FF000000"/>
        <rFont val="Calibri"/>
        <family val="2"/>
        <scheme val="minor"/>
      </rPr>
      <t xml:space="preserve">4. VISOR CARTOGRÁFICO (GIC - SIFJ -SIE)
</t>
    </r>
    <r>
      <rPr>
        <sz val="11"/>
        <color rgb="FFFF0000"/>
        <rFont val="Calibri"/>
        <family val="2"/>
        <scheme val="minor"/>
      </rPr>
      <t xml:space="preserve">
</t>
    </r>
    <r>
      <rPr>
        <sz val="11"/>
        <color rgb="FF000000"/>
        <rFont val="Calibri"/>
        <family val="2"/>
        <scheme val="minor"/>
      </rPr>
      <t>5. Aplicativo Avalúos comerciales
(SIE)</t>
    </r>
  </si>
  <si>
    <t xml:space="preserve">1. Deficiencia en la autorización de permisos de la información.
2. Acceso intencionado por parte de personal no autorizado.
3. Errores en los procesos de recopilación y captura de información.
4. Ausencia de control de acceso.
5. Borrado de información / datos personales por error humano.
6. Desconocimiento o no aplicación de las políticas de seguridad y privacidad de la información </t>
  </si>
  <si>
    <t>1. Hurto de Información.
2. Pérdida, corrupción, o modificación no autorizada de la información.
Fallas Humanas, Error en el uso</t>
  </si>
  <si>
    <t>1,2,3,4,5 y 6</t>
  </si>
  <si>
    <t>Documento Técnico Manual de Politicas Detalladas de Seguridad de la Información</t>
  </si>
  <si>
    <t>1.Solicitar a la Gerencia de Tecnología ajustar los accesos de las cuentas no autorizadas.
2.Solicitar iniciar la actuación o investigación contractual, disciplinaria, civil y/o penal a que haya lugar</t>
  </si>
  <si>
    <t xml:space="preserve">El analista de desarrollo una vez termina un desarrollo solicitado por el usuario final realiza pruebas unitarias con el fin de verificar el cumplimiento de los ajustes y/o desarrollos de acuerdo a la HI planteada y al diseño propuesto de la solución. De encontrarse alguna no conformidad, realiza los ajustes correspondientes y construye el guion de pruebas para validación por parte del líder funcional. La evidencia del control queda registrada en la mesa de servicios de TI. </t>
  </si>
  <si>
    <t>Procedimiento soporte y mantenimiento de de Sistemas de Información</t>
  </si>
  <si>
    <t>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t>
  </si>
  <si>
    <t xml:space="preserve">Los profesionales de control de calidad diariamente realizan una muestra de los tramites, verificando la consistencia de la información contra la información registrada en el sistema, la cual debe estar acorde con la solicitud y cumplir con los criterios de calidad definidos. En caso que un trámite presente inconsisntencia se regresa al profesional que realizó el tramite con el fin que se realicen los ajustes necesarios. La evidencia del control queda registrada enl sistema (trazabilidad del tramite). </t>
  </si>
  <si>
    <t>Documento Técnico Mutaciones
Instructivo Certificación Cabida y Linderos
Instructivo Actualización Certificación Cabida y Linderos Ley 1682</t>
  </si>
  <si>
    <t>1. SIIC - Sistema de Información Catastral 
(GIC-SIFJ-SIE)
2. LPC (GIC)
3. C&amp;L: CABIDA Y LINDEROS (GIC-SIFJ)
4. VISOR CARTOGRÁFICO (GIC-SIFJ-SIE)
5. Aplicativo Avalúos comerciales
(SIE)</t>
  </si>
  <si>
    <t>1. Retraso en la salida de información de los sistemas.
2. Ausencia de copias de respaldo o backups de la información.
3. Errores en los procesos de recopilación y captura de información.
4. Desconocimiento o no aplicación de las políticas de seguridad y privacidad de la
información 
5. Deficiencia en la definición de planes de continuidad.</t>
  </si>
  <si>
    <t xml:space="preserve">
1. Falla en los sistemas.
2. Pérdida o corrupción de la información.
3. Fallas Humanas
4. Fallas de conexión de internet o red.</t>
  </si>
  <si>
    <t>1,2,3,4 y 5</t>
  </si>
  <si>
    <t xml:space="preserve"> 1. Reportar fallos por medio de una mesa de servicio
2. Solicitar ejecutar Plan de Continuidad
3.Solicitar a la Gerencia de Tecnología suministrar la copia de seguridad o de respaldo de la base de datos</t>
  </si>
  <si>
    <t xml:space="preserve">1. Solicitar a la Gerencia de Tecnología y a la Subgerencia de Infraestructura Tecnológica el reporte de mesas de servicio presentadas por los funcionarios respecto a las fallas presentadas en los aplicativos durante el semestre.  </t>
  </si>
  <si>
    <t>Solicitud Realizada del reporte de mesas de servicio/ Reporte Generado por GT</t>
  </si>
  <si>
    <t>1. Humanos
2. Tecnoloógicos
3. Logísticos.</t>
  </si>
  <si>
    <t xml:space="preserve">
1. Gerente GIC
personal que atiende trámites.</t>
  </si>
  <si>
    <t>Continuidad: Se cuenta con un plan de recuperación de desastres DRP para la base de datos misional en caso de un desastre tecnológico que afecte la misma.</t>
  </si>
  <si>
    <t>Plan de recuperción ante desastres - DRP</t>
  </si>
  <si>
    <t>2. Analizar el reporte enviado por la Gerencia de Tecnología respecto de la recurrencia de los aplicativos que más presentaron fallas durante el semestre.</t>
  </si>
  <si>
    <t>Reporte Analizado/Reporte Generado por GT</t>
  </si>
  <si>
    <t xml:space="preserve">
1. Gerente  y Subgerentes SIE y SIFJ
personal que atiende trámites.</t>
  </si>
  <si>
    <t>El oficial de continuidad del negocio gestiona con los enlaces de continuidad la verificación y/o actualización del plan de continuidad del negocio, el cual es revisado y aprobado por el dueño del proceso.</t>
  </si>
  <si>
    <t>Plan de continuidad del negocio - BCP.</t>
  </si>
  <si>
    <t>3. Socializar el reporte anilizado en el item (2) a la Gerencia de Tecnología por correo electronico, con el fin de retroalimentar y que la GT continue con la mejora de los sistemas.</t>
  </si>
  <si>
    <t>Comunicación enviada/Comunicación programada</t>
  </si>
  <si>
    <t>Recurso Humano de la 
GIC</t>
  </si>
  <si>
    <t xml:space="preserve">
1,2,3 Ausencia de control de acceso a la información  digital
2. Deficiencia en la asignación de permisos.
3. Desconocimiento de Políticas de seguridad de la información</t>
  </si>
  <si>
    <t>1. Pérdida, borrado, modificación de información o Acceso no autorizado a los expedientes digitales con Datos Personales
2. Ataque intencionado de acceso a la información digital
3. Fallas Humanas</t>
  </si>
  <si>
    <t>El funcionario designado de RRHH y/o OAJ cada vez que ingresa un funcionario y/o contratista a la Unidad verifica que el formato Compromiso de Confidencialidad para el Manejo y
Buen Uso de la Información y la Tecnología de 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t>
  </si>
  <si>
    <t xml:space="preserve">1,2 y 3 </t>
  </si>
  <si>
    <t>Documento Técnico Manual de Políticas Detalladas de Seguridad de la Información.</t>
  </si>
  <si>
    <t>Recurso Humano de la GIC</t>
  </si>
  <si>
    <t xml:space="preserve">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debe estar diligenciado y firmado por el profesional de retiro y el jefe de la dependencia. La secretaría debe radicar este en SRH. </t>
  </si>
  <si>
    <t xml:space="preserve">Procedimiento Gestionar Retiro de Personal
FORMATO DE ENTREGA DE CARGO
</t>
  </si>
  <si>
    <t>Continuidad: El oficial de continuidad del negocio gestiona con los enlaces de continuidad la verificación y/o actualización del Plan de continuidad (BCP) del proceso/procedimiento, el cual es revisado y aprobado por el dueño del proceso.</t>
  </si>
  <si>
    <t>1. Fileserver de la SIE
2. Repositorio Gestion_GIC</t>
  </si>
  <si>
    <t>1. Ausencia de Copias de Respaldo
2. Deficiencia en los planes de continuidad
3. Desconocimiento o no aplicación de las políticas de seguridad y privacidad de la
información 
4. Fallas en los aplicativos por condiciones externas no controlables por la Unidad.</t>
  </si>
  <si>
    <t xml:space="preserve">1. Borrado, modificación intencional o no de la informacion
2. Fallas Humanas
3. Fallas en el aplicativo </t>
  </si>
  <si>
    <t>El Propietario de información/Admnistrador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</si>
  <si>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 xml:space="preserve">1,2,3 y 4 </t>
  </si>
  <si>
    <t>manual</t>
  </si>
  <si>
    <t xml:space="preserve">El propietario del activo debera reportar la vulberabilidad el incidente presentado, una vez se presente </t>
  </si>
  <si>
    <t>Instructivo  Gestión de Incidentes de seguridad de la Información</t>
  </si>
  <si>
    <t xml:space="preserve">
1.  Ausencia de control de acceso a la información  digital
2. Deficiencia en la asignación de permisos.
3. Desconocimiento de Políticas de seguridad de la información</t>
  </si>
  <si>
    <t>El proveedor de servicios de nube / Operadores realiza el respaldo de las herramientas colaborativas de acuerdo con lo descrito en el contrato firmado con la Unidad</t>
  </si>
  <si>
    <t xml:space="preserve"> 1.Reportar fallos por medio de una mesa de servicio
2. Solicitar ejecutar Plan de Continuidad
3. Solicitar a la Gerencia de Tecnología suministrar la copia de seguridad o de respaldo de la base de datos</t>
  </si>
  <si>
    <t>1. Depurar y disponer la información del  fileserver de la SIE en el repositorio indicado por la Gerencia de Tecnología.</t>
  </si>
  <si>
    <t>Fileserver SIE depurado/Fileserver SIE</t>
  </si>
  <si>
    <t xml:space="preserve">
1. Gerente GIC y Subgerente SIE 
personal que atiende trámites.</t>
  </si>
  <si>
    <t>El proveedor de servicios de nube/operadores realiza el restauración de las herramientas colaborativas de acuerdo con lo descrito en el contrato firmado con la Unidad</t>
  </si>
  <si>
    <t>Gestionar la estandarización, consolidación, integración y disposición de los recursos de información geográfica  de la IDE de Bogotá, para permitir y facilitar el descubrimiento, acceso, aprovechamiento, uso y apropiación de los datos geográficos del Distrito Capital.</t>
  </si>
  <si>
    <t>Servicios Web Geográficos (Mapas base, Mapa de Referencia, Capas Temáticas, Imágenes, etc.)
Servicios Web Geográficos  Seguros
Aplicaciones móviles y web IDECA
Imágenes fuente servicios web
File server</t>
  </si>
  <si>
    <t>1. Inconvenientes en la gestión operativa, administración y/o soporte de la infraestrutura tecnológica que soporta las plataformas o servicios de la Ide de Bogotá
2. Debilidades en el mantenimiento de la Infraestructura Tecnológica
3. Fallas Humanas</t>
  </si>
  <si>
    <t>Para el acceso a las aplicaciones moviles y web de Ideca se maneja el control de acceso mediante la gestiòn de permisos.</t>
  </si>
  <si>
    <t>Adelantar reuniones de articulación de la Gerencia de Tecnología e Ideca para monitorear y solucionar posibles incidentes que se presenten</t>
  </si>
  <si>
    <t>Respaldo de información almacenada en servidores (servicios geográficos), actividad realizada por los operadores desde la Subgerencia de Infraestrcutura Tecnológica</t>
  </si>
  <si>
    <t>Restauración de informacion ( (servicios geográficos), actividad realizada por el equipo de la SIT en apoyo con el proveedor correspondiente.</t>
  </si>
  <si>
    <t>Bases de datos geográficas
Bases de datos de servicios públicos
Datos de sensores remotos
Bases de datos con información personal entregada por entidades públicas y privadas
Base de datos cartográfica digital (base de datos geográfica  vectorial)</t>
  </si>
  <si>
    <t>El Gerente o subgerentes de Ideca cada vez que lo requieran, solicitan un reporte de las cuentas de usuario activos a nivel de bases de datos, servicios geográficos, plataformas y aplicaciones, garantizando el seguimiento de activaciones, desactivaciones y/o modificación de las cuentas de usuario, sus privilegios o permisos para el acceso a la información y a los diferentes recursos tecnológicos que soportan a IDECA. La solicitud se realiza de conformidada a los procedimientos TI vigentes. En caso que se requiera realizar ajustes a la información reportada por la Subgerencia de Infraestrcutura Tecnológica, se solicitan las modificaciones correspondientes. La envidencia del control queda en el correo electrónico.</t>
  </si>
  <si>
    <t>Procedimiento de gestión de mesa de servicios
Instructivo de Gestión de accesos</t>
  </si>
  <si>
    <t>El funcionario designado de RRHH o supervisor, cada vez que ingresa un funcionario o contratista, verifican que el formato de compromiso de confidencialidad para el manejo y buen uso de la información y la tecnología de la UAECD, se encuentre debidamente firmado, con el fin de que quien suscribe el formato haya aceptado los deberes y derechos en las clausulas descritras.</t>
  </si>
  <si>
    <t>Los administradores de plataforma diariamente validan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 La evidencia del control queda en la Mesa de Servicios de TI</t>
  </si>
  <si>
    <t>Procedimiento de Gestión de Infraestrcutura Tecnológica</t>
  </si>
  <si>
    <t>La herramienta SIEM monitorea los servicios de la infraestructura tecnológica (incluido urls) y una vez se evidencia indisponibilidad del servicio, alertas de seguridad notifica mediante correo electrónico a los administradores de plataforma o a los ingenieros que realizan monitoreo de la herramienta en la Subgerencia de Infraestructura Tecnológica, con el fin que se verifique y atienda la indisponibilidad del servicio o incidente presentado. La evidencia del control queda registrada en la herramienta SIEM y /o monitoreo realizado por el personal de infraestructura.</t>
  </si>
  <si>
    <t>Códigos fuente</t>
  </si>
  <si>
    <t>1. Ausencia de control de acceso
2. Desconocimiento de políticas de seguridad de la información</t>
  </si>
  <si>
    <t>1. Pérdida, borrado o uso no autorizado de la información
2. Fallas Humanas / error en el Uso</t>
  </si>
  <si>
    <t>El jefe de dependencia realiza la asignación de accesos de los funcionarios y contratistas de la dependencia cada vez que se requiera, con el propósito que se otorguen los permisos correspondientes al funcionario y poder evitar el acceso no autorizado a la información. El jefe de dependencia registra la solicitud en la mesa de servicios de TI. En caso que se realice la asignación por parte de personal diferente al jefe de dependencia, esta solicitud es cerrada y no resuelta por la mesa de servicios de TI. La evidencia de la solicitud queda registrada en la mesa de servicios de TI.</t>
  </si>
  <si>
    <t>Instructivo de Gestión de Accesos / Lineamientos de Fileserver</t>
  </si>
  <si>
    <t>El jefe de dependencia revisa cada 4 meses el reporte de cuentas de usuario remitido por el gestor de accesos, con el fin de validar que los permisos o privilegios asignados al funcionario o contratista esten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indicando los ajustes requeridos.</t>
  </si>
  <si>
    <t>El controlador de dominio cada vez que un usuario se identifica en un equipo de cómputo con sus credenciales verifica que es un usuario autorizado en la red. Si el usuario accede con credenciales autenticas le da ingreso al equipo, de lo contrario no permite el acceso. La evidencia del control queda registrada en el sistema.</t>
  </si>
  <si>
    <t>Documento Técnico de Políticas Detalladas de Seguridad y Privacidad de la Información</t>
  </si>
  <si>
    <t>1. Ausencia de copias de respaldo en bases de datos</t>
  </si>
  <si>
    <t>1. Pérdida, borrado o uso no autorizado de la información</t>
  </si>
  <si>
    <t>El profesional universitario delegado cada vez que  realiza una actualización sobre las bases de datos relacionadas con la Pandemia Covid19, carga esta información en el repositorio designado por la Alcaldia, con el fin que la información este disponible para las personas autorizadas. La evidencia del control queda en el repositorio designado.</t>
  </si>
  <si>
    <t>Administrar los recursos financieros y proveer información presupuestal, contable y de tesorerIa para apoyar el cumplimiento de la misión de la UAECD.</t>
  </si>
  <si>
    <t>1. SICAPITAL: LIMAY: LIBRO MAYOR (Software)
2. SICAPITAL-OPGET: SISTEMA OPERACIÓN Y GESTIÓN DE TESORERÍA
(SAF)</t>
  </si>
  <si>
    <t xml:space="preserve">1. Debilidad en  parámetros de seguridad.
2. Fallas  en la asignación de privilegios y permisos en la plataforma.
3. Defectos conocidos en el software.
4. Desconocimiento de políticas de seguridad de la información.
5. Falta de mantenimientos preventivos y correctivos.
</t>
  </si>
  <si>
    <t xml:space="preserve">1. Ataques cibernéticos.  
2. Pérdida o modificación de la información.
3. Suplantación de usuarios autorizados.
4. Error en el uso / Fallas Humanas.
</t>
  </si>
  <si>
    <t>El sistema de SICAPITAL cada vez que un funcionario o contratista se identifica con las credenciales en el aplicativo,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</si>
  <si>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 xml:space="preserve"> El jefe de dependencia registra la solicitud en la mesa de servicios de TI, para restablecer el servicio</t>
  </si>
  <si>
    <t xml:space="preserve">Continuar con la revisiòn del reporte de accesos remitido por el gestor de accesos y solicitar las modificaciones (cuando se requieran) </t>
  </si>
  <si>
    <t>Revisión realizada / revisión programada</t>
  </si>
  <si>
    <t>Recursos Humanos, Tecnologicos</t>
  </si>
  <si>
    <t>Subgerente Administrativo y Financiero</t>
  </si>
  <si>
    <t>Procedimiento de soporte y mantenimiento de Sistemas de Información</t>
  </si>
  <si>
    <t>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 DETECTIVO</t>
  </si>
  <si>
    <t xml:space="preserve">1. SICAPITAL: LIMAY: LIBRO MAYOR (Software)
2. SICAPITAL-OPGET: SISTEMA OPERACIÓN Y GESTIÓN DE TESORERÍA
(SAF)
</t>
  </si>
  <si>
    <t>1. Desconocimiento de políticas de seguridad de la información.
2. Falta de mantenimientos preventivos y correctivos.
3. Falta realización de copias de respaldo.
4. Ausencia de planes de continuidad de negocio.
5. Falta de cumplimiento del monitoreo permanente de la plataforma.</t>
  </si>
  <si>
    <t xml:space="preserve">
1. Error en el uso / Fallas Humanas.
2. Fallas en la plataforma tecnológica.
3. Perdida de información.</t>
  </si>
  <si>
    <t>El Subgerente de Ingenieria de Software/Jefe de Dependencia SAF-Financiera revisa cada año la matriz de programación de copias de respaldo y recuperación, remitida por el gestor de accesos, con el fin de verificar que se realice el respaldo correspondiente de los sistemas de la entidad. El Subgerente de Ingenieria de Software/Jefe de Dependencia SAF-Financiera  revisa la matriz y en caso de ser necesario solicita realizar las modificaciones pertinentes. La evidencia queda registrada en una mesa de servicios de TI</t>
  </si>
  <si>
    <t xml:space="preserve">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 – PREVENTIVO Y CORRECTIVO </t>
  </si>
  <si>
    <t>3,4,5</t>
  </si>
  <si>
    <t>El operador del datacenter cuando se requiera realiza la restauración de la información  de la Unidad. Ingresa a la solución de copias de respaldo y verifica que la información se encuentre en la periodidad a restablecer. Si el estado de la restauración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</si>
  <si>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Instructivo de Copias de Respado</t>
  </si>
  <si>
    <t xml:space="preserve">Continuidad: El oficial de continuidad del negocio gestiona con los enlaces de continuidad la verificación y/o actualización del Plan de continuidad (BCP) del procedimiento (tesorería y presupuestal), el cual es revisado y aprobado por el dueño del proceso.
</t>
  </si>
  <si>
    <t>Plan de recuperación ante desastres - DRP.</t>
  </si>
  <si>
    <t>TOKENS BANCARIOS</t>
  </si>
  <si>
    <t>1. Ausencia de control de acceso.
2. Desconocimiento de políticas de seguridad de la información.</t>
  </si>
  <si>
    <t>1. Perdida o modificación de información. 
2. Fallas Humanas.</t>
  </si>
  <si>
    <t>1. Ausencia de copias de respaldo.
2. Desconocimiento u omisión de políticas de seguridad de la información.
3. Ausencia de planes de continuidad.</t>
  </si>
  <si>
    <t>1. Perdida o borrado de información. 
2. Fallas Humanas.</t>
  </si>
  <si>
    <t xml:space="preserve">Continuidad: El oficial de continuidad del negocio gestiona con los enlaces de continuidad la verificación y/o actualización del plan de continuidad del negocio del procedimiento (tesorería y presupuestal), el cual es revisado y aprobado por el dueño del proceso.
</t>
  </si>
  <si>
    <t>Fileserver de SAF - Financiera</t>
  </si>
  <si>
    <t xml:space="preserve">
1. Ausencia de control de acceso a la información  digital.
2. Deficiencia en la asignación de permisos.
3. Desconocimiento de políticas de seguridad de la información.</t>
  </si>
  <si>
    <t>1. Pérdida, borrado, modificación de información o acceso no autorizado a los expedientes digitales con Datos Personales. 
2. Ataque intencionado de acceso a la información digital - Abuso de derechos.
3. Fallas humanas.</t>
  </si>
  <si>
    <t>El Propietario de información/Admnistrador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</si>
  <si>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1. Ausencia de copias de respaldo.
2. Desconocimiento de políticas de seguridad de la información.
3. Ausencia de planes de continuidad.</t>
  </si>
  <si>
    <t>1. Perdida o borrado de la información.
2. Fallas Humanas.</t>
  </si>
  <si>
    <t>Restauración de la Información del FileServer</t>
  </si>
  <si>
    <t>Equipos de Financiera</t>
  </si>
  <si>
    <t>Registrar la solicitud en la mesa de servicios de TI, para restablecer el Equipo PC</t>
  </si>
  <si>
    <t>El controlador de dominio cada vez que verifica que un usuario (equipo de computo) esta inactivo más del tiempo estipulado, desactiva el usuario con el fin que este se vuelva a identificar con sus credenciales en el equipo. La evidencia del control queda registrada al inicio de sesión en el equipo de cómputo.</t>
  </si>
  <si>
    <t xml:space="preserve">El sistema cuando un usuario no ha cambiado la contraseña durante el tiempo establecido en el sistema, verifica la información y envia un mensaje al usuario para que se realice el cambio de la misma. En caso que no se realice el cambio no se puede acceder al equipo. </t>
  </si>
  <si>
    <t>1. Ausencia de copias de respaldo.
2. Desconocimiento u omisión de políticas de seguridad de la información.
3. Ausencia de planes de continuidad.
4. Mantenimiento insuficiente / Instalación fallida de los medios de almacenamiento.</t>
  </si>
  <si>
    <t>1. Perdida o borrado de información. 
2. Fallas Humanas.
3. Incumplimiento en el mantenimiento de los equipos de cómputo.</t>
  </si>
  <si>
    <t>El sistema de antivirus cada vez que lo requiere realiza análisis sobre el equipo de cómputo escaneando las unidades de este, unidad externa o archivos con el fin de detectar y bloquear las acciones maliciosas generadas por cualquier tipo de malware. En caso de que se haya producido una infección por virus, el antivirus lo deja en cuarentena. La evidencia del control queda registrada en el sistema de antivirus.</t>
  </si>
  <si>
    <t>Procedimiento de Infraestructura Tecnologica</t>
  </si>
  <si>
    <t>Mantenimiento preventivo de los equipos de computo, sto con el fin de evitar fallas en el sistema. La evidencia del control queda registrada en el reporte realizado por el profesional de la Mesa de Servicios de TI</t>
  </si>
  <si>
    <t>Documento Tecnico Manual de Políticas Detalladas de Seguridad de la Información / Declaración de aplicabilidad</t>
  </si>
  <si>
    <t>Funcionarios de Financiera</t>
  </si>
  <si>
    <t>1. Ausencia del personal.
2. Entrenamiento insuficiente en seguridad.
3. Falta de conciencia acerca de la seguridad.</t>
  </si>
  <si>
    <t>1. Incumplimiento en la disciplina del personal.
2. Error en uso.</t>
  </si>
  <si>
    <t>Cada vez que se va a vincular un funcionario o  contratista de la dependencia desde la Subgerencia de recursos Humanos / Oficina Asesora Juridica revisan que se encuentre firmado el acuerdo de confidencialidad para el manejo de la información de la Unidad. La evidencia es el documento firmado por cada funcionario / contratista , el cual queda anexo al expediente laboral/contractual correspondiente. En caso que se detecte que el compromiso de confidencialidadno se encuentre firmado, se solicita al funcionario/contratista la firma del mismo.</t>
  </si>
  <si>
    <t>CONTINUIDAD 1. Alta Rotación de personal especializado.  Retiro, enfermedad, incapacidad, vacaciones del personal.
2. Falta de conciencia acerca de la seguridad.</t>
  </si>
  <si>
    <t>1. Perdida, fuga de información.
2. Entrega de información a terceros.
CONTINUIDAD 3.  Ausencia de personal estratégico, técnico uoperativo.</t>
  </si>
  <si>
    <t>El jefe de dependencia o el lider de proceso verifica que exista minimo dos personas que conozcan una misma actividad que se desarrolla en la dependencia con el fin que en el evento que una persona falte la otra reemplaza las actividades correpondientes. Las evidencias del control son los formatos de acta de entrega (plica para vacaciones, licencias, retiros, incapacidades, traslados). En e caso de subproceso de presupuesto, se deja evidencias de las grabaciones de como se realizan las actividades en el subproceso.</t>
  </si>
  <si>
    <t xml:space="preserve">Documento Técnico Manual de Políticas Detalladas de Seguridad de la Información </t>
  </si>
  <si>
    <t xml:space="preserve">Continuidad: El oficial de continuidad del negocio gestiona con los enlaces de continuidad la verificación y/o actualización del Plan de continuidad (BCP) de los procedimientos de tesorería y presupuestal, el cual es revisado y aprobado por el dueño del proceso.
</t>
  </si>
  <si>
    <t>Plan de continuidad del negocio - BCP-</t>
  </si>
  <si>
    <t>BOGDATA</t>
  </si>
  <si>
    <t>El sistema de BOGDATA cada vez que un funcionario o contratista se identifica con las credenciales en el aplicativo,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 (COntrol realizado por un tercero)</t>
  </si>
  <si>
    <t>Documentación SHD</t>
  </si>
  <si>
    <t>Solicitud de soporte o restauración a SHD</t>
  </si>
  <si>
    <t>Realizar reporte trimestral sobre usuarios, modificaciones y desativaciones de Usuarios BOGDATA, teniendo en cuenta la informacion suministrada por la SDH sobre soportes a los sistemas de información.</t>
  </si>
  <si>
    <t>Reportes recibidos / reportes programados</t>
  </si>
  <si>
    <t>Recursos Humanos, Técnicos y Tecnológicos</t>
  </si>
  <si>
    <t xml:space="preserve">1. Ausencia de copias de respaldo por parte de SHD.
2. Desconocimiento u omisión de políticas de seguridad de la información.
3. Ausencia de planes de continuidad.
</t>
  </si>
  <si>
    <t xml:space="preserve">1. Perdida o borrado de información. 
2. Fallas Humanas.
</t>
  </si>
  <si>
    <t>La SHD realiza respaldo de la información del sistema de información BOGDATA (Control realizado por un tercero)</t>
  </si>
  <si>
    <t xml:space="preserve"> 1. COMUNICACIONES OFICIALES ENVIADAS
2. INVENTARIOS DOCUMENTALES CENTRO DOCUMENTAL</t>
  </si>
  <si>
    <t>1. Trabajo no supervisado del personal externo o de limpieza
2. Controles de acceso físicos inadecuados
3. Desconocimiento de Políticas de Seguridad de la Información</t>
  </si>
  <si>
    <t>1. Hurto de documentos
2. Divulgacion no autorizada
3. Fallas Humanas
4. Eliminación de Documentos
5. Fallas Humanas en la ejecución de procesos técnicos</t>
  </si>
  <si>
    <t>Los funcionarios del centro documental verifican que solo  el personal autorizado  tenga acceso a las comunicaciones oficiales  y al archivo central</t>
  </si>
  <si>
    <t>PROCEDIMIENTO GESTIÓN Y TRAMITE DE INFORMACIÓN</t>
  </si>
  <si>
    <t xml:space="preserve"> Desarrollar mesa de trabajo y revisión trimestral con la Gerencia de Tecnología para articular la gestión para mitigar el riesgo </t>
  </si>
  <si>
    <t>Realizar sensibilización con el fin que se conozcan los controles relacionados con el manejo de información análoga/digital para evitar la perdida de confidencialidad e integridad en las instalaciones (archivo central y centro de documental)</t>
  </si>
  <si>
    <t>Charlas Realizadas / Charlas Programadas</t>
  </si>
  <si>
    <t>Lider de proceso Gestión Documental</t>
  </si>
  <si>
    <t>Si el funcionario  no cuenta con la autorización,  el personal encargado hará la verifiación correspondiente en el sistema Cordis ó Wcc</t>
  </si>
  <si>
    <t xml:space="preserve">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 </t>
  </si>
  <si>
    <t>El funcionario designado de RRHH y/o OAJ cada vez que ingresa un funcionario y/o contratista a la Unidad verifica que el formato Compromiso de Confidencialidad para el Manejo y
Buen Uso de la Información y la Tecnología de 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 Como control por parte de gestión documental, se hace la solicitud al funcionario designado de RRHH y/o OAJ  el formato Compromiso de Confidencialidad para el Manejo y
Buen Uso de la Información y la Tecnología de a
Unidad Administrativa Especial De Catastro Distrital, para verificar que se encuentre debidamente firmado.</t>
  </si>
  <si>
    <t xml:space="preserve">Gestión documental debe tener actualizado el listado de personal con permiso de acceso a los diferentes espacios de archivo de gestión y central. 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t>
  </si>
  <si>
    <t>1. Controles de acceso fisico inadecuados
2. Desconocimiento de Politicas de Seguridad</t>
  </si>
  <si>
    <t>1. Hurto de Documentos, divulgación no autorizada
2. Fallas Humanas</t>
  </si>
  <si>
    <t xml:space="preserve"> Desarrollar mesa de trabajo y revisión trimestral con la Gerencia de Tecnología para articular la gestión para mitigar el riesgo</t>
  </si>
  <si>
    <t>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t>
  </si>
  <si>
    <t>1. Cordis
2. Gestor de Contenidos (WCC)
3. Infodoc</t>
  </si>
  <si>
    <t>1. Ausencia de Controles de Acceso
2. Desconocimiento de Politicas de Seguridad de la Información
3. Defectos bien conocidos en el software
4. Ausencia de pistas de auditoria
5. 4. Inexistencia de los procedimientos de preservación digital.
5. Falta de conocimientos de los conceptos básicos de la preservación digital a largo plazo.
6. Desconocimiento del volumen real de los documentos objeto de preservación
7. No aplicación de las Tablas de Retención Documental -TRD-
8. Lineamientos técnicos incompletos</t>
  </si>
  <si>
    <t>1. Borrado, pérdida o modificación de la información
2. Fallas Humanas
3 Abuso de Derechos</t>
  </si>
  <si>
    <t>Para los sistemas identificados cada vez que un funcionario o contratista se identifica con las credenciales , los sistemas, validan contra la información registrada en las bases de datos, con el fin de verificar los permisos y accesos autorizados. En caso de que las credenciales ingresadas no correspondan con las registradas en las bases de datos, cada sistema genera un mensaje indicando existencia de credenciales erróneas y no permite el ingreso. La evidencia del control queda registrada en la base de datos de cada sistema.</t>
  </si>
  <si>
    <t>El Lider Funcional cuando detecta errrores en el software solicita mediante una mesa de servicios de TI que se realicen los ajustes correspondientes con el fin de corregir las inconsistencias presentadas. En caso que no se atiendan los cambios solicitados, estos quedan en lista de espera para ser priorizados por el equipo de desarrollo. La evidencia del control queda registrada en la Mesa de Servicios de TI.</t>
  </si>
  <si>
    <t>1,3,8</t>
  </si>
  <si>
    <t>Procedimiento soporte y mantenimiento de sistemas de información</t>
  </si>
  <si>
    <t xml:space="preserve">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 </t>
  </si>
  <si>
    <t>2,3,4</t>
  </si>
  <si>
    <t xml:space="preserve">1. Ausencia de Copias de Respaldo
2. Ausencia de planes de continuidad
3. Defectos bien conocidos del software
4. Parametrización inadecuada del Software
5. Inexistencia de los procedimientos de preservación digital.
5. Falta de conocimientos de los conceptos básicos de la preservación digital a largo plazo.
</t>
  </si>
  <si>
    <t>1. Perdida o destrucción de Información con / sin intencion por parte de usuario
Continuidad: 2. Fallas tecnológicas.</t>
  </si>
  <si>
    <t xml:space="preserve">Los administradores de bases de datos revisan cada año la matriz de programación de copias de respaldo y recuperación, remitida por el gestor de accesos, con el fin de verificar que se realicen los respaldos correspondientes de las bases de datos de la entidad. Los administradores de bases de datos  revisan la matriz y en caso de ser necesario solicitan realizar las modificaciones pertinentes. La evidencia queda registrada en una mesa de servicios de TI. </t>
  </si>
  <si>
    <t>Desarrollar mesa de trabajo y revisión trimestral con la Gerencia de Tecnología para articular la gestión para mitigar el riesgo</t>
  </si>
  <si>
    <t>Realizar sensibilizaciones al personal de los archivos de Gestión con el fin que se conozcan los controles relacionados con el manejo de información de información y gestión de accesos a los sistemas de información.</t>
  </si>
  <si>
    <t>El operador de datacenter/DBAs realiza el respaldo del sistema. La evidencia del control queda registrado en la herramienta</t>
  </si>
  <si>
    <t xml:space="preserve">El operador de datacenter apoyado por los administradores de plataforma, semestralmente o cuando se requiera, ejecuta las pruebas de respaldo, con el fin de dar el punto de partida a la prueba de restauración. La evidencia del control queda registrado en documento donde se indican todos los pasos que se ejecutan. -  </t>
  </si>
  <si>
    <t xml:space="preserve">El analista de desarrollo una vez termina un desarrollo solicitado por el usuario final realiza pruebas unitarias con el fin de verificar el cumplimiento de los ajustes y/o desarrollos de acuerdo a la HU planteada y al diseño propuesto de la solución. De encontrarse alguna no conformidad, realiza los ajustes correspondientes y construye el guion de pruebas para validación por parte del líder funcional. La evidencia del control queda registrada en la mesa de servicios de TI. </t>
  </si>
  <si>
    <t>Continuidad: El oficial de continuidad gestiona con los enlaces de continuidad la implementación del Plan de continuidad (BCP) del proceso, el cual es revisado y aprobado por el dueño del proceso.</t>
  </si>
  <si>
    <t>1. Archivo Central 
2. Centro Documental (Archivo Intermedio)</t>
  </si>
  <si>
    <t xml:space="preserve">1. Uso inadecuado o descuidado del control de acceso físico a las edificaciones y los recintos
2. Desconocimiento de Políticas de Seguridad </t>
  </si>
  <si>
    <t>1. Pérdida, destrucción de documentos
2. Fallas Humanas</t>
  </si>
  <si>
    <t>Realizar sensibilizaciones al personal de los archivos de Gestión con el fin que se conozcan los controles relacionados con el manejo de información análoga para evitar la perdida de confidencialidad e integridad enlas instalaciones (archivo central y centro de documental)</t>
  </si>
  <si>
    <t>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 – DETECTIVO</t>
  </si>
  <si>
    <t>1. Ubicación en un área susceptible de inundación
2. Ausencia de protección física de la edificación, puertas y ventanas
3. Ausencia de Controles de Acceso asociado al instrumento archivistico Tablas de Control de Acceso -TCA-
4. No aplicación de las Tablas de Retención Documental -TRD-</t>
  </si>
  <si>
    <t>1. Inundación
2. Pérdida, hurto o destrucción de documento
3.Perdida o destrucción de Información con / sin intencion por parte de usuario
4. Saturación del sistema de información accidental.
5. Fallas Humanas</t>
  </si>
  <si>
    <t>Realizar sensibilizaciones al personal de Gestión Documental y responsables de archivos de gestión con el fin que se conozcan los controles relacionados con el manejo de información análoga para evitar la perdida de disponibilidad de esta información</t>
  </si>
  <si>
    <t xml:space="preserve">Control de accesos Sistema Biométrico
SICAPITAL:ERP- SAI-SAE
SICAPITAL:ERP- OPGET
(Software)
</t>
  </si>
  <si>
    <t>1. Debilidad en  parámetros de seguridad.
2. Fallas  en la asignación de privilegios y permisos en la plataforma.
3. Defectos conocidos en el software.
4. Desconocimiento de políticas de seguridad de la información.
5. Falta de mantenimientos preventivos y correctivos.</t>
  </si>
  <si>
    <t>1. Ataques cibernéticos.  
2. Pérdida o modificación de la información.
3. Suplantación de usuarios autorizados.
4. Error en el uso / Fallas Humanas.</t>
  </si>
  <si>
    <t>Restauracion de la informacion del sistema</t>
  </si>
  <si>
    <t>1. Desconocimiento de políticas de seguridad de la información.
2. Falta de mantenimientos preventivos y correctivos.
6. Falta de cumplimiento del monitoreo permanente de la plataforma.
3. Falta realización de copias de respaldo.
4. Ausencia de planes de continuidad de negocio.</t>
  </si>
  <si>
    <t xml:space="preserve">El Subgerente de Ingenieria de Software/Jefe de Dependencia SAF-SAdm revisa cada año la matriz de programación de copias de respaldo y recuperación, remitida por el gestor de accesos, con el fin de verificar que se realice el respaldo correspondiente de los sistemas de la entidad. El Subgerente de Ingenieria de Software/Jefe de Dependencia SAF-Financiera  revisa la matriz y en caso de ser necesario solicita realizar las modificaciones pertinentes. La evidencia queda registrada en una mesa de servicios de TI. </t>
  </si>
  <si>
    <t>El oficial de seguridad de la información revisa las charlas programadas de sensibilizaciones de seguridad de la información, con el fin de que las dependencias asistan al proceso programado. Verifica las personas que asistieron y las que no asistieron a las sensibilizaciones o actividades. Si existen personas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</si>
  <si>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Plan de continuidad del negocio BCP.</t>
  </si>
  <si>
    <t xml:space="preserve">Continuidad: Se cuenta con un plan de recuperación de desastres DRP para la base de datos administrativa en caso de un desastre tecnológico que afecte la misma. Correctivo
</t>
  </si>
  <si>
    <t>Plan de recuperación ante desastres DRP.</t>
  </si>
  <si>
    <t xml:space="preserve"> Expediente Contractual </t>
  </si>
  <si>
    <t>1. Ausencia de control de acceso a la información  digital
2. Ataque intencionado que provoca borrado o pérdida de la información</t>
  </si>
  <si>
    <t>1. Hurto de Información
2. Pérdida, destrucción, modificación de la información</t>
  </si>
  <si>
    <t>El abogado cada vez que realiza un contrato, debe guardar copia de la informormación digital en el espacio destinado por la SC para los expedientes contractuales los cuales deben ser los mismos cargados en el SECOP II, el acceso a esta carpeta solo lo tienen las personas encargadas de contratación, y en caso que no tengan permisos no pueden acceder, la evidencia del control es la copia de los documentos en el mismo.
Adicionalmente los documentos de ejecución que el supervisor carga en el secop II, son remitidos a la SC para que reposen en el expediente digital, del cual es encargado el auxiliar adminsitrativo o contratista de recibir y archivar correspondientemente</t>
  </si>
  <si>
    <t>Manual de contratación y Manual de supervisión e Interventoría</t>
  </si>
  <si>
    <t>Revisión periodica de los usuarios que tienen acceso al activo de informacion</t>
  </si>
  <si>
    <t xml:space="preserve">El Subgerente de Ingenieria de Software/Jefe de Dependencia GCAU revisa cada año la matriz de programación de copias de respaldo y recuperación, remitida por el gestor de accesos, con el fin de verificar que se realice el respaldo correspondiente de los sistemas de la entidad. El Subgerente de Ingenieria de Software/Jefe de Dependencia GCAU  revisa la matriz y en caso de ser necesario solicita realizar las modificaciones pertinentes. La evidencia queda registrada en una mesa de servicios de TI. </t>
  </si>
  <si>
    <t>Instructivo de Control de Accesos</t>
  </si>
  <si>
    <t>Solicitar restauracion de la información</t>
  </si>
  <si>
    <t>Instructivo de Copias de respaldo</t>
  </si>
  <si>
    <t>1. Ausencia de copias de respaldo o backups de la información</t>
  </si>
  <si>
    <t>1. Pérdida de Informaciòn</t>
  </si>
  <si>
    <t>El operador de la infraestructura realiza las copias de seguridad de acuerdo a lo establecido en las politicas de backup. El registro queda en la herramienta</t>
  </si>
  <si>
    <t>Instructivo de copias de repaldo y recuperación</t>
  </si>
  <si>
    <t>Restauracion de la informacion</t>
  </si>
  <si>
    <t>Sensibilizar al equipo de la subgerencia de contratación respecto a los controles y manejo de la informaciòn digital para evitar la perdida de confidencialidad, integirdad y disponibilidad de la informaciòn</t>
  </si>
  <si>
    <t>Charlas de Seguridad ejecutadas / Charlas de Seguridad Programadas</t>
  </si>
  <si>
    <t>Recursos Humanos, Tecnològicos</t>
  </si>
  <si>
    <t>Subgerente de Contrataciòn</t>
  </si>
  <si>
    <t>El jefe de dependencia en el evento de presentarse la pérdida de información solicita a través de la mesa de servicios d TI la restauración del backup de la información, con el fin de recuperar la información eliminada, en caso de no poderse recuperar la información, debe revisarse la matriz de copias de respaldo e incluirse la información a respaldar, verificando la periocidad de respaldo de la misma. La jecu ción del control se evindencia en la solicitud de mesa de servicios de TI.</t>
  </si>
  <si>
    <t>Carpeta Digital de contratación</t>
  </si>
  <si>
    <t>1. Ausencia de control de accesos 
2. Desconocimiento de políticas de seguridad</t>
  </si>
  <si>
    <t>1. Perdida , destruccion o modificacion de información</t>
  </si>
  <si>
    <t xml:space="preserve">El propietario del activo debera reportar la vulnerabilidad el incidente presentado, una vez se presente </t>
  </si>
  <si>
    <t>Los abogados de la SC deberán cargar en la plataforma SECOP II las minutas con los respectivos soportes de los procesos de selección, contratos, y modificaciones contractuales para que estos gozen de transparencia, y sean un respaldo del expediente contractual.</t>
  </si>
  <si>
    <t>Manual de Contratación y Manual de Supervisión e Interventoría</t>
  </si>
  <si>
    <t>Los gerentes, subgerentes, jefes de oficina y supervisores de los contratos de la UAECD, que se debe realizar la verificación y cargue oportuno en la página web de Colombia Compra Eficiente - SECOP II (acápite de ejecución del contrato) de cada uno de los documentos relacionados con la ejecución de los contratos que se encuentran a su cargo supervisar, esto es, Certificado de Registro Presupuestal, ARL y Pólizas de Seguro, así como cada uno de los informes de ejecución y pagos mensuales realizados por los contratistas y aprobados en la plataforma PANDORA, con el propósito de llevar a cabo una correcta supervisión y organización de los expedientes contractuales que reposan en dicho aplicativo.</t>
  </si>
  <si>
    <t>1. Ausencia de copias de respaldo o backups de la información
2. Desconocimiento de políticas de seguridad
3. Ausencia de planes de continuidad</t>
  </si>
  <si>
    <t xml:space="preserve">Continuidad: El oficial de continuidad del negocio gestiona con los enlaces de continuidad la verificación y/o actualización del Plan de continuidad (BCP) del proceso/procedimiento, el cual es revisado y aprobado por el dueño del proceso.
</t>
  </si>
  <si>
    <t>Personal de contratación</t>
  </si>
  <si>
    <t>1. Desconocimiento de políticas de seguridad de la información</t>
  </si>
  <si>
    <t>Ataque de ingenieria social</t>
  </si>
  <si>
    <t>Solicitud de capacitación para los funciomaros de la dependencia para que se conozcan las responsabilidades de seguridad</t>
  </si>
  <si>
    <t>Sensibilizar al equipo de la subgerencia de contrataciòn respecto a las responsabilidades de seguridad de la informaciòn  para evitar la perdida de confidencialidad</t>
  </si>
  <si>
    <t>El funcionario o Contratista designado de RRHH y/o SC cada vez que ingresa un funcionario y/o contratista a la Unidad verifica que el formato Compromiso de Confidencialidad para el Manejo y Buen Uso de la Información y la Tecnología de la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SC)</t>
  </si>
  <si>
    <t>1. Retiro temporal o definitiva del personal por rotación, enfermedad, incapacidad o vacaciones.</t>
  </si>
  <si>
    <t xml:space="preserve">1. Ausencia de personal estratégico, táctico u operativo.
</t>
  </si>
  <si>
    <t>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debe estar diligenciado y firmado por el profesional de retiro y el jefe de la dependencia. La secretaría debe radicar este en SRH. 
En caso del contratista el supervisor del contrato debe verificar que el contratista se encuentre a paz y salvo con la Entidad por todo concepto, lo que implica la validación del formato de paz y salvo, y el diligenciamiento del informe final de supervisión. Estos documentos deben ser radicados con la última cuenta de cobro y deberá reposar en el expediente contractual.</t>
  </si>
  <si>
    <t>Procedimiento Gestionar Retiro de Personal
FORMATO DE ENTREGA DE CARGO
Formato Paz y Salvo
Inform Final de Supervisión
Manual de Supervisión e Interventoría</t>
  </si>
  <si>
    <t>Equipos de cómputo</t>
  </si>
  <si>
    <t>1. Mantenimiento insuficiente
2. Falta de conciencia acerca de la seguridad</t>
  </si>
  <si>
    <t>Ataque por virus 
Perdida de información</t>
  </si>
  <si>
    <t>Solicitar capacitacion para los funcioarios de la dependencia en el manejo de equipos de computo</t>
  </si>
  <si>
    <t xml:space="preserve">1. Desconocimiento de políticas de seguridad de la información
2. Ausencia de planes de continuidad </t>
  </si>
  <si>
    <t>Perdida , destruccion de la información</t>
  </si>
  <si>
    <t>Mesa de Servicios de la Subgerencia de Contratación</t>
  </si>
  <si>
    <t>1. Defectos bien conocidos en el software
2. Desconocimiento de políticas de seguridad relacionadas con el control de acceso a información clasificada o reservada.
3. Asignación errada de derechos</t>
  </si>
  <si>
    <t xml:space="preserve">1 y 3. Abuso de los derechos
2. Modificación, Borrado o Acceso no autorizado a la información. </t>
  </si>
  <si>
    <t>Restauración del sistema de mesa de Servicios CA.</t>
  </si>
  <si>
    <t>1. Actualización de las políticas de copias de respaldo.
1a. Ausencia de mecanismos de monitoreo
2. Ausencia de documentación
2a.Configuración incorrecta de parámetros 
3. Ausencia de recurso humano especializado que conozca el manejo completa de la herramienta.
4. Ausencia de planes de continuidad
5. Desconocimiento de políticas de seguridad de la Información
6. Posibilidad de obsolencia de la versión de la herramienta.
7. Ausencia de soporte o mantenimiento por parte del proveedor
No contar con un contrato vigente de soporte, actualización y mantenimiento de mesa de servicios CA.</t>
  </si>
  <si>
    <t>1,2,3,4 Modificación, Borrado o Acceso no autorizado a la información. 
1a, 2a, 7 Abuso de privilegios
2 y 3 Error en el uso 
 Indisponibilidad de la mesa de servicio de TI.</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</si>
  <si>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el soporte del proveedor y en su defecto dar solución y restablecer el servicio.</t>
  </si>
  <si>
    <t>El administador de la plataforma de MesaServicio cuando  se presenta una indisponibilidad total de la herramienta SDM-CA o de acuerdo a los tiempos establecido en continuidad TI, solicita la activacion de la herramienta creada en ambiente Sharepoint para usarse como solución de contingencia. 
El registro queda en la comunicación o correo enviado a usuario final sobre el uso de la herramienta de contingencia.</t>
  </si>
  <si>
    <t>El administrador de la plataforma todos los días limpia las sesiones inactivas, quedando registro en los logs de windows. En caso de que no se realice se detecta en la validación diaria de la herramienta</t>
  </si>
  <si>
    <t>Pandora - Módulo de Contratación</t>
  </si>
  <si>
    <t>1. Deficiencia en la autorización de permisos y acceso de la información.
2. Acceso intencionado por parte de personal no autorizado.
3. Ausencia o insuficiencia de pruebas de software
4. Defectos bien conocidos en el software</t>
  </si>
  <si>
    <t xml:space="preserve"> 1. Pérdida, corrupción, o modificación no autorizada de la información.
2. Espionaje remoto
3. Fallas Humanas, Error en el uso</t>
  </si>
  <si>
    <t>El Administrador de la platafoma/sistema realiza el respaldo de la configuración e información</t>
  </si>
  <si>
    <t>El Administrador de la platafoma/sistema realiza el restauración  de la configuración e información</t>
  </si>
  <si>
    <t>El analista de desarrollo una vez termina un desarrollo del software o sistemas solicitad pruebas funcionales y pruebas de seguriad  con el fin de verificar el cumplimiento de los ajustes y/o desarrollos de acuerdo a los requerimeintos . De encontrarse alguna no conformidad, realiza los ajustes correspondientes y construye el guion de pruebas para validación por parte del usuario final</t>
  </si>
  <si>
    <t>1. Acceso intencionado por parte de personal no autorizado  a infraestructura del Sistema
2. Ausencia o insuficiencia de pruebas de software
3 Defectos bien conocidos en el software</t>
  </si>
  <si>
    <t>Fileserver</t>
  </si>
  <si>
    <t>1. Ausencia de revisiones regulares por parte del jefe de dependencia
2. Desconocimiento de politicas de seguridad de la información</t>
  </si>
  <si>
    <t xml:space="preserve">1 Uso no autorizado de la información
2 . Fallas Humanas
3. Fallas técnicas
 </t>
  </si>
  <si>
    <t>El Propietario de información / Administrador de Carpetas realiza la solicitud de los accesos definidos para los  funcionarios /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</si>
  <si>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Lineamientos Fileserver / Procedimiento de Gestión de Accesos</t>
  </si>
  <si>
    <t>Unificar la información de los repositorios de información digital.</t>
  </si>
  <si>
    <t xml:space="preserve">Reporte de unificación </t>
  </si>
  <si>
    <t>El propietario del activo cada vez que se presente un incidente de seguridad debera reportar la vulnerabilidad en la Mesa de Servicios de TI con el fin que se verifique el mismo. La evidencia del control queda registrada en la Mesa de Servicios de TI.</t>
  </si>
  <si>
    <t>Instructivo  Gestión de Incidentes de seguridad de la informacion</t>
  </si>
  <si>
    <t>1. Ausencia de copias de respaldo 
2. Desconocimiento de politicas de seguridad de la información
3. Ausencia de mantenimiento al fileserver</t>
  </si>
  <si>
    <t>Perdida o acceso no autorizado a la información 
Fallas Humanas
Incumplimiento en el mantenimiento del fileserver</t>
  </si>
  <si>
    <t>El Propietario de información / Administrador de Carpetas realiza la solicitud de los accesos definidos para los  funcionarios /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</si>
  <si>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El jefe de la dependencia cada vez que se retira un funcionario de la dependencia, solicita a la mesa de servicios de TI que se realice respaldo de la información que maneja el funcionario en el equipo asignado. La evidencia del control queda registrada en la Mesa de Servicios de TI.</t>
  </si>
  <si>
    <t>Documento Técnico de Políticas Detalladas de Seguridad de la Información</t>
  </si>
  <si>
    <t>SharePoint</t>
  </si>
  <si>
    <t>1. Ausencia de control de acceso
2. Desconocimiento o no aplicación de las políticas de seguridad y privacidad de la
información
3. Desconocimiento de la herramienta de OneDrive</t>
  </si>
  <si>
    <t>1. Fenómenos sísmicos
2. Acceso no autorizado de los datos personales
3 Robo de medios o documentos o credenciales</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</si>
  <si>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t>
  </si>
  <si>
    <t>Procedimiento Gestión de Infraestructura Tecnológica
Instructivo de incidentes de seguridad de la información</t>
  </si>
  <si>
    <t>Proveer apoyo a la Unidad, a través de la atención de las actuaciones administrativas, asesoría en asuntos normativos, el ejercicio de la defensa judicial y extrajudicial, para contribuir a la toma de decisiones y la prevención del daño antijurídico en los términos y condiciones legales aplicables.</t>
  </si>
  <si>
    <t>Expediente de Procesos Judiciales
(Información Análoga)</t>
  </si>
  <si>
    <t>1. Ausencia de control de acceso a los expedientes</t>
  </si>
  <si>
    <t>1. Acceso no autorizado a los expedientes con Datos Personales
1, 2 Pérdida, modificación y hurto de informacion</t>
  </si>
  <si>
    <t>El sistema biométrico cada vez que un funcionario o contratista ingresa identificandose con su tarjeta de proximidad a un área segura (archivo de gestión), verifica si esta autorizada para ingresar al área con el fin de conceder el acceso correspondiente. En caso que el funcionario no este autorizado para ingresar al área, el sistema no concede el acceso correspondiente. La evidencia del control queda registrada en la base de datos del sistema biométrico.</t>
  </si>
  <si>
    <t xml:space="preserve">Declaración de aplicabilidad
PROCEDIMIENTO CONTROL INGRESO Y SALIDA DE PERSONAL A LAS INSTALACIONES Y A LAS ÁREAS SEGURAS DE LA UNIDAD </t>
  </si>
  <si>
    <t>Garantizar que el 100% de los servidores y contratistas del proceso Gestión Jurídica (GJ y SGJ) asistan y/o participen de las capacitaciones programadas relacionadas con el riesgo.</t>
  </si>
  <si>
    <t>1. Ausencia de control de acceso a los expedientes
2. Desconocimiento de Políticas de seguridad de la información
3. Ausencia de planes de continuidad</t>
  </si>
  <si>
    <t>1 y 3. Pérdida o destrucción  de la informacion (datos personales)
2. Fallas Humanas</t>
  </si>
  <si>
    <t xml:space="preserve">1, 2, 3 </t>
  </si>
  <si>
    <t>El oficial de continuidad de TI gestiona con los enlaces de continuidad la implementación del Plan de continuidad (BCP) del proceso, el cual es revisado y aprobado por el dueño del proceso.</t>
  </si>
  <si>
    <t>Expediente de Procesos Judiciales
(Información Electrónica)</t>
  </si>
  <si>
    <t xml:space="preserve">
1. Ausencia de control de acceso a la información  digital
2. Deficiencia en la asignación de permisos.
3. Desconocimiento de Políticas de seguridad de la información</t>
  </si>
  <si>
    <t>El Jefe de Dependencia cada vez que el gestor de accesos remite el reporte de cuentas de usuario, realiza la revisiòn respectiva y solicita las modficaciones a que haya lugar- detectivo</t>
  </si>
  <si>
    <t xml:space="preserve">Continuar con las sensibilizaciones en temas de seguridad de la información (acceso a la información digital/electrónica) para los servidores y contratistas del proceso Gestión Jurídica (GJ y SGJ) </t>
  </si>
  <si>
    <t>Charlas de seguridad ejecutadas / Charlas de Seguridad programadas</t>
  </si>
  <si>
    <t>Gerente Juridico/Subgerente de Gestión Jurídica</t>
  </si>
  <si>
    <t>Revisar el reporte de cuentas de usuario remitido por el gestor de accesos de la SIT. (De acuerdo a los reportes remitidos por la SIT.)</t>
  </si>
  <si>
    <t>#reportes revisados/reportes programados para revision</t>
  </si>
  <si>
    <t xml:space="preserve">El propietario del activo cada vez que se presente un incidente de seguridad debera reportar la vulberabilidad en la Mesa de Servicios de TI con el fin que se verifique el mismo. La evidencia del control queda registrada en la Mesa de Servicios de TI </t>
  </si>
  <si>
    <t>Instructivo Gestión de Incidentes de Seguridad de la Información</t>
  </si>
  <si>
    <t xml:space="preserve">
1. Ausencia de control de acceso a la información  digital
2. Desconocimiento de Políticas de Seguridad de la Información
3. Ausencia de Planes de continuidad</t>
  </si>
  <si>
    <t>1 y 3. Pérdida, borrado, modificación de información o Acceso no autorizado a los expedientes digitales con Datos Personales
2. Fallas Humanas
CONTINUIDAD: 3. Fallas tecnológicas</t>
  </si>
  <si>
    <t xml:space="preserve">El grupo de operadores / Ingenieros revisa cada año la matriz de copias de respaldo y recuperación,con el fin de verificar que se realice el respaldo correspondiente a la información vital del proceso. </t>
  </si>
  <si>
    <t xml:space="preserve">Restauración de la información </t>
  </si>
  <si>
    <t>Archivo de Gestión GERENCIA JURIDICA</t>
  </si>
  <si>
    <t>El operador de Infraestructura de TI realiza la copia de seguridad de la información de acuerdo a la matriz de backup el registro queda en la herramienta</t>
  </si>
  <si>
    <t>Sharepoint de la Gerencia Jurídica  y la Subgerencia de Gestión Jurídica
OneDrive Personal</t>
  </si>
  <si>
    <t>1. Fenómenos sísmicos
2. Acceso no autorizado de los datos personales
3. Robo de medios o documentos o credenciales</t>
  </si>
  <si>
    <t xml:space="preserve">1. Perdida o hurto  de información                                            2. Espionaje remoto                                                                                                                    3 Corrupción de los datos       </t>
  </si>
  <si>
    <t>Gestionar eficientemente los requerimientos de los usuarios que deben estar enmarcados en el catálogo de servicios de TI, alineados con las soluciones generadas desde la Planeación Estratégica TI, apoyando su uso y apropiación con el fin de dinamizar la transformación digital de la UAECD, generando valor en lo público para el cumplimiento de los objetivos institucionales.</t>
  </si>
  <si>
    <t>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t>
  </si>
  <si>
    <t>1. Asignación errada de los derechos de acceso a nivel de administración de la base de datos.
2. Información Sensible sin cifrado a nivel de base de datos
3. Gestión deficiente de las contraseñas de administración en la base de datos.
4. Desconocimiento de la configuración de la base de datos
5. Desconocimiento de las politicas de seguridad de la información</t>
  </si>
  <si>
    <t>1. Abuso de derechos
1a. Perdida, Hurto o modificación de la información
3. Falsificación de derechos.
4 y 5. Fallas Humanas</t>
  </si>
  <si>
    <t>El sistema de administración de la base de datos cada vez que un administrador de bases de datos se identifica con las credenciales, valida contra la información registrada en la base de usuarios autorizados, con el fin de verificar los permisos y accesos permitidos al mismo. En caso de que las credenciales ingresadas no correspondan con las registradas en la base de usuarios autorozados, el sistema no permite el ingreso. La evidencia del control queda registrada en la base de datos del sistema de los usuarios con rol de DBA.</t>
  </si>
  <si>
    <t>Bloqueo de usuarios y revisión roles y permisos</t>
  </si>
  <si>
    <t>1. Ejecutar de forma permanente las directrices establecidas en el  instructivo de Gestión de Accesos ejecutando periodicamente las validaciones de las cuentas de usuario y de usuarios privilegiados asignadas a los administradores.</t>
  </si>
  <si>
    <t xml:space="preserve"> # de actividades de validación de usuarios ejecutadas / # de actividades de validación de usuarios programadas</t>
  </si>
  <si>
    <t>Gerente de Tecnologia / Subgerente de Infraestructura Tecnológica
(Administradores de Bases de datos)</t>
  </si>
  <si>
    <t>2. Ejecutar proceso de validaciòn y restauración de una copia de seguridad de base de datos</t>
  </si>
  <si>
    <t xml:space="preserve"> # de actividades de validación y restauración ejecutadas de copias de bd / # de actividades de validación y restauración de copias de bd programadas</t>
  </si>
  <si>
    <t>Los administradores de bases de datos una vez identificada por parte del equipo de seguridad de la información la información definida como clasificada o reservada a nivel de bases de datos (datos personales),  implementan herramientas de control y cifrado para evitar que se pueda acceder a nivel de bases de datos a esta información. Lo anterior con el fin de garantizar la confidencialidad e integridad de la información. La evidencia del control queda registrado en la mesa de servicios de TI y en la base de datos donde se implemento.</t>
  </si>
  <si>
    <t>Los administradores de bases de datos cada vez que se requiere realizan revisión de los logs de auditoria de la base de datos con el fin de detectar irregularidades o eventos sospechosos que puedan afectar la seguridad de la información. En caso que se presente alguna alguna anomalia, realizan el tratamiento correspondiente. La evidencia del control queda almacenada en los registros de auditoría que serán accedidos por medio de scripts.</t>
  </si>
  <si>
    <t>Los administradores de bases de datos mensualmente  realizan revisión de los logs de auditoria de las bases de datos con el fin de verificar el registro de los eventos en estos logs de auditoría . En caso que se presente alguna alguna anomalia, entrar a solucionarla. La evidencia del control queda registrado en correo electrónico o mesa de servicios de TI. No queda registrada evidencia del control en caso que todo este funcionando correctamente, pero en caso de que se presente una incidencia la evidencia queda soportada en la mesa de servcios de TI.</t>
  </si>
  <si>
    <t xml:space="preserve">1. Ausencia de copias de respaldo 
1a. Ausencia de mecanismos de monitoreo
2. Ausencia de documentación
2a.Configuración incorrecta de parámetros 
3. Ausencia de planes de continuidad
4. Desconocimiento de politicas de seguridad de la Información
</t>
  </si>
  <si>
    <t xml:space="preserve">1. Mal funcionamiento del equipo y/o software
1. Perdida de información
2. Error en el uso
</t>
  </si>
  <si>
    <t>Restauración de la base de datos afectada</t>
  </si>
  <si>
    <t>1. Realizar la actualización del inventario de activos asociados a cargo de la Subgerencia de Infraestructura.</t>
  </si>
  <si>
    <t>#  Activos actualizados en el inventario / # Activos programados</t>
  </si>
  <si>
    <t>Gerente de Tecnologia / Subgerente de Infraestructura Tecnológica
(Administradores de Bases de datos)</t>
  </si>
  <si>
    <t>Los administradores de plataforma (bases de datos), semestralmente o cuando se requiera, ejecuta las pruebas de respaldo, utilizando las herramientas propias de oracle y SQL Server. La evidencia del control queda registrado en la pataforma de restauración de nube OCI o en la Mesa de Servicios de TI.</t>
  </si>
  <si>
    <t>1,1a,2</t>
  </si>
  <si>
    <t>2. Ejecutar de forma permanente las actividades de mantenimiento y actualización  de los recursos tecnológicos bajo responsabilidad de la Subgerencia de Infraestructura</t>
  </si>
  <si>
    <t xml:space="preserve"> #  mantenimiento BD / # mantenieminto programadas</t>
  </si>
  <si>
    <t>Los administradores de bases de datos de acuerdo con la periodicidad descrita en la matriz de backups, realiza las copias de seguridad correspondientes de acuerdo a la politica de backups</t>
  </si>
  <si>
    <t>3. Realizar seguimiento y monitoreo al uso de los recursos de bases de datos en todos los ambientes donde se incluya como mínimo almacenamiento ASM, tablespaces, sesiones, estado DRP, revisión auditoría, estado de servicios, archivo alert, copias de seguridad.</t>
  </si>
  <si>
    <t xml:space="preserve"> # de actividades de monitoreo ejecutadas / # de actividades de monitoreo programadas</t>
  </si>
  <si>
    <t>4. Realizar seguimiento y monitoreo al uso de los recursos haciendo  proyecciones periodicas de la capacidad futura requerida.</t>
  </si>
  <si>
    <t xml:space="preserve"> # de informes de capacidad generados / # de informes de capacidad programados</t>
  </si>
  <si>
    <t>Los administradores de plataforma / Bases de datos realizan Monitoreo Manual del estado de los backups diarios, incrementales y full backup realizados a las bases de datos de la entidad. La evidencia se registra diariamente en el monitoreo de Bases de Datos socializado de acuerdo al procedimiento de infraestructura.</t>
  </si>
  <si>
    <t>5. Ejecutar copias de respaldo de la información y la configuración de los sistemas de acuerdo con las políticas de copias de respaldo definidas .</t>
  </si>
  <si>
    <t># de actividades de copia de seguridad  ejecutadas / # de actividades de copias de respaldo programadas</t>
  </si>
  <si>
    <t>Continuidad: El oficial de continuidad del negocio gestiona con los enlaces de continuidad la verificación y/o actualización del Plan de continuidad (BCP) del proceso/procedimiento (mesa y software), el cual es revisado y aprobado por el dueño del proceso.</t>
  </si>
  <si>
    <t>6. Mantener documentados y actualizados los procedimientos de operación  de las plataformas tecnólogicas a cargo de la Subgerencia de Infraestructura tecnológica</t>
  </si>
  <si>
    <t xml:space="preserve"> # de procedimientos de operación documentados  / # de procedimientos de operación documentados programados</t>
  </si>
  <si>
    <t xml:space="preserve">ANTIVIRUS </t>
  </si>
  <si>
    <t>1. Configuración incorrecta de parametros 
2. Desconocimiento en el funcionamiento de la herramienta</t>
  </si>
  <si>
    <t>1. Ataques externos 
2. Error en el uso</t>
  </si>
  <si>
    <t>El sistema cada vez que un funcionario o contratista se identifica con las credenciales,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 –</t>
  </si>
  <si>
    <t>Soporte con proveedor del servicio.
Activación del plan de continuidad de TI</t>
  </si>
  <si>
    <t>La plataforma una vez el administrador ingresa más de 3 veces erroneamente la contraseña en el sistema, bloquea el acceso con el fin de evitar el acceso no autorizado. Posterior a 15 min el administrador puede ingresar nuevamente con las credenciales. La evidencia del control queda el registro de logs del sistema/plataforma.</t>
  </si>
  <si>
    <t>Los administradores de plataforma cada vez que se requiere realizan revisión de los logs de auditoria de la plataforma administrada con el fin de detectar irregularidades o eventos sospechosos de los equipo que puedan afectar la seguridad de la información. En caso que se presente alguna anomalia, se escala al proveedor y/o fabricante. La evidencia del escalamiento es reportada al proveedor y/o fabricante.</t>
  </si>
  <si>
    <t>Cuando se presenta un incidente (relacionados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y/o fabricante para su solución. La evidencia del control queda en la mesa de servicios del proveedor y/o del fabricante.</t>
  </si>
  <si>
    <t>1. Ausencia de copias de respaldo
2. Ubicación de los archivos de configuración.
3. Ausencia de planes de continuidad</t>
  </si>
  <si>
    <t>1 y 3. Pérdida de la información de configuración
2. Mal funcionamiento de equipo donde se almacena los archivos de configuración</t>
  </si>
  <si>
    <t xml:space="preserve">Los administradores de la plataforma de antivirus diariamente verifican que esta esté operativa y en condiciones normales. Consultado sobre los respaldos, el proveedor actual MSL Broadcom, afirma desde su parte técnica que no aplican ni existen backups para la solución de AV de consola en nube. El riesgo que se corre es que por alguna razón la consola administrativa AV de Symantec/Broadcom no tenga disponibilidad y cuando esté disponible no traiga la información configurada, habría que configurarla desde cero. </t>
  </si>
  <si>
    <t>La configuración de la consola administrativa, si es el caso haya que hacerla de ceros, no es en sí una tarea dispendiosa puesto que los agentes en los endpoints saben que tienen que comunicarse al ID de Catastro en nube, el tema en la demora sería el descubrimiento de los endpoints y que ese acompañamiento se daria con el proveedor y/o fabrica.</t>
  </si>
  <si>
    <t>FIREWALL AZURE 
FIREWALL DE APLICACIÓN AZURE
FIREWALL DE NUBE ORACLE
FIREWALL DE APLICACIÓN ORACLE</t>
  </si>
  <si>
    <t>1. Ausencia de copias de respaldo
2. Ubicación de los archivos de configuración.
3. Ausencia de alta disponibilidad para los Firewall.</t>
  </si>
  <si>
    <t>1 y 3. Pérdida de la información de configuración
2. Mal funcionamiento de equipo donde se almacena los archivos de configuración</t>
  </si>
  <si>
    <t>El administrador de los firewalls diariamente se realizan las copias de respaldo de los archivos de configuración. La evidencia queda en el servidor(VMPROVSFTP02), alojado en la nube de OCI.</t>
  </si>
  <si>
    <t xml:space="preserve">El administrador de los firewalls / proveedor cada vez que se requiera realiza el proceso de restauración de los archivos de configuración de los firewalls. En caso de no poder restaurarlos hay que reinstalar versiones anteriores hasta que se pueda restaurar el servicio. </t>
  </si>
  <si>
    <t>Cuando se presenta un incidente (relacionado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</si>
  <si>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EL administrador diariamente valida las plataformas con el fin de verificar que se encuentren disponibles y en correcto funcionamiento. En caso de que se presente alguna falla, verifica la plataforma administrada, diagnosticando la posible falla o evento y validan la disponibilidad de los servicios en las diferentes herramientas de administración. De ser necesario los lideres técnicos ó webmaster reporta bloqueos de seguridad que son exceptuados a través de sus firmas por el administrador de plataforma en los firewalls de aplicación para permitir avanzar en proyectos de desarrollo de software.</t>
  </si>
  <si>
    <t>1, Ausencia de control de acceso 
2, Desconocimiento en el uso o configuración de los dispositivos</t>
  </si>
  <si>
    <t>Perdida, modificación de la informacion
2. Error en el uso - Fallas Humanas</t>
  </si>
  <si>
    <t>En caso que el incidente no pueda ser corregido por el administrador de la plataforma, este debe ser escalado al proveedor para su solución</t>
  </si>
  <si>
    <t>Cuando se presenta un incidente (relacionados con la configuración de la plataforma o errores de la misma) donde funciona el Firewall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</si>
  <si>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 xml:space="preserve">El administrador de los firewalls mensualmente realiza las copias de respaldo de los archivos de configuración. La evidencia queda en repositorio de la Gerencia de TI. </t>
  </si>
  <si>
    <t>FIREWALLS (ONPREMISE)</t>
  </si>
  <si>
    <t>1. Configuración incorrecta de parametros 
2. Desconocimiento en el funcionamiento de la herramienta
3. Deficiencia en el control de acceso</t>
  </si>
  <si>
    <t>1. Ataques externos 
2. Error en el uso
3. Modificación de configuración de los equipos</t>
  </si>
  <si>
    <t>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t>
  </si>
  <si>
    <t>Los administradores de plataforma cada vez que se requiere realizan revisión de los logs de auditoria de la plataforma de administración con el fin de detectar irregularidades o eventos sospechosos de las plataformas que puedan afectar la seguridad de la información. En caso que se presente alguna alguna anomalia el administrador soluciona la falla y en caso de que no se pueda  se escala a proveedor. La evidencia del escalamiento es reportada al proveedor.</t>
  </si>
  <si>
    <t>Cuando se presenta un incidente (relacionados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y/o correos electronicosy/o informes.</t>
  </si>
  <si>
    <t>FIREWALLS
(ONPREMISE)</t>
  </si>
  <si>
    <t>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t>
  </si>
  <si>
    <t xml:space="preserve">1. Incumplimiento en el mantenimiento de las herramientas tecnológicas
1a. Fallas en los equipos dispositivos
2. Polvo, corrosión, congelamiento
3. Error en el uso
4. Espionaje remoto
5. Pérdida del suministro de energía
</t>
  </si>
  <si>
    <t>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</si>
  <si>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El administrador de los firewall realiza el respaldo de los archivos de configuración y se realiza mensualmente, los cuales quedan almacenados en el repositorio de la SIT.</t>
  </si>
  <si>
    <t xml:space="preserve">El administrador de los firewall/ proveedor cada vez que se requiera, realiza el proceso de restauración de los archivos de configuración de los firewall. 
</t>
  </si>
  <si>
    <t>El administrador de cada plataforma/ servicio / sistema programa los mantenimientos/soportes de esta con el proveedor de servicio de acuerdo como este descrito en el contrato. Verifica el cumplimiento de los mantenimientos realizados, de acuerdo con la programación realizada. En el evento que un mantenimiento no esté conforme, informa al proveedor para que se reprograme el mantenimiento. La evidencia de la verificación al cumplimiento de la obligación de mantenimiento de la solución queda registrada  en el informe del mantenimiento.</t>
  </si>
  <si>
    <t>Cuando se presenta un incidente (relacionados con la configuración de la plataforma o errores de la misma) ,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los informes de mantenimiento correctivo y/o correo electronico.</t>
  </si>
  <si>
    <t>FILESERVER (En tierra)</t>
  </si>
  <si>
    <t>1. Ausencia de control de acceso 
2. Desconocimiento en el uso o configuración de los dispositivos.
3. No se cuenta con copias de respaldo</t>
  </si>
  <si>
    <t>El sistema biométrico cada vez que un funcionario o contratista ingresa identificándose con su tarjeta de proximidad o huella a un área segura (centro de datos),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</si>
  <si>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 xml:space="preserve">El SOC a traves de la herramienta SIEM junto con las herramientas de administracion de los servidores monitorean activamente los servicios de la infraestructura tecnológica. </t>
  </si>
  <si>
    <t>Cuando se presenta un incidente (relacionados con la configuración de la plataforma o errores de la misma) donde funciona el file server, el administrador identica la falla y realiza solución del problema, con el fin de corregir o solucionar el incidente presentado. En caso que el incidente no pueda ser corregido por el administrador de la plataforma. La evidencia del control queda en la mesa de servicios CA dela UAECD.</t>
  </si>
  <si>
    <t>1 . Mantenimiento insuficiente
2. Ausencia de monitoreo a los mantenimientos
3. Ausencia de planes de contingencia de TI
4. Falta de respaldo a la configuracion del servidor
5. Falta de monitoreo de la Plataforma (File server)</t>
  </si>
  <si>
    <t>1 y 2. Mal funcionamiento del equipo y/o software
3. Perdida de información</t>
  </si>
  <si>
    <t>El sistema biométrico cada vez que un funcionario o contratista ingresa identificándose con su tarjeta de proximidad o huella a un área segura (Centro de Datos),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</si>
  <si>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 xml:space="preserve">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t>
  </si>
  <si>
    <t>Cuando se presenta un incidente relacionado con la disponibilidad del File Server,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</si>
  <si>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FILESERVER (Nube Azure)</t>
  </si>
  <si>
    <t>1. Desconocimiento de politicas de seguridad relacionadas con el gestión de contraseñas.
2. Desconocimiento del funcionamiento de la infraestructura
3. 4. Falta de respaldo al servidor</t>
  </si>
  <si>
    <t>1. Pérdida, borrado, modificación o acceso no autorizado a la información.
2. Error en el uso</t>
  </si>
  <si>
    <t>Se definen usuarios y roles para el acceso a las plataformas de virtualizacion de Azure</t>
  </si>
  <si>
    <t>Validación de la plataforma de Azure si el servidor esta activo. Se sube los servicios del servidor.</t>
  </si>
  <si>
    <t>Cuando se presenta un incidente (relacionados con la configuración de la plataforma o errores de la misma), el administrador identica la falla y realiza solución del problema, con el fin de corregir o solucionar el incidente presentado. En caso que el incidente no pueda ser corregido por el administrador de la plataforma La evidencia del control queda en la mesa de servicio.</t>
  </si>
  <si>
    <t>El administrador de la plataforma realiza copia de respaldo diaria /semanal/mensual. La verificación de la copia exitosa/errada se confirma en los logs o registro de la plataforma.</t>
  </si>
  <si>
    <t>Instructivo de copias de respaldo</t>
  </si>
  <si>
    <t xml:space="preserve">1. Indisponibilidad de los servicios del File server (Azure)
2. Falta de Permisos y roles acorde a las necesidades de los usuarios
</t>
  </si>
  <si>
    <t>1. No acceso al repositorio de la  informacion institucional de la entidad
2. No contar con los permisos necesarios para realizar las actividades de ingreso,  actualizacion y eliminacion de la informacion de la entidad</t>
  </si>
  <si>
    <t xml:space="preserve">Validacion de los usuarios y roles con acceso al File Server de Azure </t>
  </si>
  <si>
    <t>Instructivo de Copias de respaldo y recuperacion</t>
  </si>
  <si>
    <t>Realizar copias de seguridad de manera periodica de la información del File server</t>
  </si>
  <si>
    <t xml:space="preserve">Monitoreo diario por parte de los administradores de plataforma Azure </t>
  </si>
  <si>
    <t>Procedimiento de Infraestrcutura Tecnologica / Documento Tecnico Manual de Politicas detalladas de seguridad y privacidad de la Informacion</t>
  </si>
  <si>
    <t>Cuando se presenta un incidente (relacionados con la disponibilidad de la plataforma o errores de la misma), el administrador identica la falla y realiza solución del problema, con el fin de corregir o solucionar el incidente presentado. En caso que el incidente no pueda ser corregido por el administrador de la plataforma La evidencia del control queda en la mesa de servicios.</t>
  </si>
  <si>
    <t>CORREO ELECTRÓNICO
HERRAMIENTAS COLABORATIVAS</t>
  </si>
  <si>
    <t>1. Desconocimiento de politicas de seguridad relacionadas con la gestión de contraseñas.
2. Desconocimiento del funcionamiento de las herramientas colaborativas</t>
  </si>
  <si>
    <t>Ejecutar de forma permanente las directrices establecidas en el  instructivo de Gestión de Accesos ejecutando periodicamente las validaciones de las cuentas de usuario y de usuarios privilegiados asignadas a los administradores.</t>
  </si>
  <si>
    <t>Gerente de Tecnologia / Subgerente de Infraestructura Tecnológica
(Administradores de Plataformas de correo y herramientas colaborativas)</t>
  </si>
  <si>
    <t>El administrador de plataforma de herramientas colaborativas cuando se requiere realiza la configuración de las herramientas, con el fin de asegurar la confidencialidad e integridad de la información dispuesta en las herramientas colaborativas, restringiendo el acceso a los NO autorizados.</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</si>
  <si>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t>
  </si>
  <si>
    <t>El administrador de la plataforma genera reporte de las cuentas de usuario y se entrega al gestor de accesos para la respectiva depuración por cada dependencia.</t>
  </si>
  <si>
    <t>Instructivo Gestión de accesos</t>
  </si>
  <si>
    <t>1. Desconocimiento de las clausulas y reponsabilidades de los acuerdos marco. 
2. Desconocimiento del funcionamiento de las herramientas colaborativas</t>
  </si>
  <si>
    <t>1. Falta de acceso al servicio de las herramietnas colaborativas</t>
  </si>
  <si>
    <t>El proveedor de servicios de nube aplica lo descrito en el Acuerdo Marco (Tienda virtual de estado colombiano)</t>
  </si>
  <si>
    <t xml:space="preserve">Procedimiento Gestión de Infraestructura Tecnológica
</t>
  </si>
  <si>
    <t>Soporte con proveedor del servicio.</t>
  </si>
  <si>
    <t>1. Realizar seguimiento y monitoreo al uso de los recursos</t>
  </si>
  <si>
    <t>Gerente de Tecnologia / Subgerente de Infraestructura Tecnológica
(equipo de administración de servidores)</t>
  </si>
  <si>
    <t xml:space="preserve">El proveedor de servicios de las herramientas colaborativas en nube, reestablece los servicios con base en los Acuerdos de Niveles de Servicio de acuerdo a lo descrito en el Acuerdo Marco firmado con la Unidad. </t>
  </si>
  <si>
    <t>Procedimiento Gestión de Infraestructura Tecnológica
Acuerdo Marco</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</si>
  <si>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remiten falla al proveedor para su respectiva atención. Se debe tener en cuenta que el tiempo de indisponibilidad no debe superar el RTO (Recovery Time Objective) Tiempo objertivo de recuperación, de acuerdo a los lineamientos de Gestión de continuidad de Negocio. La evidencia del control queda en la herramienta de teams del equipo de infraestructura y check list diario que maneja cada uno de los administradores de plataforma.</t>
  </si>
  <si>
    <t>Servidores Virtualizados en IAAS de OCI (Producción, Pruebas / desarrollo)
Servidores Virtualizados en IAAS de Azure (Producción)</t>
  </si>
  <si>
    <t>1.Ausencia de control de acceso 
2. Desconocimiento en el uso de la plataforma virtualizada en cada una de las nubes</t>
  </si>
  <si>
    <t>1. Perdida, modificación de la informacion
2. Error en el uso de la plataforma</t>
  </si>
  <si>
    <t>Se definen usuarios y roles para el acceso a las plataformas de virtualizacion de Azure y OCI</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</si>
  <si>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</si>
  <si>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 xml:space="preserve">
1. Indisponibilidad de los servidores en la plataformas de nube azure y OCI 
2. Falta de backup de los servidores virtuales en las paltaformas de nube Azure y OCI 
3. Daños en el hipervisor que gestiona los servidores virtuales en cada una de las nubes</t>
  </si>
  <si>
    <t>1 . Mal funcionamiento del equipo y/o software</t>
  </si>
  <si>
    <t>Cada vez que se presenta una indisponibilidad que no puede ser corregida sobre un servidor virtualizado, el grupo de administradores de plataforma, realizan el proceso de restauración del último respaldo que se tenga del mismo. En caso que no se cuente con el respaldo, se debe realiza la reinstalación desde cero. La evidencia queda en la mesa de servicios de TI.</t>
  </si>
  <si>
    <t xml:space="preserve">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t>
  </si>
  <si>
    <t>Los adminsitradores de la plataforma diariamente validan las aplicaciones con el fin de verificar que se encuentren disponibles y en correcto funcionamiento. En caso de que se presente alguna falla, informan al administrador de la aplicacion y se crea una solicitud por mesa de servicios de TI indicando el servicio y servidor que presenta la indisponibilidad. La mesa de servicios de TI es atendida por los administradores para dar solución y restablecer el servicio. En caso dado que no se pueda dar solucion internamente se genera un caso de soporte especializado en cada una de las nubes de Azure y OCI. La evidencia del control queda en la Mesa de Servicio de TI.</t>
  </si>
  <si>
    <t xml:space="preserve">Los adminsitradores de la plataforma configuran las politicas de backup donde se define las periodidad, tipo de copia y tiempos de retencion y las aplica a los servidores. </t>
  </si>
  <si>
    <t>Infraestructura - Nube de Azure - OCI (IAAS)</t>
  </si>
  <si>
    <t>1. Desconocimiento de politicas de seguridad relacionadas con la gestión de contraseñas.
2. Desconocimiento del funcionamiento de la infraestructura.</t>
  </si>
  <si>
    <t xml:space="preserve">Soporte con proveedor del servicio.
</t>
  </si>
  <si>
    <t>Gestión de logs de auditoria por parte de los administradores de plataforma o cuando se requiera con apoyo del proveedor</t>
  </si>
  <si>
    <t>Copias de respaldo de las configuraciones de la plataforma IAAS</t>
  </si>
  <si>
    <t xml:space="preserve">
1. Desconocimiento de politicas de seguridad de la Información
2. Desconocimiento en la ejecución de procesos de la plataforma IAAS</t>
  </si>
  <si>
    <t>1. indisponibilidad a la infraestructura tecnologica de la entidad en las Nubes OCI y Azure
2. Vulneracion de la seguridad de la informacion  en la infraestructura desplegada en las Nubes de OCI y Azure
3. Errores en la ejecucion de procesos de la IAAS</t>
  </si>
  <si>
    <t>Respaldo de la información de configuracion de la infraestructura de nube IAAS</t>
  </si>
  <si>
    <t>Gerente de Tecnologia / Subgerente de Infraestructura Tecnológica
( equipo de administración de servidores)</t>
  </si>
  <si>
    <t xml:space="preserve">Monitoreo por parte de los adminsitradores de Servidores de la disponibilidad de las nubes de Azure y Oracle </t>
  </si>
  <si>
    <t xml:space="preserve"> # de actividades de actualización y/o mantenimiento ejecutadas / # de actividades de actualización y/o mantenimiento programadas</t>
  </si>
  <si>
    <t>3. Realizar seguimiento y monitoreo al uso de los recursos haciendo  proyecciones periodicas de la capacidad futura requerida.</t>
  </si>
  <si>
    <t xml:space="preserve">    Veeam Backup </t>
  </si>
  <si>
    <t>1.Ausencia de control de acceso 
2. Desconocimiento en el uso de la plataforma de backup</t>
  </si>
  <si>
    <t>Se definen usuarios y roles para el acceso a las plataformas de Hiperconvergencia de Bakucp - Veam Backup</t>
  </si>
  <si>
    <t>El administrador de la plataforma realiza copia de respaldo de la configuracion. La verificación de la copia exitosa/errada se confirma en los logs o registro de la plataforma.</t>
  </si>
  <si>
    <t xml:space="preserve">
1. Indisponibilidad de la plataforma
2. Falta de backup de lla configuración de la plataforma
3. Desconocimiento en el uso de la plataforma de backup
</t>
  </si>
  <si>
    <t xml:space="preserve">Validacion de los usuarios y roles con acceso a la Solucion de Hiperconvergencia de Backup </t>
  </si>
  <si>
    <t>Realizar copias de seguridad de la configuracion de manera periodica</t>
  </si>
  <si>
    <t>Monitoreo diario por parte de los administradores de plataforma de Hiperconvergencia de Backup</t>
  </si>
  <si>
    <t>Clúster Hiperconvergencia (HCI) On-Premise para Procesamiento</t>
  </si>
  <si>
    <t xml:space="preserve">1.Ausencia de control de acceso 
2. Desconocimiento en el uso de la plataforma </t>
  </si>
  <si>
    <t>Cuando se presenta un incidente (relacionados con la configuración de la plataforma o errores de la misma), el administrador identica la falla y realiza solución del problema, con el fin de corregir o solucionar el incidente presentado. En caso que el incidente no pueda ser corregido por el administrador de la plataforma, se genera el caso al Fabricante</t>
  </si>
  <si>
    <t>Clúster Hiperconvergencia (HCI) On-Premise para procesamiento</t>
  </si>
  <si>
    <t xml:space="preserve">
1. Indisponibilidad de la plataforma
2. Falta de backup de lla configuración de la plataforma
3. Daños en lúster Hiperconvergencia (HCI) On-Premise para copias de respaldo
4. Desconocimiento en el uso de la plataforma de backup</t>
  </si>
  <si>
    <t>Cuando se presenta un incidente relacionado con la disponibilidad de la Plataforma de Hiperconvergencia (Procesamiento),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</si>
  <si>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SWITCH DE CORE
SWITCH WAN</t>
  </si>
  <si>
    <t>1. Configuración incorrecta de parametros 
2. Desconocimiento en el funcionamiento de la herramienta
3. Deficiencia en la gestión de acceso</t>
  </si>
  <si>
    <t>1. Ataques externos 
2. Error en el uso
3. Modificación de configuracion de los equipos</t>
  </si>
  <si>
    <t xml:space="preserve">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t>
  </si>
  <si>
    <t>Se realiza diagnostico preliminar del problema en caso que el incidente no pueda ser corregido por el administrador de la plataforma, este debe ser escalado al proveedor para su solución de acuerdo a la garantia o contratos de mantenimientos.</t>
  </si>
  <si>
    <t>Gerente de Tecnologia / Subgerente de Infraestructura Tecnológica
(Equipo de redes y comunicaciones)</t>
  </si>
  <si>
    <t>Los administradores de plataforma cada vez que se requiere realizan revisión de los logs de auditoria de la plataforma administrada con el fin de detectar irregularidades o eventos sospechosos de las plataformas que puedan afectar la seguridad de la información. Dependiendo la criticidad los administradores se soluciona y en caso de garantias y soportes especializado se escala a proveedor. La evidencia del escalamiento es reportada al proveedor o manteniemiento en los registros de los administradores.</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</si>
  <si>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y/o correos electronicosy/o informes.</t>
  </si>
  <si>
    <t>A través de la herramienta IMC junto con las herramientas de administracion de los switch monitorean activamente los servicios de Conectividad</t>
  </si>
  <si>
    <t xml:space="preserve">
El administrador de los switches realiza el respaldo de los archivos de configuración y se realiza semestralmente, los cuales quedan almacenados en el repositorio de sharepoint de la SIT.</t>
  </si>
  <si>
    <t xml:space="preserve">El administrador de los switches cada vez que se requiera, realiza el proceso de restauración de los archivos de configuración de los switches. 
</t>
  </si>
  <si>
    <t>El administrador de cada plataforma/ servicio / sistema programa los mantenimientos/soportes con el proveedor de servicio de acuerdo como este descrito en el contrato. Verifica el cumplimiento de los mantenimientos realizados, de acuerdo con la programación realizada. En el evento que un mantenimiento no esté conforme, informa al proveedor para que se reprograme el mantenimiento. La evidencia de la verificación al cumplimiento de la obligación de mantenimiento de la solución queda registrada  en el informe del mantenimiento.</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</si>
  <si>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de acuerdo al alcance del contrato. La evidencia del control queda en los informes de mantenimiento correctivo y/o correo electronico.</t>
  </si>
  <si>
    <t>Servicio de internet - Sede Principal</t>
  </si>
  <si>
    <t>1. Uso inadecuado o descuidado del control de acceso físico a las edificaciones y los recintos
2. Ausencia de protección física de la edificación, puertas y ventanas
3. Conexión deficiente de los cables
4. Punto único de falla.</t>
  </si>
  <si>
    <t>1. Destrucción de equipo o medios
2. Hurto de equipo
3. Daños de cables o fibras debido a proyectos de construccion o mantenientos de la Ciudad</t>
  </si>
  <si>
    <t>Monitoreo por parte de los adminsitradores de internet de la disponibilidad de los canales de internet</t>
  </si>
  <si>
    <t>En caso que el incidente no pueda ser corregido por el administrador de red, este debe ser escalado al proveedor para su solución</t>
  </si>
  <si>
    <t>Realizar seguimiento y monitoreo al uso de los recursos haciendo proyecciones de capacidad</t>
  </si>
  <si>
    <t>Gerente de Tecnologia / Subgerente de Infraestructura Tecnológica
( equipo de redes)</t>
  </si>
  <si>
    <t xml:space="preserve">Cuando se presenta un incidente de red o internet, el administrador identica la falla y realiza solución del problema, con el fin de corregir o solucionar el incidente presentado. En caso que el incidente no pueda ser corregido por el administrador de la plataforma, este debe ser escalado al proveedor para su solución. </t>
  </si>
  <si>
    <t>La entidad cuenta con 3 canales de internet 1 principal y dos de Backup</t>
  </si>
  <si>
    <t>1. Uso inadecuado o descuidado del control de acceso físico a las edificaciones y los recintos.
2. Ausencia de protección física de la edificación, puertas y ventanas
3. Conexión deficiente de los cables
4. Punto único de falla</t>
  </si>
  <si>
    <t>1. Destrucción de equipo o medios.
2. Hurto de equipo
Falla del equipo de telecomunicaciones
3. Daños de cables o fibras debido a proyectos de construccion o mantenientos de la Ciudad</t>
  </si>
  <si>
    <t>Realizar seguimiento y monitoreo al uso de los recursos haciendo enfasis en disponibilidad</t>
  </si>
  <si>
    <t>Administradores de Seguridad Informática
Administradores de Bases de Datos</t>
  </si>
  <si>
    <t>Desconocimiento de políticas de seguridad de la información</t>
  </si>
  <si>
    <t xml:space="preserve">Ataques de ingeniería social </t>
  </si>
  <si>
    <t>1. Ausencia del personal
2. Desconicimiento de politicas de seguridad de la información</t>
  </si>
  <si>
    <t xml:space="preserve">1. Incumplimiento en la disponibilidad del personal
2. Abuso de derechos </t>
  </si>
  <si>
    <t>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y/o informe final debe estar diligenciado y firmado por el profesional de retiro y el jefe de la dependencia. La secretaría debe radicar este en SRH o en la Subgerencia de Contratación para que sea adjuntado en el expediente correspondiente.</t>
  </si>
  <si>
    <t>Existencia de personal de respaldo para el desarrollo de las actividades</t>
  </si>
  <si>
    <t>Auditorias Externas
(Información Electrónica)</t>
  </si>
  <si>
    <t xml:space="preserve">
1 Ausencia de control de acceso a la información  digital
2. Deficiencia en la asignación de permisos.
3. Desconocimiento de Políticas de seguridad de la información</t>
  </si>
  <si>
    <t>El Propietario de información (Jefe de dependencia OCI)/Admnistrador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</si>
  <si>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 xml:space="preserve">Implementar de manera inmediata los ajustes necesarios </t>
  </si>
  <si>
    <t>Revision semestral por parte de la jefe de oficina a la matriz de permisos de los repositorios de información de la Oficina de Control Interno en la nube, esto con el fin de garantizar que los accesos y permisos sobre la información se encuentre actualizados y conforme a las necesidades y roles de los funcionarios y contratistas de la oficina</t>
  </si>
  <si>
    <t>Revisiones realizadas /revisiones programadas</t>
  </si>
  <si>
    <t>Jefe de la oficina</t>
  </si>
  <si>
    <t>Solicitar sensibilizaciones de seguridad de la información para el personal (funcionarios y colaboradores)  de la oficina, en temas de responsabilidad en seguridad</t>
  </si>
  <si>
    <t>Charlas ejecutadad / Charlas Programadas</t>
  </si>
  <si>
    <t xml:space="preserve">Verificar mensualmente la actualización de la información OCI en los repositorios </t>
  </si>
  <si>
    <t xml:space="preserve">(Revisiones realizadas /  revisiones programadas) </t>
  </si>
  <si>
    <t>1. Ausencia de control de acceso a la información  digital
2. Desconocimiento de Políticas de Seguridad de la Información
3. Ausencia de Planes de continuidad</t>
  </si>
  <si>
    <t>1 y 3. Pérdida, borrado, modificación de información o Acceso no autorizado a los expedientes digitales con Datos Personales
2. Fallas Humanas
Continuidad: 3. Fallas tecnológicas</t>
  </si>
  <si>
    <t>El Propietario de información (Jefe de dependebcia OCI)/Admnistrador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</si>
  <si>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Auditorias Internas
(Información Electrónica)</t>
  </si>
  <si>
    <t>Revision semestral por parte de la jefe de oficina a la matriz de permisos de los repositorios de información de la Oficina de Control Interno en la nube, esto con el fin de garantizar que los accesos y permisos sobre la información se encuentre actualizados y conforme a las necesidades y roles dew los funcionarios y contratistas de la oficina</t>
  </si>
  <si>
    <t>SharePoint/OneDrive de la OCI</t>
  </si>
  <si>
    <t>1. Ausencia de control de acceso 
2. Desconocimiento de Políticas de Seguridad de la Información</t>
  </si>
  <si>
    <t>1. Uso no autorizado de la información
2. Fallas Humanas</t>
  </si>
  <si>
    <t>El Propietario de información/Administrador de Carpetas realiza la solicitud y/o  revision de los accesos definidos para los  funcionarios/ contratistas de su dependencia cada vez que se requiera, registrando en una mesa de servicios o correo electrónico , con el fin que se asignen los permisos correspondientes por parte del personal técnico. En caso que no sea el propietario o administrador, se cierra la mesa como no resuelta. La información de la solicitud queda documentada en la mesa de servicios de TI o Correo electronico</t>
  </si>
  <si>
    <t>Procedimiento de Gestión de Accesos</t>
  </si>
  <si>
    <t xml:space="preserve">Identificar y documentar claramente las razones específicas por las cuales se presento la falla en el control e implementar de manera inmediata los ajustes necesarios. </t>
  </si>
  <si>
    <t>Revision semestral de la matriz de permisos de los repositorios de la OCI por parte de la jefe de  Dependencia, esto con el fin de garantizar que el aaceso al repositorio se encuentre actualizado y conforme con los permisos requeridos y otorgados</t>
  </si>
  <si>
    <t>Matriz revisada semestralmente / matriz de permisos repositorio</t>
  </si>
  <si>
    <t>El propietario del activo cada vez que se presente un incidente de seguridad deberá reportar la vulnerabilidad en la Mesa de Servicios de TI con el fin que se verifique el mismo. La evidencia del control queda registrada en la Mesa de Servicios de TI</t>
  </si>
  <si>
    <t>Solicitar sensibilización de seguridad de la información para funcionarios y colaboraores de la oficina  en temas de responsabilidad en seguridad</t>
  </si>
  <si>
    <t>Servidores OCI sensibilizadfos / Total servidores OCI</t>
  </si>
  <si>
    <t xml:space="preserve">1. Ausencia de copias de respaldo 
2. Desconocimiento de politicas de seguridad de la información
3. Ausencia de mantenimiento al repositorio nube
4. Ausencia de control de acceso </t>
  </si>
  <si>
    <t>1. Perdida o acceso no autorizado a la información
2. Fallas Humanas
3. Incumplimiento en el mantenimiento del fileserver - nube</t>
  </si>
  <si>
    <t>El Propietario de información/Administrador de Carpetas de la OCI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</si>
  <si>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Instructivo Gestión de Incidentes de seguridad de la Información</t>
  </si>
  <si>
    <t>Seguimiento mensual  por parte del jefe de la oficina, con el fin de  garantizar la disponibilidad de la informacion en los repositorios dispuestos.</t>
  </si>
  <si>
    <t>(Revisiones realizadas /  revisiones programadas)</t>
  </si>
  <si>
    <t xml:space="preserve">Seguimiento mensual  por parte del jefe de la oficina, con el fin de  garantizar la disponibilidad de la informacion en los repositorios dispuestos.     </t>
  </si>
  <si>
    <t>Actas CICCI /OCI
Plan Anual de3 Auditorías</t>
  </si>
  <si>
    <t>Actas CICCI /OCI
Plan Anual de Auditorías</t>
  </si>
  <si>
    <t>Informes</t>
  </si>
  <si>
    <t>El Propietario de información (Jefe de dependebcia OCI)/Administrador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</si>
  <si>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 xml:space="preserve">1.Entrenamiento insuficiente en seguridad digital
2. Falla de conciencia acerca de seguridad digital
3. a. Desconocimiento de las políticas de seguridad de la información </t>
  </si>
  <si>
    <t>1. Ataque de ingenieria social
2. Error Humano</t>
  </si>
  <si>
    <t>Cada vez que se va a vincular un funcionario o  contratista de la dependencia desde la Subgerencia de Talento Humano / Subgerencia Contratación revisan que se encuentre firmado el acuerdo de confidencialidad para el manejo de la información de la Unidad. La evidencia es el documento firmado por cada funcionario / contratista , el cual queda anexo al expediente laboral/contractual correspondiente. En caso que el documento no se encuentre firmado, se debe actualizar y hacer firmar al funcioario o contratista.</t>
  </si>
  <si>
    <t>1. Ausencia del personal
2. Procedimientos inadecuados de contratación
3. Entrenamiento insuficiente en seguridad
4. Alta rotación de personal</t>
  </si>
  <si>
    <t>1. Incumplimiento en la disponibilidad del personal.
2. Fuga de conocimiento</t>
  </si>
  <si>
    <t>El (la) jefe de oficina revisa que exista minimo dos personas que conozcan una misma actividad que se desarrolla en la dependencia con el objeto de que en el evento que una persona falte la otra la reemplace en desarrollo de las actividades correspondientes</t>
  </si>
  <si>
    <t xml:space="preserve">1. Actas de reparto
2. Proceso disciplinario primera instancia instrucción 
3. Actas reunion (seguimiento)
(Informaciòn Electrónica)
</t>
  </si>
  <si>
    <t>1. Deficiencia en la autorización de permisos de la información
2. Acceso intencionado por parte de personal no autorizado
3. Ausencia de control de acceso
4. Desconocimiento de politicas de seguridad de la información</t>
  </si>
  <si>
    <t>1. Hurto de Información
2. Pérdida, Corrupción, modificación no  autorizada de la información
3. Fallas Humanas</t>
  </si>
  <si>
    <t>E Jefe de dependencia revisa una vez cada semestre de la vigencia, el reporte de cuentas de usuario remitido por el gestor de accesos, con el fin de validar que los permisos o privilegios asignados al funcionario o contratista estén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o por mesa de servicios, indicando los ajustes requeridos. La evidencia queda registrada en la mesa de servicios TI o en correo electrónico</t>
  </si>
  <si>
    <t>1, 2,3</t>
  </si>
  <si>
    <t xml:space="preserve">1.Revision y actualización de las cuentas de usuario activas
2.Realizar  revision de los repositorios para encontrar la causa raiz y ajustar controles   </t>
  </si>
  <si>
    <t>Revisión semestral del reporte de cuentas de usuario</t>
  </si>
  <si>
    <t>Jefe de Dependencia de la Oficina de Control Disciplinario Interno</t>
  </si>
  <si>
    <t>Solicitar sensibilizaciones de seguridad de la información para el personal  asistencial  y profesionales de  la OCDI en temas de responsabilidad en seguridad</t>
  </si>
  <si>
    <t>Charlas Realizadas / Charlas Convocadas</t>
  </si>
  <si>
    <t>El proveedor de servicios/Operadores de TI realiza respaldo de la información</t>
  </si>
  <si>
    <t>El proveedor de servicios/Operadores de TI realiza restauración de la información</t>
  </si>
  <si>
    <t>1. Ausencia de control de acceso 
2. Desconocimiento de politicas de seguridad de la información
3. Ausencia de copias de respaldo 
Continuidad 4. Ausencia de planes de continuidad.</t>
  </si>
  <si>
    <t>1. Pérdida , modificacion, borrado o uso o autorizado de la información.
2. Fallas Humanas</t>
  </si>
  <si>
    <t>El jefe de dependencia una vez en cada semestre  realiza seguimiento de los permisos de los usuarios que acceden a los repositorios de información   de la OCDI, con el propósito de verificar y/o mitigar el borrado de información y los privilegios de acceso a los documentos que reposan en los expedientes disciplinarios. El jefe de la dependencia, revisados los permisos, de ser necesario solicita al gestor de accesos las modificaciones de los permisos. La evidencia queda registrada en el acta de seguimiento que realiza la dependencia y, si es del caso, en la mesa de servicios de TI.</t>
  </si>
  <si>
    <t>1.Revision y actualización de las cuentas de usuario activas
2.Realizar  revision de los repositorios para encontrar la causa raiz y ajustar controles   
3. Plan de continuidad del negocio aprobado</t>
  </si>
  <si>
    <t>El jefe de la dependencia cada vez que se retira un funcionario de la dependencia, solicita a la mesa de servicios de TI que se realice respaldo de la información que maneja el funcionario en el equipo asignado. La evidencia del control queda registrada en la Mesa de Servicios de TI</t>
  </si>
  <si>
    <t>1, 4</t>
  </si>
  <si>
    <t>Plan de continuidad del negocio BCP</t>
  </si>
  <si>
    <t>1. Base de datos de los procesos disciplinarios
2. Bases de datos con información relacionada con los procesos disciplinarios
3. Base de datos cuadro de términos de los procesos disciplinarios</t>
  </si>
  <si>
    <t>1. Deficiencia en la autorización de permisos de la información
2. Acceso intencionado por parte de personal no autorizado
3. Ausencia de control de acceso
4. Desconocimiento de politicas de seguridad de la información</t>
  </si>
  <si>
    <t>El jefe de dependencia revisa una vez cada semestre de la vigencia, el reporte de cuentas de usuario remitido por el gestor de accesos, con el fin de validar que los permisos o privilegios asignados al funcionario o contratista estén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o por mesa de servicios, indicando los ajustes requeridos. La evidencia queda registrada en la mesa de servicios TI o en correo electrónico</t>
  </si>
  <si>
    <t xml:space="preserve">Realizar  revision de los repositorios para encontrar la causa raiz y ajustar controles </t>
  </si>
  <si>
    <t>Revisión semestral  del reporte de cuentas de usuario</t>
  </si>
  <si>
    <t xml:space="preserve">Recurso humano y tecnologico </t>
  </si>
  <si>
    <t>Solicitar sensibilizaciones de seguridad de la información para el personal asistencial y profesional de la OCDI en temas de responsabilidad en seguridad</t>
  </si>
  <si>
    <t>1. Base de datos de los procesos disciplinarios
2. Bases de datos con información relacionada con los procesos Disciplinarios  
3. Base de datos cuadro de términos de los procesos disciplinarios</t>
  </si>
  <si>
    <t>El jefe de dependencia, (1) una vez cada semestre, verifica los permisos otorgados para el acceso a la información contenida en las bases de datos de los repositorios de la OCDI , para mitigar el borrado de información y que solo el personal designado tenga acceso a la misma. El jefe de dependencia revisada los permisos, en caso de ser necesario, solicita realizar las modificaciones pertinentes. La evidencia queda registrada en las actas de reunion o mesa de servicios de TI.</t>
  </si>
  <si>
    <t>Verificar, (1) una vez cada semestre, los permisos otorgados para el acceso a la información contenida en las bases de datos de los repositorios de la Ocdi. 
Control : Revisión permisos de accesos</t>
  </si>
  <si>
    <t xml:space="preserve">Solicitar sensibilizaciones para el personal asistencial y profesional en temas de seguridad de la información </t>
  </si>
  <si>
    <t xml:space="preserve">Seguimiento mensual  por parte del jefe de la dependencia, con el fin de  garantizar la disponibilidad de la informacion en los repositorios dispuestos.  </t>
  </si>
  <si>
    <t>Revisiones realIzadas /revisiones programada</t>
  </si>
  <si>
    <t>El jefe de dependencia semestralmente realiza seguimiento de los permisos de los usuarios que acceden a las carpetas de la OCDI, con el propósito de mitigar el borrado de información y los privilegios de acceso a los documentos que reposan en los expedientes disciplinarios. El jefe de la dependencia, revisados los permisos, de ser necesario solicita al gestor de accesos las modificaciones de los permisos. La evidencia queda registrada en el acta de seguimiento que realiza la dependencia y, si es del caso, en la mesa de servicios de TI.</t>
  </si>
  <si>
    <t>Gestionar una vez al año la verificación y/o actualización del Plan de continuidad (BCP) del proceso/procedimiento.</t>
  </si>
  <si>
    <t>plan de continuidad del negocio aprobado /plan de continuidad del negocio gestionado</t>
  </si>
  <si>
    <t>El jefe de dependencia mensualmente realiza seguimiento de la actualizacion de la informacion dispuesta en las bases de datos de la Oficina en el espacio destinado en el SHARE POINT asociado al correo institucional, con el propósito de mantener un repositorio que mitigue la perdida de información. La evidencia queda registrada en las actas de seguimiento mensual de la Oficina.</t>
  </si>
  <si>
    <t>N-A</t>
  </si>
  <si>
    <t>Archivo de gestion de la OCDI</t>
  </si>
  <si>
    <t>1. Ausencia de control de acceso
2. Desconocimiento de politicas de seguridad de la información</t>
  </si>
  <si>
    <t>El jefe de dependencia asigna a un funcionario de la OCDI para que controle y sea responsable de la información que se almacena en el archivo de gestión. Esta asignación se realiza cada vez que se requiera de acuerdo a las necesidades del proceso con el propósito que solo se pueda tener control de la información de la dependencia y evitar el acceso por parte de personal no autorizado. En caso que no exista la asignación de la persona responsable del archivo cualquier funcionario de la OCDI puede acceder a los documentos del mismo. La evidencia de la asignación de personal queda registrada en las actas de reunión de seguimiento.</t>
  </si>
  <si>
    <t>Documento Técnico Manual de Politicas detalladas de Seguridad y Privacidad de la Información.</t>
  </si>
  <si>
    <t>Identificar y documentar claramente las razones específicas por las cuales se presentó la falla en el control e implementar de manera inmediata los ajustes</t>
  </si>
  <si>
    <t xml:space="preserve">Designar, cuando se requiera, un servidor de la Dependencia como responsable y custodio del archivo de gestión, con el fin de controlar el acceso al mismo. </t>
  </si>
  <si>
    <t xml:space="preserve"> 1 Servidor designado </t>
  </si>
  <si>
    <t>Solicitar sensibilizaciones de seguridad de la información para el personal asistencial y profesional de la OCDI, en temas de responsabilidad en seguridad</t>
  </si>
  <si>
    <t xml:space="preserve">
1. Desconocimiento de politicas de seguridad de la información
2. Uso inadecuado o descuidado del control de acceso físico a las edificaciones y
los recintos 
3. Ubicación en un área susceptible de inundación</t>
  </si>
  <si>
    <t xml:space="preserve">
1. Fallas Humanas
2. Destrucción de documentos
3. Inundación</t>
  </si>
  <si>
    <t>Los funcionarios y contratistas verifican que toda la información impresa esté segura en la carpeta fisica asignada  o en su sitio de  trabajo al finalizar el día y cuando se encuentre fuera de su puesto de trabajo por un tiempo prologado, con el propósito de evitar pérdida o daño de la información que reposa en los puestos de trabajo u oficinas. Los funcionarios y contratistas protegen, resguardan y retiran de los escritorios la información cuando salen de sus puestos de trabajo. En caso que se no se asegure la información el propietario de la información verifica la aplicación de la política . La evidencia de la realización del control queda registrada en las cámaras de seguridad y en los controles de seguridad relacionados con el accesos fisicos a las instalaciones.</t>
  </si>
  <si>
    <t>Documento técnico Manual de Políticas Detalladas de Seguridad y Provacidad de la Información (Política de Escritorio y Pantalla Limpios)</t>
  </si>
  <si>
    <t>El jefe de dependencia asigna a un funcionario de la OCDI para que controle y sea responsable de la información que se almacena en el archivo de gestion. Esta asignación se realiza cada vez que se requiera de acuerdo a las necesidades del proceso con el proposito que solo  se pueda tener control de la informacion de la dependencia y evitar el acceso por parte de personal no autorizado. En caso que no exista la asignación de la persona responsable del archivo cualquier funcionario de la OCDI puede acceder a los documentos del mismo. La evidencias de la asignación de personal quedan registradas en las actas de reunión de seguimiento.</t>
  </si>
  <si>
    <t xml:space="preserve">1. Sistema de grabación
2. Correo electonico y credenciales
3.Sistema de Informacion Disciplinario Distrital SID y SIAD </t>
  </si>
  <si>
    <t xml:space="preserve">1. Ausencia de control de acceso 
2. Desconocimiento de politicas de control de acceso </t>
  </si>
  <si>
    <t>1. Perdida o acceso no autorizado 
2. Fallas Humanas</t>
  </si>
  <si>
    <t>El jefe de dependencia realiza la asignación de accesos de los funcionarios de la dependencia cada vez que se requiera, para el acceso a las grabaciones de las diligencias (Microsoft teams – cuenta correo electrónico OCDI). Así como el acceso (usuario y/o contraseñas) al correo de la Dependencia y el Sistema de Información Disciplinaria SID, con el propósito que únicamente accedan a estos servicios (audiencias, diligencias, correo electrónico, y SID) el personal autorizado.  La evidencia de la asignación queda registrada en la herramienta de teams, correo electrónico o actas de seguimiento según el caso.</t>
  </si>
  <si>
    <t>Determinar cuales fueron las actividades  no ejecutadas y desarrollarlas de manera inmediata.</t>
  </si>
  <si>
    <t xml:space="preserve"> Cuando se requiera designar al servidor de la dependencia responsable y custodio del correo electrónico de la Oficina, de actualizaciones en el Sistema SID y los profesionales y/o secretarios   encargados del descargue y archivo de las diligencias  </t>
  </si>
  <si>
    <t>Servidor designado para cada tarea</t>
  </si>
  <si>
    <t xml:space="preserve">Solicitar sensibilizaciones de seguridad de la información para el personal asistencia y profesional de la OCDI, en temas de responsabilidad en seguridad  </t>
  </si>
  <si>
    <t>El jefe de la Dependencia revisa semestralmente la matriz de permisos del fileserver y la nube (one drive - Share Point).  Esto con el fin de garantizar que el instrumento de la matriz se encuentre siempre actualizado y revisado</t>
  </si>
  <si>
    <t>1. Descnocimiento en el uso de los dispositivos
2. Mantenimiento insuficiente/instalación fallida de los dispositivos
s mismos.
3. Ausencia de copias de respaldo ( grabaciones)
4. Desconcimiento de politicas de seguridad de la información.
Continuidad 5. Ausencia de planes de continuidad.</t>
  </si>
  <si>
    <t xml:space="preserve">
1. Incumplimiento en el mantenimiento de los dispositivos
2. Perdida o acceso no autorizado a las grabaciones y correo electronico
3. Fallas Humanas 
4. Fallas de los dispositivos</t>
  </si>
  <si>
    <t>El jefe de la dependencia, cuando se requiera, designará un servidor de la Oficina quien será el encargado de: - descargar las diligencias de la herramienta Microsoft Teams para proceder con su cargue en los repositorios de los expedientes disciplinarios correspondientes. – revisión y seguimiento del correo institucional de la dependencia (acceso usuario y/o contraseñas). – Seguimiento y cargue en el Sistema de Información Disciplinaria SID.  La evidencia queda consignada en el acta de seguimiento mensual de la oficina y en los repositorios (Fileserver – One Drive)</t>
  </si>
  <si>
    <t xml:space="preserve">Cuando se requiera,  designar al servidor de la dependencia responsable y custodio del correo electrónico de la Oficina, de actualizaciones en el Sistema SID y los profesionales y/o secretarios   encargados del descargue y archivo de las diligencias </t>
  </si>
  <si>
    <t>1 Servidor designado para cada tarea</t>
  </si>
  <si>
    <t>Solicitar sensibilizaciones de seguridad de la información para el personal asistencial y profesional de la OCDI en temas de responsabilidad en seguridad.</t>
  </si>
  <si>
    <t>Plan de continuidad del negocio aprobado /plan de continuidad del negocio gestionado</t>
  </si>
  <si>
    <t>Fileserver de OCDI
FIleserver disciplianrio_Juzgamiento</t>
  </si>
  <si>
    <t>1. Ausencia de control de acceso 
2. Desconocimiento de politicas de seguridad de la información</t>
  </si>
  <si>
    <t>3. Uso no autorizado de la información
4. Fallas Humanas</t>
  </si>
  <si>
    <t xml:space="preserve">1. Ausencia de copias de respaldo 
2. Desconocimiento de politicas de seguridad de la información
3. Ausencia de mantenimiento al fileserver - nube
4. Ausencia de control de acceso </t>
  </si>
  <si>
    <t>1. Perdida o acceso no autorizado a la información 
2. Fallas Humanas
3. Incumplimiento en el mantenimiento del fileserver - nube</t>
  </si>
  <si>
    <t>El Propietario de información/Administrador de Carpetas de la OCDI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</si>
  <si>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Equipos de computo</t>
  </si>
  <si>
    <t xml:space="preserve">1.Ausencia de un eficiente control de cambios en la configuracion
2. Almacenamiento sin proteccion 
3. Copia no controlada
4. Desconocimiento de politicas de seguridad de la información </t>
  </si>
  <si>
    <t>1. Error en el uso
2. Hurto de equipo
3. Uso no autorizado del equipo</t>
  </si>
  <si>
    <t xml:space="preserve">Mantenimiento insuficiente/instalación fallida de los medios de almacenamiento.
Falta de cuidado en la disposición final
Susceptibilidad a las variaciones de voltaje
</t>
  </si>
  <si>
    <t>Incumplimiento en el mantenimiento del hardware
Hurto de equipo
Pérdida del suministro de energía</t>
  </si>
  <si>
    <t xml:space="preserve">El Jefe de la Dependencia - cada vez que se requiera -  solicita por mesa de servicio TI  el mantenimiento de los equipos de la OCDI .  </t>
  </si>
  <si>
    <t xml:space="preserve">N/A </t>
  </si>
  <si>
    <t>Solicitar,cuando se requiera, el mantenimiento o cambio de los equipos de la OCDI.</t>
  </si>
  <si>
    <t xml:space="preserve">Mesa de servicios generada </t>
  </si>
  <si>
    <t xml:space="preserve">One Drive - SHARE Point </t>
  </si>
  <si>
    <t>Solicitar sensibilizaciones de seguridad de la información para funcionarios y colaboraores de la oficina  en temas de responsabilidad en seguridad</t>
  </si>
  <si>
    <t>Revisiones realizadas /  revisiones programadas</t>
  </si>
  <si>
    <t xml:space="preserve">1. Jefe de Oficina
2. Profesional especializado y universitario 
3. Cargos secretariales
4. Contratista </t>
  </si>
  <si>
    <t>1. Ausencia del personal
2. Entrenamiento insuficiente en seguridad
3. Falla de conciencia acerca de la seguridad</t>
  </si>
  <si>
    <t>1. Incumplimiento en la disciplina del personal
2. Error en Uso</t>
  </si>
  <si>
    <t xml:space="preserve">Identificar y documentar claramente las razones específicas por las cuales se presento la falla y reiterar capacitacion en seguridad </t>
  </si>
  <si>
    <t xml:space="preserve">Solicitar sensibilizaciones de seguridad de la información para el personal asistencial y profesional de la dependencia en temas de responsabilidad en seguridad </t>
  </si>
  <si>
    <t>1. Alta Rotación de Personal especializado
2. Desconocimiento de politicas de seguridad de la información</t>
  </si>
  <si>
    <t>1. Perdida, Fuga de información.
2. Entrega de información a terceros</t>
  </si>
  <si>
    <t>MATRIZ DE RIESGOS PARA LA INTEGRIDAD PÚBLICA - CORRUPCIÓN</t>
  </si>
  <si>
    <t>SEGUIMIENTO
- Solo para riesgos de gestión, integridad y fiscales -
- No aplica a riesgos de seguridad de la información -</t>
  </si>
  <si>
    <t>RIC</t>
  </si>
  <si>
    <t>Posibilidad de afectación económica y reputacional  por  Soborno entrante por favorecimiento propio o de terceros por la manipulación de la información para el otorgamiento de derechos laborales afectando la nómina de la Entidad. a causa de Error intencional en la verificación del cumplimiento de requisitos para la causación de derechos laborales.</t>
  </si>
  <si>
    <t>1. El profesional de nómina realiza revisión mensual de la pre-nómina, teniendo en cuenta las situaciones administrativas, de acuerdo con lo establecido en el procedimiento y en aplicación de la norma, el profesional especializado de nómina revisa que no hayan errores.</t>
  </si>
  <si>
    <t>1. Realizar revisión mensual de la pre-nómina, teniendo en cuenta las situaciones administrativas, de acuerdo con lo establecido en el procedimiento y en aplicación de la norma.</t>
  </si>
  <si>
    <t>1. (Nómina mensual revisada / Total de meses del período)*100</t>
  </si>
  <si>
    <t>Profesional Especializado, Profesional Universitario de Nómina</t>
  </si>
  <si>
    <t xml:space="preserve">2. El profesional especializado de nómina gestionará y/o participará de una jornada de actualización normativa en temas de nómina, situaciones administrativas o tributarias </t>
  </si>
  <si>
    <t>2. Una actualización gestionada y/o con participación</t>
  </si>
  <si>
    <t>Posibilidad de afectación económica y reputacional  por Soborno entrante al recibir o aceptar una dádiva o beneficio para favorecer a un tercero o particular en la vinculación de servidores que no cumplan con los requisitos legales, a causa de Error intencional en la verificación de requisitos de estudios y experiencia requeridos para el desempeño de un empleo</t>
  </si>
  <si>
    <t xml:space="preserve"> *Ausencia de controles en la elaboración, revisión y aprobación de los actos administrativos de nombramiento de los servidores públicos de la Entidad *Desconocimiento de la normatividad aplicable sobre la materia *</t>
  </si>
  <si>
    <t>1. El profesional universitario de jurídica realizará revisión trimestral del normograma en relación con las normas de selección y vinculación y actualizará el documento de ser necesario.</t>
  </si>
  <si>
    <t>1. Realizar revisión trimestral del normograma en relación con las normas de selección y vinculación y actualizar de ser necesario.</t>
  </si>
  <si>
    <t>1. (Normograma revisado y/o actualizado / Normograma programado para revisar)*100</t>
  </si>
  <si>
    <t>Humanos,  Tecnológicos</t>
  </si>
  <si>
    <t>Profesional universitario</t>
  </si>
  <si>
    <t>2. El profesional especializado de vinculación realizará la revisión de los requisitos mínimos de los servidores que se vinculan a la planta, de acuerdo con lo establecido en el procedimiento y en aplicación de la norma.</t>
  </si>
  <si>
    <t xml:space="preserve">2. Realizar la revisión de los requisitos mínimos de los servidores que se vinculan a la planta </t>
  </si>
  <si>
    <t>2. (Revisiones realizadas / revisiones programadas)*100</t>
  </si>
  <si>
    <t>Profesional Especializado de Vinculación</t>
  </si>
  <si>
    <t>Posibilidad de afectación reputacional  por fraude interno en la comunicación a causa de publicar y/u omitir información afectando la imagen y la prestación de los servicios de la entidad</t>
  </si>
  <si>
    <t xml:space="preserve"> *Falta de transparencia e integridad del servidor público *Interés de ocultar o divulgar información  que favorezca a un interés particular * No identificar, ni declarar un conflicto de interés oportunamente</t>
  </si>
  <si>
    <t>Dar el trámite ante la autoridad competente.
Asegurar la continuidad de la operación.</t>
  </si>
  <si>
    <t>Posibilidad de afectación reputacional  por soborno entrante al aceptar o solicitar una ventaja indebida en la radicación a causa de agilizar los tiempos de entrada y/u omitir validaciones en la atención de las solicitudes de trámites catastrales</t>
  </si>
  <si>
    <t xml:space="preserve"> *Desconocimiento  de los procedimientos de atención de solicitudes y de la normatividad aplicable por parte del funcionario. *Desconocimiento de los ciudadanos sobre el acceso a las  herramientas o canales dispuestos por la entidad para la radicación de los trámites *Posible falta de transparencia e integridad del funcionario y presiones por parte de actores externos en la gestión del trámite a través de sobornos</t>
  </si>
  <si>
    <t>El profesional gestor de canal y/o Técnico de la SPAC revisa que quienes vayan a atender las solicitudes en cada uno de los canales, cuenten con la capacitación en los temas técnicos y operativos para la gestión de solicitudes y radicación de trámites; Evidencia: Listado de los servidores sin capacitación</t>
  </si>
  <si>
    <t>Procedimiento de atención y radicación de solicitudes
Verificar que los servidores estén capacitados</t>
  </si>
  <si>
    <t>Dar trámite ante la autoridad competente.
Asegurar la continuidad de la operación.</t>
  </si>
  <si>
    <t xml:space="preserve">Gestionar trimestralmente con comunicaciones la publicación de piezas de información sobre los mecanismos para solicitar trámites y acceder a los servicios </t>
  </si>
  <si>
    <t>(Solicitudes gestionadas en el periodo/Solicitudes programadas)*100</t>
  </si>
  <si>
    <t>Funcionarios GCAC/SPAC y comunicaciones</t>
  </si>
  <si>
    <t>El profesional gestor de canal de la SPAC, mensualmente se revisará de manera aleatoria las atenciones realizadas a través de los diferentes canales: Calidad de la información suministrada al usuario, Oportunidad de la atención, Cumplimiento de protocolos de atención y/o Registro de atención en los aplicativos dispuestos por canal. Evidencia: Registros en aplicativos dispuestos para la atención en cada canal, Informe o correo de revisión y retroalimentación</t>
  </si>
  <si>
    <t>Procedimiento de atención y radicación de solicitudes
 Revisar y retroalimentar sobre la atención y/o radicación realizada</t>
  </si>
  <si>
    <t>El Gerente comercial y de Atención al Ciudadano, el Subgerente de Participación y Atención al ciudadano y los profesionales asignados a los canales realizarán reuniones con los equipos que conforman cada uno de los canales de atención (virtual, telefónico, presencial y escrito), esto con el fin de realizar seguimiento a los indicadores de gestión, revisar capacidad, oportunidad indicadores,
exponer novedades de operación definir acciones de mejora si hay lugar a ellas.</t>
  </si>
  <si>
    <t>Procedimiento de atención y radicación de solicitudes
Revisar el cumplimiento de la gestión de las solicitudes y satisfacción de la atención</t>
  </si>
  <si>
    <t>Portafolio de Productos y Servicios</t>
  </si>
  <si>
    <t>Posibilidad de afectación económica y reputacional  por soborno entrante al aceptar o solicitar una ventaja indebida en la venta en puntos de atención presencial a causa de entrega de productos sin un pago o mayores a lo facturado</t>
  </si>
  <si>
    <t xml:space="preserve"> *Posible falta de transparencia e integridad del funcionario *Debilidades en los controles *</t>
  </si>
  <si>
    <t xml:space="preserve">El funcionario responsable de la Gerencia Comercial y de Atención al Ciudadano – GCAC para la atención por venta directa y/o el delegado y/o responsable de la Gerencia Comercial y de Atención al Ciudadano – GCAC para la atención de cotizaciones reciben de parte del usuario el comprobante de consignación de pago del producto y revisan o verifican los datos correspondientes a la entidad bancaria, el valor, fecha, número de cuenta y sello, este último en los casos que aplique, lo que asegura que se haya realizado el pago correctamente y la solicitud este bien diligenciada. </t>
  </si>
  <si>
    <t>Instructivo "Ventas Directas"
Recibir del cliente la solicitud de venta de producto y/o servicio junto con los soportes de pago</t>
  </si>
  <si>
    <t>Realizar reuniones de seguimiento del equipo comercial</t>
  </si>
  <si>
    <t xml:space="preserve">(Reuniones realizadas / Reuniones programadas)*100 </t>
  </si>
  <si>
    <t>Gerente Comercial y de Atención al Ciudadano - GCAC</t>
  </si>
  <si>
    <t>El funcionario responsable de la Gerencia Comercial y de Atención al Ciudadano – GCAC para la atención por venta directa y el responsable y/o delegado de la Subgerencia Administrativa y Financiera – SAF para la generación de factura reciben del cliente o socio de negocio el comprobante de pago del valor correspondiente y verifican que la consignación realizada cumpla con los valores facturados, que el pago se haya realizado en la cuenta o a través de los medios de pago establecidos para recaudo de la UAECD (según aplique), que los soportes de pago sean legibles y sin enmendaduras y el ingreso o recaudo por concepto de la venta.</t>
  </si>
  <si>
    <t>Instructivo "Ventas Directas"
Recibir el comprobante de pago y verificar los requisitos por concepto de venta de productos de entrega no inmediata</t>
  </si>
  <si>
    <t>El funcionario responsable de la Gerencia Comercial y de Atención al Ciudadano – GCAC para la atención por venta directa y el responsable y/o delegado de la Subgerencia Administrativa y Financiera – SAF para la generación de factura validan que la información ingresada, de los clientes y socios de negocio, en el sistema de Facturación con el fin de que sea coincidente con las ventas y recaudos realizados de igual forma frente a las inconsistencias realiza los ajustes pertinentes según el caso.</t>
  </si>
  <si>
    <t>Instructivo "Ventas Directas"
Revisar el ingreso de la venta y las facturas del día de Planoteca y Tienda Catastral</t>
  </si>
  <si>
    <t>Posibilidad de afectación reputacional  por soborno entrante al aceptar o solicitar una ventaja indebida en la gestión de los trámites a causa de manipular la información o agilizar la atención de la radicación</t>
  </si>
  <si>
    <t xml:space="preserve"> *Posible falta de transparencia e integridad de servidores públicos y contratistas *Que se llegaren a presentar fallas en los controles que posibiliten la realización del hecho *No identificar, ni declarar un conflicto de interés oportunamente y/o No tomar medidas en caso de una  manifestación de conflicto de interés o en la presunta comisión de una conducta punible</t>
  </si>
  <si>
    <t>Los Profesionales líderes de los equipos de trabajo revisan el estado de las radicaciones, envían correos a quienes tienen asignaciones que presenten retrasos, solicitando información correspondiente y estableciendo compromisos, acciones de mejora para cumplir con la meta establecida.
Los profesionales líderes de los equipos de trabajo y Subgerentes SIE SIFJ, revisan la información por cada grupo de trabajo de trámites, resultado del seguimiento para detectar las radicaciones que superan los plazos establecidos, se evalúan las acciones a implementar y se determina si requiere algún otro tipo de estrategia.
El Gerente de Información Catastral, Subgerentes SIE SIFJ y profesionales líderes de los equipos de trabajo en GIC/SIE/SIFJ, verifican la información consolidada del resultado del seguimiento de trámites, quincenalmente con el propósito de revisar el resultado del seguimiento de los trámites y definir estrategias para mejorar en los tiempos de respuesta requeridos.</t>
  </si>
  <si>
    <t xml:space="preserve">Instructivo Planificación, seguimiento y control de trámites 
 Revisar el estado (actividad vigente) de las radicaciones
Realizar el seguimiento interno a los trámites
 Realizar seguimiento general del estado de los trámites </t>
  </si>
  <si>
    <t>Dar trámite ante la autoridad competente. 
Asegurar la continuidad de la operación.</t>
  </si>
  <si>
    <t>1. Realizar reunión de seguimiento de la gestión de trámites.</t>
  </si>
  <si>
    <t>El profesional de la SIFJ realiza análisis del trámite de acuerdo con la asignación efectuada, la solicitud del usuario y con el tipo de trámite según el Documento técnico de mutaciones - control de calidad. Si no se cumplen los criterios de aceptación, entrega la radicación con las observaciones para ser devuelto por la herramienta definida de acuerdo con la actividad que corresponda.</t>
  </si>
  <si>
    <t>Procedimiento Conservación catastral
Realizar el control de calidad</t>
  </si>
  <si>
    <t>Subgerentes de Información Física y Jurídica y Económica</t>
  </si>
  <si>
    <t>El Control de Calidad de revisión de avalúos verifica la calidad y consistencia de la información, si detecta errores se devuelve para ajuste.
El control de calidad verifica la conformidad del estudio final, respecto a los criterios de aceptación, si no se cumplen devuelve para ajuste.</t>
  </si>
  <si>
    <t>Instructivo respuesta mutación de cuarta
Realizar control de calidad
Instructivo de Certificación de cabida y linderos
Realizar control de calidad</t>
  </si>
  <si>
    <t>El profesional control de calidad realiza el control de calidad y ejecuta la revisión de la edición recibida, si no aprueba, devuelve al profesional o técnico de edición para ajuste.
El profesional de cartografía verifica que el plano este acorde con el estudio vial, si no lo está, devuelve al editor para ajuste.</t>
  </si>
  <si>
    <t>Procedimiento Nomenclatura
Realizar control de calidad en LPC o en aplicativo definido
Procedimiento Topográficos
Revisar plano</t>
  </si>
  <si>
    <t>El Jefe de dependencia (o a quien designe) revisa el reporte de las cuentas de usuario de red que expiraron hasta el corte mensual y por inactividad mayor a 60 días. Si requiere depuración solicita inactivar las cuentas en los sistemas de información mediante solicitud por mesa de servicio de TI.</t>
  </si>
  <si>
    <t>Instructivo Gestión de accesos
Revisar y solicitar depuraciones mensuales cuentas de usuario de red</t>
  </si>
  <si>
    <t>El Jefe de dependencia (o a quien designe) revisa el reporte de cuentas de usuario activas con sus respectivos permisos o privilegios que estén acordes a las funciones y/o actividades actuales de los funcionarios y contratistas de su dependencia y solicita en caso de ser necesario las modificaciones.</t>
  </si>
  <si>
    <t>Instructivo Gestión de accesos
Revisar reporte cuentas de usuario de red activas</t>
  </si>
  <si>
    <t>Posibilidad de afectación reputacional  por soborno entrante al aceptar o solicitar una ventaja indebida en la gestión de los avalúos comerciales a causa de omitir los lineamientos metodológicos y/o generar información errada</t>
  </si>
  <si>
    <t xml:space="preserve"> *Falta de transparencia e integridad del servidor público y/o contratista *Que se llegaren a presentar fallas en los controles que posibiliten la realización del hecho *No identificar, ni declarar un conflicto de interés oportunamente</t>
  </si>
  <si>
    <t>El profesional avaluador verifica y realiza visita técnica al predio, siguiendo los lineamientos del Documento técnico Protocolo de visita técnica para avalúos comerciales; si la visita no fue efectiva se realiza automáticamente la asignación de nueva fecha de visita la cual no superará los 10 días.</t>
  </si>
  <si>
    <t>Procedimiento Avalíos comerciales
Realizar visita técnica al predio</t>
  </si>
  <si>
    <t>El profesional de control de calidad de la Subgerencia de Información Económica -SIE, verifica en el aplicativo de avalúos comerciales el Informe técnico con los anexos y los documentos aportados, validando contra una lista de chequeo para determinar su conformidad. De requerirse ajustes, devuelve al profesional avaluador para ajustes.</t>
  </si>
  <si>
    <t>Procedimiento Avalíos comerciales
Verificar y realizar control de calidad al avalúo comercial</t>
  </si>
  <si>
    <t>El Comité de avalúos realiza revisión y validación del avalúo teniendo en cuenta las variables definidas en el procedimiento asociado; de no ser aprobado, se devuelve a la realización del estudio técnico, dejando como registro el Acta de Comité.</t>
  </si>
  <si>
    <t xml:space="preserve">Procedimiento Avalíos comerciales
Revisar y Validar propuesta de avalúo en comité </t>
  </si>
  <si>
    <t>La Gerencia y/o Subgerencia de Información Económica realizan seguimiento periódico de los avalúos con el propósito de fortalecer la gestión de los mismos; de encontrar alguna desviación, determinan las acciones a seguir; se deja como registro una presentación.</t>
  </si>
  <si>
    <t>Procedimiento Avalíos comerciales
Seguimiento periódico</t>
  </si>
  <si>
    <t>El profesional de control de calidad de la SIE revisa la respuesta soportada en el informe técnico de avalúo con sus anexos (si aplica), para asegurar que dé respuesta a todos los requerimientos del solicitante y que la respuesta sea consistente; de requerir ajuste devuelve al profesional avaluador.</t>
  </si>
  <si>
    <t>Procedimiento Avalíos comerciales
Revisar y realizar control de calidad a la respuesta de revisión y/o complementación</t>
  </si>
  <si>
    <t xml:space="preserve">Los funcionarios y/o contratistas de la UAECD deberán Comunicar cualquier conflicto o indicio de conflicto entre sus propios intereses (personales, sociales, financieros, políticos) y los de la Unidad o sus usuarios, en función a sus responsabilidades, nexos o relaciones. Asimismo, deberá abstenerse de participar en decisiones que tengan que ver con usuarios con los que él mismo o los miembros de su familia inmediata estén relacionados. </t>
  </si>
  <si>
    <t xml:space="preserve">	Documento técnico protocolo de visita técnica para avalúos comerciales
Protocolo de conducta y confidencialidad de la información</t>
  </si>
  <si>
    <t>Posibilidad de afectación económica y reputacional  por soborno entrante al aceptar o solicitar una ventaja indebida en la gestión de plusvalía a causa de omitir los lineamientos metodológicos y/o generar información errada</t>
  </si>
  <si>
    <t>Recursos geográficos de la IDE de Bogotá</t>
  </si>
  <si>
    <t>Posibilidad de afectación reputacional  por corrupción en la alteración de los datos consignados en los sistemas, aplicaciones o herramientas para la gestión de la información en la Infraestructura de Datos Espaciales de Bogotá a causa de la manipulación indebida de los sistemas de información  a beneficio propio o de terceros</t>
  </si>
  <si>
    <t xml:space="preserve"> *Actuación indebida por parte de los profesionales a cargo o responsables de la ejecución de las actividades de los procedimientos de Gestión de Información Geográfica *Incumplimiento de los lineamientos de las Políticas Detalladas de Seguridad de la Información *</t>
  </si>
  <si>
    <t>No Aplica</t>
  </si>
  <si>
    <t>El funcionario designado de RRHH y/o OAJ cada vez que ingresa un funcionario y/o contratista a la Unidad verifica que el formato Compromiso de Confidencialidad para el Manejo y Buen Uso de la Información y la Tecnología de la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t>
  </si>
  <si>
    <t>1. Revisar las cuentas de usuarios con acceso a las plataformas y servicios de Ideca (Zona segura, geocodificador, entre otros) y realizar las solicitudes de bloqueos y/o eliminación de usuarios para el acceso a la base de datos y demás aplicaciones, de acuerdo a la dinámica de los funcionarios de las áreas involucradas, así como de las responsabilidades asignadas.</t>
  </si>
  <si>
    <t>(Realizar un informe trimestral de las solicitudes realizadas de bloqueos y/o eliminacion de usuarios acuerdo a la dinámica presentada/Total de los informes programados).</t>
  </si>
  <si>
    <t>Recurso humano
Recurso Tecnológico</t>
  </si>
  <si>
    <t>Jefe de dependencia
Profesional asignado de cada dependencia
Enlaces de seguridad</t>
  </si>
  <si>
    <t>Posibilidad de afectación reputacional  por Soborno entrante al aceptar o solicitar una dádiva o beneficio a nombre propio y/o de un particular  a causa de incluir y/o realizar pagos no autorizados en el presupuesto o sin el llenos de los requisitos legales.</t>
  </si>
  <si>
    <t xml:space="preserve"> *Falta de transparencia e integridad del funcionario *Inexistencia, fallas o incumplimiento de controles y del procedimiento o instructivo   *No identificar y/o declarar un conflicto de interés oportunamente</t>
  </si>
  <si>
    <t>El profesional de presupuesto recibe la solicitud remitida por la Subgerencia de Contratación y la valida frente a los documentos aportados para el registro, verificando el cumplimiento de los requisitos legales, y en caso de no conformidad,  devuelve la solicitud al técnico o auxiliar administrativo de presupuesto indicando las inconsistencias presentadas para su corrección con copia al profesional especializado. El técnico o auxiliar administrativo de presupuesto remite por correo electrónico a la Subgerencia de Contratación para la respectiva gestión.</t>
  </si>
  <si>
    <t>Procedimiento Administración Presupuestal 
Validar las solicitudes de CRP</t>
  </si>
  <si>
    <t>* Dar trámite ante la autoridad competente.
* Asegurar la continuidad de la operación.</t>
  </si>
  <si>
    <t xml:space="preserve">1. Realizar conciliación entre contratos suscritos (con valor) y  el reporte de los CRP emitidos en el periodo.
</t>
  </si>
  <si>
    <t>(Conciliación realizada contratos vs. CRP/Conciliación requerida contratos vs. CRP)*100</t>
  </si>
  <si>
    <t>Profesional de presupuesto</t>
  </si>
  <si>
    <t xml:space="preserve">El profesional de presupuesto elabora el CRP en el aplicativo correspondiente, de acuerdo con las validaciones realizadas frente a la solicitud, y verifica si hay saldos de CDP para anular, caso en el cual anula los saldos en el aplicativo y lo actualiza. </t>
  </si>
  <si>
    <t xml:space="preserve">
Procedimiento Administración Presupuestal 
Elaborar el CRP</t>
  </si>
  <si>
    <t>2. Realizar seguimiento a los pagos a través de la actualización permanente del libro de bancos.</t>
  </si>
  <si>
    <t>(Cierre mensual del libro de bancos realizado / Cierre mensual del libro de bancos programado)*100</t>
  </si>
  <si>
    <t>Tesorero</t>
  </si>
  <si>
    <t>El técnico o auxiliar administrativo de presupuesto ejecuta las siguientes validaciones en el Consolidado de Cuentas:  1. Ubicación de la orden de pago en la carpeta del contrato. 2. Independientemente de la fuente de financiación la orden de pago debe indicar“Sin Situación de Fondos”, 3. El registro presupuestal afectado debe coincidir con el del Envío Autorizaciones de Pago Tesorería, 4. El valor del informe debe coincidir con el del Envío Autorizaciones de Pago Tesorería y 5. La cuenta debe tener OP asignada en OPGET Financiero, para aprobar las ódenes de pago realizadas y crear el Envío Autorizaciones de Pago Tesorería (se crea automático con el Consolidado de Cuentas) y la Relación de Documentos a Radicar (OPGET) para firma del Subgerente Administrativo y Financiero y posterior remisión a la Tesorería. En caso de que una cuenta no cumpla con alguno de estos requisitos, se solicita la autorización de anulación de la OP a la Subgerencia Administrativa y Financiera para realizar de nuevo el proceso de elaboración y revisión de orden de pago.</t>
  </si>
  <si>
    <t>Archivos y registros contables</t>
  </si>
  <si>
    <t xml:space="preserve">Posibilidad de afectación reputacional  por Soborno entrante al recibir una dádiva o beneficio a nombre propio y/o de un particular  a causa de manipular los archivos y registros contables con el fin de no mostrar la realidad financiera de la entidad. </t>
  </si>
  <si>
    <t>El profesional especializado o universitario, técnico operativo, auxiliar administrativo o contratista  validar los datos y las transacciones a reconocer analizando la información y transacciones soportadas y que pretenden ser reconocidas así: · Identifica el hecho económico
para efectos de determinar si es susceptible de ser reconocido. · Verifica si cuenta con un valor monetario fiable que permita su registro. · Clasifica el hecho económico según su origen y naturaleza, para efectos de determinar las partidas a afectar y en especial
cuando se utilice la subcuenta “Otros”. Adicionalmente, verifica la información reportada por los supervisores de contratos y/o convenios interadministrativos que presentan facturas de proveedores pendientes de trámite de pago, así como la discriminación de los costos y gastos; para efectos de dar cumplimiento a la normatividad contable, evitando el riesgo de incumplimiento del principio contable de la importancia relativa. Si la transacción no cumple las condiciones para ser reconocida informa al Contador de la entidad y/o reitera el requerimiento.</t>
  </si>
  <si>
    <t>1. Efectuar conciliaciones contables según programación.</t>
  </si>
  <si>
    <t>(Reporte de conciliaciones realizadas / Reporte de conciliaciones programadas)*100</t>
  </si>
  <si>
    <t>El subgerente administrativo y financiero y el gerente de gestión corporativa revisan y aprueban los estados financieros con el fin de que reflejen razonablemente la realidad financiera, económica, social y ambiental de la Unidad, de tal forma que estos cumplan las características cualitativas de
confiabilidad, relevancia y comprensibilidad para los usuarios de la información y con ello disminuir el riesgo en la generación de información financiera no precisa ni acorde al marco normativo contable. Si las cifras contenidas en los estados financieros no son razonables, no se aplica correctamente la normatividad vigente en materia contable o no se reflejan los principales hechos económicos de la entidad, se devuelven al Contador para ajustes y correcciones.</t>
  </si>
  <si>
    <t>Posibilidad de afectación reputacional  por Soborno entrante al aceptar o solicitar una ventaja indebida de cualquier índole, en la administración de la información institucional, a causa de facilitar el deterioro, extravío y/o pérdida de la documentación que se encuentra en soportes físicos y digitales.</t>
  </si>
  <si>
    <t xml:space="preserve"> *Deficiencias en la infraestructura física 
y tecnológica
 *Deficiencias en la organización 
archivística de la documentación *Falta de apropiación de los funcionarios y/o
colaboradores en los temas de Gestion
Documental</t>
  </si>
  <si>
    <t>El funcionario de la Subgerencia Administrativa y Financiera – Equipo de Gestión Documental valida la organización archivística de la documentación objeto de la transferencia documental primaria, la documentación análoga (física) y electrónica y el alcance de la misma, en las instalaciones de la dependencia, previa explicación de la metodología a aplicar. El control se lleva a cabo con el fin de revisar si la organización archivística es correcta y validar la transferencia documental primaria que se pretende realizar, en caso de no validación, el delegado documental de la dependencia debe volver a organizar la documentación objeto de la transferencia según lo establecido en el procedimiento Organización Documental. Para la organización de expedientes electrónicos, debe tener en cuenta lo establecido en el documento técnico Estructura Repositorios Digitales de Documentos de Archivo.</t>
  </si>
  <si>
    <t xml:space="preserve">GDOC-PR-08 Procedimiento Transferencias Documentales
Realizar la validación en la organización de la documentación objeto de la transferencia documental primaria  </t>
  </si>
  <si>
    <t xml:space="preserve">1. Buscar la unidad documental.  
 2. Interponer la denuncia ante la autoridad competente    
  3. Comunicar el hecho a la Oficina de Control Interno Disciplinario
  4. Gestionar la reconstrucción de la unidad documental.
5. Asegurar la continuidad de la operación  
</t>
  </si>
  <si>
    <t>Adelantar sensibilizaciones a toda la entidad, articuladas con la Gerencia de Tecnología, sobre la gestión documental y la gestión de la información electrónica y digital.</t>
  </si>
  <si>
    <t>(Reporte de sensibilizaciones realizado / Reporte de informaciones  programado)*100</t>
  </si>
  <si>
    <t xml:space="preserve">El funcionario de gestión documental o funcionario del área respectiva, verifica la ubicación de la información, su nivel de confidencialidad y permiso de acceso, con el fin de salvaguardar y proteger la información custodiada y evitar su pérdida. </t>
  </si>
  <si>
    <t>GDOC-PR-06 Procedimiento Gestión y trámite de información
  Recibir y revisar la solicitud de Información</t>
  </si>
  <si>
    <t xml:space="preserve">Expediente de archivo
</t>
  </si>
  <si>
    <t>Posibilidad de afectación reputacional  por Soborno entrante al aceptar una dádiva o solicitar una ventaja indebida de cualquier índole, en la gestión y trámite de información oficial,  a causa de entregar información sin autorización.</t>
  </si>
  <si>
    <t xml:space="preserve"> *Deficiencias en la organización archivística de la documentación *Falta de integridad del funcionario *</t>
  </si>
  <si>
    <t xml:space="preserve">1. Interponer la denuncia ante la autoridad competente    
  3. Comunicar el hecho a la Oficina de Control Interno Disciplinario
4. Asegurar la continuidad de la operación 
  </t>
  </si>
  <si>
    <t>Adelantar seguimiento trimestral a las solicitudes y consultas de información.</t>
  </si>
  <si>
    <t>(Seguimientos realizados /Seguimientos programados)*100</t>
  </si>
  <si>
    <t>Posibilidad de afectación reputacional  por Soborno entrante al aceptar o solicitar una dádiva u obtener un beneficio propio y/o para un particular  a causa de un uso indebido de los fondos de la caja menor.</t>
  </si>
  <si>
    <t xml:space="preserve"> *Desconocimiento de las normas relacionadas con el manejo de los recursos públicos *Falta de integridad del funcionario *</t>
  </si>
  <si>
    <t xml:space="preserve">El Profesional Universitario verifica que los registros queden consignados en los libros auxiliares a través del aplicativo de la caja menor, conforme a los hechos y los comprobantes físicos, con el fin de establecer la realidad de los mismo. Si no se encuentran bien corrige los registros y/o solicita mesa de servicios a la Gerencia de Tecnología para corrección.  </t>
  </si>
  <si>
    <t>GSAD-PR-02  Procedimiento Administración de Caja Menor
Verificar los registros en libros auxiliares</t>
  </si>
  <si>
    <t>1. Asegurar la continuidad de la operación para el cumplimiento de los objetivos y la misionalidad de la entidad.
2. Informar los hechos a la Oficina de Control Interno Discplinario y autridades competentes.</t>
  </si>
  <si>
    <t>Realizar aleatoriamente arqueos de caja de los recursos asignados.</t>
  </si>
  <si>
    <t xml:space="preserve">(Arqueos efectuados / Arqueos programados) *100   </t>
  </si>
  <si>
    <t>Recursos Humanos
Recursos Tecnológicos
Soportes documentales físicos
y electrónicos</t>
  </si>
  <si>
    <t>Responsable de caja menor</t>
  </si>
  <si>
    <t>El Profesional Universitario realiza conteo físico del dinero en efectivo y verifica cada uno de los movimientos efectuados entre cada arqueo, con el fin de constatar que todo esté correcto. Si hay alguna inconsistencia se devuelve a verificar los registros en los libros auxiliares</t>
  </si>
  <si>
    <t>GSAD-PR-02  Procedimiento Administración de Caja Menor
Verificar conteo físico del dinero en efectivo</t>
  </si>
  <si>
    <t xml:space="preserve">El Profesional Universitario y el Subgerente Administrativo y Financiero realizan conciliación bancaria de las partidas registradas en el libro auxiliar de bancos contra el extracto bancario, asegurando y garantizando que los movimientos financieros correspondan a lo registrado. Si la conciliación presenta errores se devuelve a verificar los registros de los libros auxiliares </t>
  </si>
  <si>
    <t>GSAD-PR-02  Procedimiento Administración de Caja Menor
Conciliar cuentas</t>
  </si>
  <si>
    <t>Posibilidad de afectación reputacional  por Soborno entrante al recibir una dádiva o beneficio a nombre propio y/o de un particular  a causa de un uso inadecuado de los vehículos de la entidad en funciones o actividades y/o con personas diferentes a las asignadas.</t>
  </si>
  <si>
    <t xml:space="preserve"> *Falta de integridad del funcionario e incumplimiento de las políticas y procedimiento de administración de transporte.​ *No identificar o no declarar un conflicto de interés oportunamente *Inexistencia de controles frente al uso de los vehículos de la entidad. </t>
  </si>
  <si>
    <t>1. Asegurar la continuidad de la operación para el cumplimiento de los objetivos y la misionalidad de la entidad.
2. Informar los hechos a la Oficina de Control Interno Discplinario y autridades competentes.</t>
  </si>
  <si>
    <t>Posibilidad de afectación reputacional  por Soborno entrante al recibir una dádiva o  beneficio propio y/o para un particular por sustracción de bienes devolutivos, pérdida, extravío, hurto, robo o declaratoria de bienes faltantes pertenecientes a la entidad,  a causa de la omisión de funciones administrativas y/o contables.</t>
  </si>
  <si>
    <t xml:space="preserve"> *Fallas en el sistema de gestión y control de inventarios, que conlleva a riesgo y errores en la ejecución del proceso *Desconocimiento de las políticas del manejo de inventario por parte de los funcionarios de las diferentes áreas *No identificar, ni declarar un conflicto de interés oportunamente,  Omisión de funciones administrativas o contables.</t>
  </si>
  <si>
    <t>GSAD-PR-05 Procedimiento Administración de Bienes e Inventarios 
Verificar en SAI elelemento perdido y elaborar el acta de pérdida</t>
  </si>
  <si>
    <t>1. Asegurar la continuidad de la operación para el cumplimiento de los objetivos y la misionalidad de la entidad.
2. Informar los hechos  a la Oficina de Control Interno Discplinario y autridades competentes.</t>
  </si>
  <si>
    <t>1. Actualizar en el SAI los movimientos  del inventario de acuerdo con el reporte de novedades de personal.</t>
  </si>
  <si>
    <t>(Actualizaciones realizadas /Actualizaciones programadas)* 100</t>
  </si>
  <si>
    <t>Responsable administración bienes muebles e inventarios</t>
  </si>
  <si>
    <t>2. Contar con el contrato de vigilancia vigente para el control de los bienes (Pantallazo SECOP)</t>
  </si>
  <si>
    <t>Posibilidad de afectación económica y reputacional  por Soborno entrante a causa de aceptar una ventaja indebida en la elaboración de estudios previos y pliegos de condiciones, o dilatarlos, sin la aplicación de los principios de la contratación publica, impidiendo la selección objetiva de proponentes</t>
  </si>
  <si>
    <t xml:space="preserve"> *1. Interés en favorecer a un particular *2. Interés en generar criterios subjetivos de selección en un proceso de contratación para obtener un beneficio particular  *3. No identificar, ni declarar un conflicto de interés oportunamente</t>
  </si>
  <si>
    <t xml:space="preserve">El Enlace de contratación, en reunión con el abogado asignado de la Subgerencia de Contratación, revisan los documentos elaborados con el fin de verificar la consistencia de la estructuración del proceso y de esta manera tener claras las condiciones para la verificación del presupuesto oficial del proceso de selección. Este control permite verificar que los documentos elaborados se encuentran conforme con los criterios establecidos en la normatividad vigente y las necesidades de la contratación. </t>
  </si>
  <si>
    <t>Procedimiento de estructuración de estudios y documentos previos</t>
  </si>
  <si>
    <t>Activar de manera inmediata el protocolo interno de integridad y anticorrupción, adelantando la verificación detallada del proceso de elaboración de los estudios previos y pliegos de condiciones para identificar posibles manipulaciones, dilaciones injustificadas o decisiones influenciadas por ventajas indebidas. Se deberá recopilar y asegurar la evidencia pertinente, informar de manera inmediata a la Oficina de Control Interno, Oficina Jurídica y a las autoridades competentes, iniciar las actuaciones disciplinarias correspondientes, suspender temporalmente el trámite contractual y revisar la imparcialidad y validez de los documentos técnicos elaborados. Adicionalmente, se deberán adoptar medidas correctivas para garantizar transparencia, restablecer la selección objetiva y prevenir la recurrencia, incluyendo la reasignación de responsables y el reforzamiento de controles en la etapa precontractua</t>
  </si>
  <si>
    <t xml:space="preserve">Verificar que el gerente de proyecto responsable de los estudios previos y pliegos (procesos competitivos), suscriba los esudios previos, como evidencia de revisión y aval. Esto refleja transparencia y verificación en la actuacion de los colaboradores del area requirente. </t>
  </si>
  <si>
    <t>Proceso de selección adelantado/estudios previos firmados por el gerente de proyecto</t>
  </si>
  <si>
    <t>El enlace de contratación una vez elaborados los documentos, revisa y firma, los documentos previos del proceso de selección, con el fin de verificar el ajuste, consistencia, pertinencia, y demás criterios que considere necesarios. Si se requieren ajustes se realizan los ajustes al documento que hayan sido requeridos por el profesional de contratación y los expertos y se devuelve al abogado designado</t>
  </si>
  <si>
    <t xml:space="preserve">El servidor/a o contratista encargado/ realiza el control de legalidad de los documentos precontractuale.  Este trámite se adelantará cada vez que se adelante un proceso de selección </t>
  </si>
  <si>
    <t xml:space="preserve">La subgerente de Contratación verifica los documentos del proceso con el fin de realizar los aportes que considere sugerir las correcciones correspondientes o emitir su aprobación, esto a partir de un analisis contractual como garantía del control de legalidad. </t>
  </si>
  <si>
    <t>GCON-PR-03 PROCEDIMIENTO DE CONTRATACIÓN DIRECTA - Revisión de los documentos de la solicitud de contratación
GCON-PR-04 PROCEDIMIENTO MÍNIMA CUANTÍA - Verificación de la recepción de propuestas
GCON-PR-03 PROCEDIMIENTO DE CONTRATACIÓN DIRECTA - Revisión de los documentos de la solicitud de contratación
GCON-PR-04 PROCEDIMIENTO MÍNIMA CUANTÍA - Verificación de la recepción de propuestas
GCON-PR-05 PROCEDIMIENTO LICITACIÓN PÚBLICA - Verificación de recepción de propuestas y realizar la apertura de los sobres
GCON-PR-06 PROCEDIMIENTO DE CONCURSO DE MÉRITOS - Realizar el Informe de Precalificación
GCON-PR-07 PROCEDIMIENTO DE SELECCIÓN ABREVIADA DE MENOR CUANTÍA - Verificación de la recepción de propuestas y realizar la apertura de los sobres
GCON-0R-09 PROCEDIMIENTO DE SELESCCIÓN ABREVIADA SUBASTA INVERSA - Verificación de la recepción de propuestas y realizar la apertura de los sobres</t>
  </si>
  <si>
    <t>Estudios previos y demás
documentos requeridos en la
etapa precontractual / Lineamientos de la gestión
contractual</t>
  </si>
  <si>
    <t>Posibilidad de afectación económica y reputacional  por corrupción a causa de la evaluación y adjudicación de un contrato sin la aplicación de los principios de la contratación pública, impidiendo la selección objetiva de proponentes a causa de direccionamiento y/o favorecimiento de la contratación 
hacia un proponente específico</t>
  </si>
  <si>
    <t xml:space="preserve"> *1. Interés en favorecer a un particular *2. Insuficiencia de requisitos legales para la firmeza del acto administrativo *3. No identificar, ni declarar un conflicto de interés oportunamente</t>
  </si>
  <si>
    <t>El Abogado encargado del Proceso de Contratación revisa la documentación aportada, identificando que cumpla con los requisitos de la modalidad de contratación establecidos en la ley, el manual de contratación y con las observaciones que se hayan realizado durante el procedimiento de estudios previos, este control permite verificar que la documentación esté ajustada a los formatos, así como que se estén teniendo en cuenta las directrices al mismo.</t>
  </si>
  <si>
    <t xml:space="preserve">Implementar de manera inmediata una revisión exhaustiva y documentada del proceso de evaluación y adjudicación del contrato, verificando la observancia de los principios de transparencia, selección objetiva y pluralidad de oferentes. Se deberá asegurar la trazabilidad de cada decisión adoptada, identificar posibles actos de direccionamiento o favorecimiento indebido, y recopilar toda la evidencia relevante. Así mismo, se informará de forma oportuna a la Oficina de Control Interno, Oficina Jurídica y a las autoridades competentes para las actuaciones disciplinarias, fiscales o penales a que haya lugar. </t>
  </si>
  <si>
    <t>Verificar que se genere el acta de designación del equipo evaluador, reflejando participación plural en esta etapa.</t>
  </si>
  <si>
    <t>Proceso de selección adelantado/acta de designación publicada</t>
  </si>
  <si>
    <t>El Subgerente de Contratación y/o Abogado designado por la Subgerencia de Contratación verifica los documentos del proceso con el fin de realizar los aportes que considere del caso, y sugerir las correcciones correspondientes,  permite verificar que los documentos del proceso se encuentren concordantes con el Manual de Contratación, la normatividad vigente y que los mismos satisfagan las necesidades de la Entidad.</t>
  </si>
  <si>
    <t xml:space="preserve">DT. Manual de contratación </t>
  </si>
  <si>
    <t>Los integrantes del comité evaluador realizan la revisión de la propuesta en todos sus aspectos con el fin de verificar que cumpla con todos los aspectos establecidos en la invitación pública, en el caso que se requieran aclaraciones sobre alguno de los aspectos de la propuesta que sean objeto de aclaración, se deben remitir al abogado encargado del proceso.</t>
  </si>
  <si>
    <t>El Subgerente de Contratación revisa el informe de evaluación definitivo, previa publicación en SECOP, para  garantizar la correcta evaluación de las ofertas.</t>
  </si>
  <si>
    <t>Lineamientos de la gestión
contractual</t>
  </si>
  <si>
    <t xml:space="preserve">Posibilidad de afectación económica y reputacional  por soborno entrante  a causa de aceptar o solicitar una ventaja indebida para aprobar o recibir  bienes, servicios, productos o actividades contractuales que no cumplan con los requisitos o especificaciones establecidos en el contrato.  </t>
  </si>
  <si>
    <t xml:space="preserve"> *1. Interés en favorecer a un particular *2. Inacción del supervisor para el cumplimiento de sus obligaciones *3. La no designación de un supervisor o la contratación de una interventoria de acuerdo con la naturaleza</t>
  </si>
  <si>
    <t>El ordenador del gasto designara al supervisor  respondiendo a las condiciones de idoneidad determinadas en los estudios previos de la contratación. así: 
i. En la cláusula de supervisión contenida en los estudios previos o minuta contractual, caso en el cual se establecerá la responsabilidad de la supervisión en cabeza del cargo, más no de la persona natural que lo desempeña. 
ii. En el caso de cambios de supervisión, mediante memorando suscrito por el ordenador del gasto, remitido a través del gestor documental de la UAECD y publicado en la plataforma del SECOP II.</t>
  </si>
  <si>
    <t>MANUAL DE SUPERVISIÓN E INTERVENTORÍA</t>
  </si>
  <si>
    <t>Realizar la verificación inmediata y detallada de los bienes, servicios o productos recibidos, contrastando sus características, cantidades y condiciones con las especificaciones técnicas establecidas en el contrato y sus anexos. Se deberá asegurar y documentar la evidencia de los incumplimientos, así como cualquier indicio de ventaja indebida que haya influido en la aprobación o recepción de dichos bienes o servicios. Paralelamente, se informará de forma inmediata a la Oficina de Control Interno, Oficina Jurídica y las autoridades competentes para la activación de los procedimientos disciplinarios, fiscales o penales a que haya lugar.</t>
  </si>
  <si>
    <t>El supevisor realizara la vigilancia periódica durante la ejecución del contrato, para verificar la calidad de los bienes, obras y servicios contratados, conforme a los compromisos adquiridos contractualmente. Esta labor de seguimiento debe ser permanente y no debe limitarse al momento de certificar y aprobar los pagos, porque con antelación a ellos pueden identificarse de manera temprana circunstancias que puedan estar afectando el contrato y que pueden subsanarse a tiempo</t>
  </si>
  <si>
    <t>El supervisor contractual verificará que los pagos o desembolsos se efectúen en los términos y por las sumas pactadas en las cláusulas contractuales, evitando pagos adicionales o mayores valores ejecutados sin soporte presupuestal o la desfinanciación del contrato. En este aspecto también deben verificarse la correcta ejecución de anticipos, así como la constitución y adecuado manejo del patrimonio autónomo, en los casos que éste sea exigible. Igual ocurre con la revisión de la ejecución de actividades que soportan la realización de pagos anticipados. El supervisor debe propender por la revisión y aprobación oportuna de las solicitudes de pagos efectuadas por los contratistas propendiendo por el cumplimiento de la programación de pagos PAC</t>
  </si>
  <si>
    <t>El supervisor deberá controlar y mantener actualizado el estado financiero del contrato cargando los soportes correspondientes en el plan de pagos del numeral 7. ejecución de la plataforma SECOP II, l y los informes periódicos de supervisión o interventoría, verificando que éstos se desarrollen dentro del plazo y con los montos establecidos, sin que el valor ejecutado exceda la correspondiente apropiación presupuestal.</t>
  </si>
  <si>
    <t>El supervisor verificará y aprobará las solicitudes de pago debidamente publicadas en el plan de pagos del SECOP y la plataforma de pagos (PANDORA) o la que haga sus veces   es importante evaluar las reclamaciones de contenido económico que presente el contratista, emitir concepto y someterlas a consideración del ordenador del gasto, debidamente soportadas con los documentos, cotizaciones y demás elementos probatorios a que haya lugar.</t>
  </si>
  <si>
    <t>Lineamientos de la gestión
contractual / Estudios previos y demás
documentos requeridos en la
etapa precontractual /Diferentes documentos de las
modificaciones acorde a la
norma</t>
  </si>
  <si>
    <t>Posibilidad de afectación económica y reputacional  por corrupción a causa de ausencia de publicación de los documentos de los procesos en sus etapas precontractuales, contractuales o postcontractuales en Secop I y II</t>
  </si>
  <si>
    <t xml:space="preserve"> *No existe claridad sobre quién debe cargar, revisar y validar la información en la plataforma. *El volumen de procesos o la falta de disponibilidad del equipo encargado ocasiona retrasos u omisiones en la carga de documentos en SECOP I y II. *nterrupciones del sistema, errores de carga, lentitud o fallas en la conectividad que dificultan la publicación oportuna de documentos.</t>
  </si>
  <si>
    <t>El servidor/a o contratista encargado/a de la revisión de los documentos precontractuales revisara y diligenciara el listado de chequeo asegurando que se incluyan todos los documentos obligatorios para publicar en SECOP I o II.</t>
  </si>
  <si>
    <t>1. LISTA CHEQUEO CONTRATOS PRESTACIÓN DE SERVICIOS PROFESIONALES Y/O APOYO A LA GESTIÓN
2. LISTA DE CHEQUEO CONTRATOS DE PRESTACIÓN DE SERVICIOS PARA PERSONAS JURÍDICAS (INTERADMINISTRATIVO, PROVEEDOR EXCLUSIVO, ARRENDAMIENTO, CIENCIA Y TECNOLOGÍA Y CPS PERSONA JURÍDICA),</t>
  </si>
  <si>
    <t>Realizar de manera inmediata la verificación integral del proceso contractual afectado, identificando los documentos no publicados y su impacto; proceder a su publicación completa en SECOP I o II dejando la trazabilidad correspondiente; asegurar la evidencia e informar a la Oficina de Control Interno y Jurídica para las actuaciones disciplinarias y correctivas</t>
  </si>
  <si>
    <t>Consolidar en una matriz la información de los procesos contractuales adelantados,incluyendo el enlace que acredite la publicación en la plataforma transaccional SECOP o la tienda virtual del estado colombiano segun la modalidad contractual.</t>
  </si>
  <si>
    <t>Proceso contractual suscrito/ matriz trimestral de procesos contractuales</t>
  </si>
  <si>
    <t>Los supervisores contractuales daran cumplimiento a las obligaciones de publicidad en SECOP I Y II, asegurandose de cargar los soportes correspondientes producidos en la etapa de  ejecución contractual  en el plan de pagos del numeral 7. ejecución de la plataforma SECOP II  y la etapa poscontractual de acuerdo con la CONFORMACIÓN DE EXPEDIENTE ELECTRÓNICO – PROCESOS DE CONTRATACIÓN GESTIONADOS EN EL SECOP</t>
  </si>
  <si>
    <t xml:space="preserve">Emitir un lineamiento sobre la conformación del expediente electrónico y la obligación de publicación en el SECOP II. </t>
  </si>
  <si>
    <t>Lineamiento programado/lineamiento emitido</t>
  </si>
  <si>
    <t>Los supervisores deben mantener actualizado el expediente contractual electrónico publicando en la plataforma transaccional del SECOP II dentro de los tres días siguientes a su generación toda la información relacionada con la ejecución del contrato que supervisa, junto con la correspondencia cursada con el contratista, y actas levantadas y suscritas por el contratista y el supervisor. Cuando sea necesario se llevará un registro fotográfico, y/o magnético.</t>
  </si>
  <si>
    <t>Una vez concluida la ejecución contractual los supervisores gestionaran el cierre de los expedientes de SECOP II para los contratos en los cuales se hayan vencido las obligaciones postcontractuales asegurando la publicación  del acta de liquidación cuando aplique y  la expedición de la constancia de cierre del expediente, cuando venzan los términos de las garantías de calidad, estabilidad y mantenimiento de los contratos de obra o bienes</t>
  </si>
  <si>
    <t>Los supervisores deben asegurar dar cumplimiento a los flujos de la plataforma de pagos y exigir que no se avance ni se autoricen pagos hasta que se certifique la publicación correspondiente de los documentos</t>
  </si>
  <si>
    <t>Posibilidad de afectación económica y reputacional  por conflicto de intereses debido a la ausencia o debilidad de medidas y/o políticas para la identificación y manejo de conflictos de interés sobre los cuales un contratista tiene un interés particular en desarrollo del proceso contractual</t>
  </si>
  <si>
    <t xml:space="preserve"> *1. No requerir el documento que soporte la declaración de conflicto de interés *2. No identificar, ni declarar un conflicto de interés oportunamente *</t>
  </si>
  <si>
    <t>El enlace de contratación se asegurará de requerir las declaraciones correspondientes sobre sus posibles conflictos de interés antes de participar en actividades contractuales</t>
  </si>
  <si>
    <t xml:space="preserve">Realizar la verificación inmediata de la situación presentada para identificar el conflicto de interés no declarado; informar a la Oficina de Control Interno, Oficina Jurídica y a las autoridades competentes para las actuaciones disciplinarias o administrativas a que haya lugar. </t>
  </si>
  <si>
    <t>Incluir en el flujo documental para adelantar procesos de contratación por prestación de servicios profesionales y de apoyo el campo obligatorio para cargar los siguientes documentos: 1.FORMATO DECLARACIÓN DE CONFLICTO DE INTERÉS SIDEAP (personas naturales), 2. DECLARACIÓN JURAMENTADA DE BIENES Y CONFLICTO DE INTERESES SIGEP II (ARTÍCULO 2, LITERAL G DE LA LEY 2013 DE 2019).</t>
  </si>
  <si>
    <t>Flujo documental propuesto/captura de pantalla que evidencie el desarrollo.</t>
  </si>
  <si>
    <t xml:space="preserve">El servidor/a o contratista encargado/a de la revisión de los documentos precontractuales revisara y diligenciara el listado de chequeo asegurando que se incluyan los documentos: FORMATO DECLARACIÓN DE CONFLICTO DE INTERÉS SIDEAP (personas naturales), DECLARACIÓN JURAMENTADA DE BIENES Y CONFLICTO DE INTERESES SIGEP II (ARTÍCULO 2, LITERAL G DE LA LEY 2013 DE 2019), </t>
  </si>
  <si>
    <t>1. LISTA CHEQUEO CONTRATOS PRESTACIÓN DE SERVICIOS PROFESIONALES Y/O APOYO A LA GESTIÓN
2. LISTA DE CHEQUEO CONTRATOS DE PRESTACIÓN DE SERVICIOS PARA PERSONAS JURÍDICAS (INTERADMINISTRATIVO, PROVEEDOR EXCLUSIVO, ARRENDAMIENTO, CIENCIA Y TECNOLOGÍA Y CPS PERSONA JURÍDICA)
GCON-PR-03 PROCEDIMIENTO DE CONTRATACIÓN DIRECTA - Revisión de los documentos de la solicitud de contratación
GCON-PR-04 PROCEDIMIENTO MÍNIMA CUANTÍA - Verificación de la recepción de propuestas
GCON-PR-03 PROCEDIMIENTO DE CONTRATACIÓN DIRECTA - Revisión de los documentos de la solicitud de contratación
GCON-PR-04 PROCEDIMIENTO MÍNIMA CUANTÍA - Verificación de la recepción de propuestas
GCON-PR-05 PROCEDIMIENTO LICITACIÓN PÚBLICA - Verificación de recepción de propuestas y realizar la apertura de los sobres
GCON-PR-06 PROCEDIMIENTO DE CONCURSO DE MÉRITOS - Realizar el Informe de Precalificación
GCON-PR-07 PROCEDIMIENTO DE SELECCIÓN ABREVIADA DE MENOR CUANTÍA - Verificación de la recepción de propuestas y realizar la apertura de los sobres
GCON-0R-09 PROCEDIMIENTO DE SELESCCIÓN ABREVIADA SUBASTA INVERSA - Verificación de la recepción de propuestas y realizar la apertura de los sobres</t>
  </si>
  <si>
    <t xml:space="preserve">El servidor/a o contratista encargado/a de la revisión de los documentos precontractuales revisara que el futuro contratista no reporte inhabilidad o conflicto de intereses en los  documentos: FORMATO DECLARACIÓN DE CONFLICTO DE INTERÉS SIDEAP (personas naturales), DECLARACIÓN JURAMENTADA DE BIENES Y CONFLICTO DE INTERESES SIGEP II (ARTÍCULO 2, LITERAL G DE LA LEY 2013 DE 2019), </t>
  </si>
  <si>
    <t>Posibilidad de afectación económica y reputacional  por Soborno entrante por solicitar o aceptar una ventaja indebida de cualquier valor en la defensa judicial de la Entidad a causa de actuar con negligencia o en ausencia provocando fallos en contra por sentencias judiciales.</t>
  </si>
  <si>
    <t xml:space="preserve"> *Indebida interpretación y/o aplicación de las normas por parte de los funcionarios de la UAECD *Falta de adecuado seguimiento de los procesos judiciales *No identificar, ni declarar un conflicto de interés oportunamente</t>
  </si>
  <si>
    <r>
      <t xml:space="preserve">Procedimiento gestión de la acción de tutela. Actividad: Revisar y firmar respuesta a la </t>
    </r>
    <r>
      <rPr>
        <sz val="11"/>
        <color rgb="FF7030A0"/>
        <rFont val="Calibri"/>
        <family val="2"/>
        <scheme val="minor"/>
      </rPr>
      <t>a</t>
    </r>
    <r>
      <rPr>
        <sz val="11"/>
        <color theme="1"/>
        <rFont val="Calibri"/>
        <family val="2"/>
        <scheme val="minor"/>
      </rPr>
      <t xml:space="preserve">cción de </t>
    </r>
    <r>
      <rPr>
        <sz val="11"/>
        <color rgb="FF7030A0"/>
        <rFont val="Calibri"/>
        <family val="2"/>
        <scheme val="minor"/>
      </rPr>
      <t>t</t>
    </r>
    <r>
      <rPr>
        <sz val="11"/>
        <color theme="1"/>
        <rFont val="Calibri"/>
        <family val="2"/>
        <scheme val="minor"/>
      </rPr>
      <t>utela</t>
    </r>
  </si>
  <si>
    <t>Dar trámite ante la Autoridad Competente
Asegurar la continuidad de la operación</t>
  </si>
  <si>
    <t>1. Realizar seguimiento a los procesos judiciales que tiene a cargo la Unidad</t>
  </si>
  <si>
    <t>Subgerencia de Gestión Jurídica</t>
  </si>
  <si>
    <t>El Subgerente de Gestión Jurídica Revisa si el documento es claro y está conforme a la ley, y si procede la demanda y/o solicitud de conciliación
extrajudicial.</t>
  </si>
  <si>
    <t>Procedimiento representación judicial y extrajudicial. Actividad: Revisar el concepto elaborado por el abogado</t>
  </si>
  <si>
    <t xml:space="preserve">Abogado de la Subgerencia de
Gestión Jurídica Mantiene un registro semanal del avance de los procesos judiciales, de acuerdo con lo evidenciado a través de la página
Web de la Rama Judicial o, en su defecto, de las visitas que sobre el particular se realicen a los despachos judiciales.
Revisar que toda la información del proceso haya sido cargada en el SIPROJ. </t>
  </si>
  <si>
    <t xml:space="preserve">Procedimiento representación judicial y extrajudicial . Actividad: Revisión Semanal de Procesos en los Despachos Judiciales </t>
  </si>
  <si>
    <t>Posibilidad de afectación reputacional  por Soborno entrante al solictar o aceptar una ventaja indebida de cualquier valor en la Entidad a causa de direccionar la conceptualización</t>
  </si>
  <si>
    <t xml:space="preserve"> *Falta de un adecuado seguimiento a las consultas realizadas *No identificar, ni declarar un conflicto de interés oportunamente *Indebida interpretación y/o aplicación de las normas por parte de los funcionarios de la UAECD</t>
  </si>
  <si>
    <r>
      <t xml:space="preserve">El Gerente Jurídico </t>
    </r>
    <r>
      <rPr>
        <sz val="11"/>
        <color rgb="FF7030A0"/>
        <rFont val="Calibri"/>
        <family val="2"/>
        <scheme val="minor"/>
      </rPr>
      <t>r</t>
    </r>
    <r>
      <rPr>
        <sz val="11"/>
        <color theme="1"/>
        <rFont val="Calibri"/>
        <family val="2"/>
        <scheme val="minor"/>
      </rPr>
      <t xml:space="preserve">evisa el proyecto de concepto jurídico, si es del caso realiza observaciones y solicita las correcciones que considere. </t>
    </r>
  </si>
  <si>
    <r>
      <t>Procedimiento elaboración de conceptos jurí</t>
    </r>
    <r>
      <rPr>
        <sz val="11"/>
        <rFont val="Calibri"/>
        <family val="2"/>
        <scheme val="minor"/>
      </rPr>
      <t>dicos. Actividad: Revisar y suscribir el proyecto de concepto jurídi</t>
    </r>
    <r>
      <rPr>
        <sz val="11"/>
        <color theme="1"/>
        <rFont val="Calibri"/>
        <family val="2"/>
        <scheme val="minor"/>
      </rPr>
      <t>co</t>
    </r>
  </si>
  <si>
    <t>1. Verificar que se de respuesta a las solicitudes de concepto</t>
  </si>
  <si>
    <t>Recursos humanos y tecnologícos.</t>
  </si>
  <si>
    <t>Gerencia Jurídica</t>
  </si>
  <si>
    <t>Acceso a información, debidamente gestionado</t>
  </si>
  <si>
    <t xml:space="preserve">Posibilidad de afectación reputacional  por fraude Interno en la activación, inactivación o asignación de permisos para el acceso a sistemas, aplicaciones o herramientas que alojen o gestionen información a causa de  errores u omisiones  con culpa o dolo para beneficio propio o de terceros
 </t>
  </si>
  <si>
    <t xml:space="preserve"> *Ausencia de revisiones/depuraciones periódicas de accesos lógicos *Desconocimiento de los lineamientos establecidos para la asignación de accesos y/o permisos *No declarar o identificar el conflicto de interes oportunamente</t>
  </si>
  <si>
    <t>Revisión mensual  de TI (gestor de acceso o quien se designe) verficar que los Jefes de Dependencia realicen la solicitud de inactivación conforme el  reporte  remitido respecto de las cuentas de usuario de red que expiraron hasta el corte mensual y por inactividad mayor a 60 días.</t>
  </si>
  <si>
    <t>Instructivo Gestión de Accesos. Actividad 14: Generar reporte mensual cuentas de usuario de red</t>
  </si>
  <si>
    <t>( Revisiones realizadas /Revisiones programadas)*100</t>
  </si>
  <si>
    <t>a. Infraestructura de hardware, software y conectividad.
b. Recurso humano</t>
  </si>
  <si>
    <t>a. Subgerente Infraestructura Tecnológica
b. Administradores de recursos tecnológicos
c. Operador gestión cuentas de usuario
d. Jefes de Dependencia
e. Oficial de Seguridad</t>
  </si>
  <si>
    <t>Socializar trimestralmente los lineamientos establecidos para la entrega de información en el marco de las políticas de seguridad y privacidad de la información.</t>
  </si>
  <si>
    <t>Posibilidad de afectación reputacional  por  fraude interno en la elaboración de informes de seguimiento, evaluación y/o auditoría  a causa de omisiones, informes inexactos o descripciones incorrectas realizados para beneficio personal o de terceros.</t>
  </si>
  <si>
    <t xml:space="preserve"> *C1 Falta de transparencia, integridad y apropiación de los valores éticos institucionales por parte del servidor público *C2 Interés de ocultar información *C3 No identificar, ni declarar un conflicto de interés oportunamente</t>
  </si>
  <si>
    <t>El jefe OCI, revisa el programa  general propuesto o plan de auditoría, los objetivos, metodología, actividades a ejecutar y determina su aprobación, e identifica las posibles fallas en la proramación de las actividades a desarrollar durante la auditoría.</t>
  </si>
  <si>
    <t>C1 , C2, C3</t>
  </si>
  <si>
    <t>El Jefe OCI verifica y aprueba el contenido del informe preliminar de evaluación, seguimiento y/o auditoria de gestión, determina si el informe presentó inconsistencias o no estuvo lo sufientemente sustentado.</t>
  </si>
  <si>
    <t>2 Realizar seguimiento  a la suscripción de conflictos de interes  por parte de los auditores  en las auditorias de gestion programadas</t>
  </si>
  <si>
    <t>(Seguimiento ejecutado/ tseguimiento programado)*100</t>
  </si>
  <si>
    <t xml:space="preserve">Posibilidad de afectación reputacional  por Soborno entrante al aceptar o solicitar una ventaja indebida sobre las decisiones disciplinarias  a causa de manipulación de la actuación </t>
  </si>
  <si>
    <t xml:space="preserve"> *Discrecionalidad para la toma de decisiones en grupos restringidos de servidores *Factores externos de presión en temas regulados que pueden incidir en las decisiones institucionales *Ausencia de sistemas de información, que pueden facilitar el acceso a información y su posible manipulación o adulteración</t>
  </si>
  <si>
    <t xml:space="preserve">El jefe de OCDI realiza verificación mensual (etapa de instruccion) o cuando se requiera (etapa de juzgamiento) del cumplimiento de los compromisos,y socializar los cambios o ajustes que generen en el Manual Único de Procesos de Procedimientos de la Alcaldía Mayor de Bogotá, y recuerda la obligatoria observancia de los mismos. Si no se cumple con lo dispuesto, se devuelve al profesional de instruccion y se deja la observación en el informe presentado, o se devuelve al profesional de juzgamiento con memorando indicando los reprocesos detectados. Se deja registro en el acta de la reunión - informe de porfesionales y/o memorando </t>
  </si>
  <si>
    <t>C2 YC3</t>
  </si>
  <si>
    <t>Procedimiento Gestión Disciplinaria.</t>
  </si>
  <si>
    <t>1. Gestionar capacitación de los servidores de la Oficina de Control Disciplinario Interno en temas disciplinarios o afines y/o Código de integridad.</t>
  </si>
  <si>
    <t>Número de actividades gestionadas\Número de actividades programadas *100</t>
  </si>
  <si>
    <t>1. Recurso humano (Profesionales del área y jefe de Oficina para realizar seguimiento mensuales) y financiero.</t>
  </si>
  <si>
    <t>Jefe OCD, Profesionales y Asistenciales de la Oficina.</t>
  </si>
  <si>
    <t>El jefe de OCDI, cuando se requiera,  revisa si se efectuaron las correspondientes notificaciones y comunicaciones para materializar  el traslado de alegatos , herramienta que concreta el derecho de defensa del disciplinable, antes de proferir pliego de cargos. De existir observaciones o necesidad de ajuste se devuelve al funcionario para análisis y ajuste. Se dejan como evidencias de la ejecución del control correos electrónicos y una carpeta compartida en el fileserver.</t>
  </si>
  <si>
    <t xml:space="preserve">Procedimiento Gestión Disciplinaria. (Procedimiento  Disciplinario etapa de instrucción - Alcaldia Mayor )
</t>
  </si>
  <si>
    <t>2. Realizar seguimiento a la declaración de conflictos de interés en la OCDI</t>
  </si>
  <si>
    <t xml:space="preserve"> Seguimiento realizado/seguimiento programado *100.</t>
  </si>
  <si>
    <t xml:space="preserve">El jefe de OCDI, cuando se requiera, valora las pruebas, los supuestos de hecho y de derecho para aprobar y suscribir el auto de archivo formal o el auto de terminacion del procedimiento  disciplinario que ordena el archivo definitivo de las diligencias, identificando según sea el caso que se encuentre conforme al derecho, de existir observaciones o necesidad de ajuste se devuelve al funcionario para análisis y ajuste. Se dejan como evidencias de la ejecución del control correos electrónicos, las actas de reunion  y una carpeta compartida en el fileserver </t>
  </si>
  <si>
    <t>Subgerente de Gestion Juridica, verifica si se efectuaron las correspondientes notificaciones y comunicaciones previas, estudiar el asunto y evaluar los motivos impetrados en los alegatos de conclusion, para posteriormente proyectar fallo de primera instancia. De existir observaciones o necesidad de ajuste se devuelve al funcionario para análisis y ajuste. Se dejan como evidencias de la ejecución del control correo electrónico y la actuacion en la carpeta compartida en el fileserver.</t>
  </si>
  <si>
    <t xml:space="preserve">Procedimiento Gestión Disciplinaria. (Procedimiento  Disciplinario etapa de Juzgamiento  juicio ordinario - Alcaldia Mayor )
</t>
  </si>
  <si>
    <t>Subgerente de Gestion Juridica, verifica si se presentaron recursos antes de la expedicion de  la constancia de ejecutoria del fallo de primera instancia. De existir observaciones o necesidad de ajuste se devuelve al funcionario para análisis y ajuste. Se dejan como evidencias de la ejecución del control correo electrónico y la actuacion en la carpeta compartida en el fileserver.</t>
  </si>
  <si>
    <t xml:space="preserve">Procedimiento Gestión Disciplinaria. (Procedimiento  Disciplinario etapa de Juzgamiento  juicio  verbal  - Alcaldia Mayor )
</t>
  </si>
  <si>
    <t>El Director  revisa si se efectuaron las correspondientes notificaciones y comunicaciones para materializar  el  derecho de defensa del disciplinable. De existir observaciones o necesidad de ajuste se devuelve al funcionario para análisis y ajuste.Se dejan como evidencia de la ejecución del control correos electronicos y  la actuacion en la carpeta compartida en el fileserver.</t>
  </si>
  <si>
    <t xml:space="preserve">Procedimiento Gestión Disciplinaria. (Procedimiento  Disciplinario segunda instancia  - Alcaldia Mayor )
</t>
  </si>
  <si>
    <t>MATRIZ DE RIESGOS PARA LA INTEGRIDAD PÚBLICA - LAFT</t>
  </si>
  <si>
    <t>RLAFT</t>
  </si>
  <si>
    <t xml:space="preserve">Posibilidad de afectación económica y reputacional  por investigaciones por responsabilidad disciplinaria, administrativa y/o fiscal a causa de  posibles vinculaciones de servidores que estén en listas asociadas al lavado de activos, financiación del terrorismo y financiación de la proliferación de armas de destrucción másiva. </t>
  </si>
  <si>
    <t xml:space="preserve"> *Ausencia de la validación de datos de los posibles servidores públicos de la Entidad en las listas vinculantes y restrictivas. *Error intencional o involuntario en la validación de datos de los posibles servidores públicos de la Entidad en las listas vinculantes y restrictivas. *Desconocimiento de la fuente y uso de la las listas vinculantes y restrictivas para realizar la verificación detallada y efectiva de los candidatos.</t>
  </si>
  <si>
    <t>1. El profesional universitario de vinculación realiza la revisión de los requisitos mínimos y los antecedentes de los servidores que se vinculan a la planta .</t>
  </si>
  <si>
    <t xml:space="preserve">Procedimiento Selección y Vinculación de Servidores
</t>
  </si>
  <si>
    <t>Reportar oportunamente a la OAPAP los hallazgos o coincidencias identificadas durante las validaciones efectuadas, para el análisis correspondiente conforme a los lineamientos institucionales.</t>
  </si>
  <si>
    <t xml:space="preserve">1.Realizar validación de antecedentes a servidores vinculados a la planta de personal de acuerdo a riesgos LA/FT, en concordancia con los lineamientos de la OAPAP y realizar el reporte de operaciones inusuales a la OAPAP en caso de presentarse una actividad inusual. </t>
  </si>
  <si>
    <t>Reporte de la validación realizada en el que se presenta el porcentaje  de validaciones efectuadas frente al total de vinculaciones realizadas durante el periodo</t>
  </si>
  <si>
    <t>2. El profesional especializado validará que los documentos relacionados en las plataformas SIDEAP y SIGEP, cumplan con los requisitos exigidos en los procedimientos y estén relacionados al servidor.</t>
  </si>
  <si>
    <t>2. Ajustar el procedimiento de selección y vinculación</t>
  </si>
  <si>
    <t>Procedimiento de selección y vinculación actualizado.</t>
  </si>
  <si>
    <t xml:space="preserve">Nómina </t>
  </si>
  <si>
    <t>Posibilidad de afectación económica y reputacional  por Investigaciones o sanciones a causa de pago por descuento de nomina a un tercero con una posible vinculación  al lavado de activos, financiación del terrorismo y financiación de la proliferación de armas de destrucción masiva.</t>
  </si>
  <si>
    <t xml:space="preserve"> *Ausencia en la validación de datos de terceros inscritos para descuentos por nómina en las listas restrictivas y/o vinculantes. *Error en la validación de datos de terceros inscritos para descuentos por nómina en las listas restrictivas y/o vinculantes. *Desconocimiento de la fuente y uso de las listas restrictivas y/o vinculantes para realizar la verificación detallada y efectiva de terceros inscritos para descuentos por nómina.</t>
  </si>
  <si>
    <t>1. El Tecnico Operativo de Nómina realiza la verificación de requisitos de los terceros  para realizar el acuerdo de condiciones técnicas y operativas y el  profesional especializado revisa dicha documentación.</t>
  </si>
  <si>
    <t>Resolución 397 de 2024</t>
  </si>
  <si>
    <t>2. La Subgerente de la STH revisa y firma el acuerdo de condiciones técnicas y operativas.</t>
  </si>
  <si>
    <t>Gestión de pagos</t>
  </si>
  <si>
    <t xml:space="preserve">Posibilidad de afectación económica y reputacional  por usar la entidad para dar apariencia de legalidad a los activos provenientes de actividades delictivas o para canalizar recursos hacia la realización de actividades terroristas o la proliferación de armas a causa de autorizar pagos de endosos u órdenes judiciales a personas naturales o jurídicas vinculadas en actividades ilegales.		</t>
  </si>
  <si>
    <t xml:space="preserve"> *Reciente implementación de controles detectivos en el proceso de pagos *Desconocimiento del tercero beneficiario del endoso *Falta de información sobre el beneficiario de la orden judicial</t>
  </si>
  <si>
    <t>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del Instructivo. De manera específica, cuando se autoricen pagos de endosos u órdenes judiciales a personas naturales o jurídicas se debe realizar la debida diligencia a través de la consulta a listas restrictivas y vinculantes, con el objetivo de prevenir el pago a personas vinculadas con actividades ilegales relacionadas con riesgos LAFT.</t>
  </si>
  <si>
    <t>1. Dar trámite ante la autoridad competente: Realizar reporte de operación inusual.
2. Asegurar la continuidad de la operación.</t>
  </si>
  <si>
    <t>1.Realizar validación de las empresas con las cuales se firma el acuerdo de condiciones técnicas y operativas para descuentos en nómina, en las listas restrictivas, en concordancia con los lineamientos de la OAPAP y los riesgos LA/FT; y realizar el reporte de operaciones inusuales a la OAPAP en caso de presentarse alguna novedad.</t>
  </si>
  <si>
    <t>Reporte de la validación realizada en el que se presenta el porcentaje  de Compañias a las que se les realizó verificación de antecedentes de acuerdo a riesgos LA/FT sobre Compañias con las que la entidad realiza un vinculo comercial</t>
  </si>
  <si>
    <t xml:space="preserve">El profesional especializado de presupuesto revisa por segunda vez en el Consolidado de Cuentas, las órdenes de pago de las personas jurídicas y resoluciones frente a los soportes, con base en el Liquidador de Pagos vigente y en el aplicativo OPGET Financiero, con el fin de garantizar la congruencia de los soportes con cobro realizado y que los descuentos respectivos se hayan aplicado correctamente antes de aprobarla. Si encuentra inconsistencias devuelve a quien la elaboró para que realice los ajustes. </t>
  </si>
  <si>
    <t xml:space="preserve">2. Ajustar el procedimiento de nómina e instructivo de novedades. </t>
  </si>
  <si>
    <t>Procedimiento de nómina  e instructivo de novedades ajustado.</t>
  </si>
  <si>
    <t>Estudios previos y demás
documentos requeridos en la
etapa precontractual / Documentos y registros del
proceso de selección.
Contratos y Documentos de la
etapa contractual.</t>
  </si>
  <si>
    <t>Posibilidad de afectación económica y reputacional  por usar la entidad para dar apariencia de legalidad a los activos provenientes de actividades delictivas o para canalizar recursos hacia la realización de actividades terroristas o la proliferación de armas de destrucción masiva a causa de la suscripción de contratos con personas naturales o jurídicas relacionadas con estos delitos</t>
  </si>
  <si>
    <t xml:space="preserve"> *La entidad no cuenta con procedimientos efectivos para investigar y verificar los antecedentes de los oferentes antes de la selección. *No disponer de mecanismos claros o señales de alerta que permitan reconocer de manera efectiva las operaciones de lavado de activos o financiación del terrorismo durante los procesos de selección. *Existen posibles influencias externas o presiones que pueden forzar o persuadir a la entidad para seleccionar a un oferente corrupto.</t>
  </si>
  <si>
    <t xml:space="preserve">El enlace de contratación se asegurará de realizar una evaluación de antecedentes de la persona o personas a contratar, conforme  los parámetros indicados por la OAPAP y los contenidos en la política de SARLAF, y dejará constancia sobre la misma (Debida Diligencia). Este trámite se adelantará cada vez que se adelante la contratación, incluyendo en los trámites de adición o prórroga de contrato. </t>
  </si>
  <si>
    <t>C1 , C2</t>
  </si>
  <si>
    <t>Realizar de manera inmediata la verificación exhaustiva del proceso de contratación y del oferente involucrado, utilizando todos los mecanismos disponibles de debida diligencia y consulta de listas de sanciones o alertas sobre lavado de activos y financiación del terrorismo;asegurar y documentar toda la evidencia; informar de manera inmediata al Equipo SARLAFT, Reporte de Operaciones Sospechosas, Remisión UIAF y organos de control, la Oficina de Control Interno, Gerencia Jurídica y a las autoridades competentes.</t>
  </si>
  <si>
    <t>Sensibilizar a los servidores y colaboradores involucrados en el proceso de selección y contratación sobre la detección de señales de alerta de LA/FT</t>
  </si>
  <si>
    <t>(Actividad realizada / Actividad programada)*100</t>
  </si>
  <si>
    <t>Profesional OAPAP
Subgerente de Contratación</t>
  </si>
  <si>
    <t xml:space="preserve">El servidor/a o contratista encargado/a de la revisión de los requisitos de idoneidad realizará la revisión del soporte de verificación (Debida Diligencia). </t>
  </si>
  <si>
    <t>Revisar y documentar lineamientos de debida diiligencia e identificación de operaciones inusuales o señales de alerta en los procedimientos del proceso según modalidad de selección</t>
  </si>
  <si>
    <t>(Revisión y ajuste documental realizado / Revisión y ajuste programado)*100</t>
  </si>
  <si>
    <t>Profesional OAPAP
Subgerente de Contratación
Líder MIPG</t>
  </si>
  <si>
    <t>ASOCIACIÓN RIESGOS PARA LA INTEGRIDAD PÚBLICA - CORRUPCIÓN Y TRÁMITES UAECD</t>
  </si>
  <si>
    <t>TRÁMITE</t>
  </si>
  <si>
    <t>RIESGO DE CORRUPCIÓN ASOCIADO</t>
  </si>
  <si>
    <r>
      <t xml:space="preserve">Posibilidad de afectación reputacional  por soborno entrante al aceptar o solicitar una ventaja indebida </t>
    </r>
    <r>
      <rPr>
        <b/>
        <sz val="11"/>
        <color rgb="FF000000"/>
        <rFont val="Calibri"/>
        <family val="2"/>
        <scheme val="minor"/>
      </rPr>
      <t>en la radicación</t>
    </r>
    <r>
      <rPr>
        <sz val="11"/>
        <color rgb="FF000000"/>
        <rFont val="Calibri"/>
        <family val="2"/>
        <scheme val="minor"/>
      </rPr>
      <t xml:space="preserve"> a causa de agilizar los tiempos de entrada y/u omitir validaciones en la atención de las solicitudes de trámites catastrales
Posibilidad de afectación reputacional  por soborno entrante al aceptar o solicitar una ventaja indebida </t>
    </r>
    <r>
      <rPr>
        <b/>
        <sz val="11"/>
        <color rgb="FF000000"/>
        <rFont val="Calibri"/>
        <family val="2"/>
        <scheme val="minor"/>
      </rPr>
      <t>en la gestión de los trámites</t>
    </r>
    <r>
      <rPr>
        <sz val="11"/>
        <color rgb="FF000000"/>
        <rFont val="Calibri"/>
        <family val="2"/>
        <scheme val="minor"/>
      </rPr>
      <t xml:space="preserve"> a causa de manipular la información o agilizar la atención de la radicación</t>
    </r>
  </si>
  <si>
    <t>Relacionamiento estratégico
Gestión de información catastral y valuatoria</t>
  </si>
  <si>
    <t>CONSULTA DE ACCESO A INFORMACIÓN</t>
  </si>
  <si>
    <r>
      <rPr>
        <sz val="11"/>
        <color rgb="FF000000"/>
        <rFont val="Calibri"/>
        <family val="2"/>
        <scheme val="minor"/>
      </rPr>
      <t xml:space="preserve">Posibilidad de afectación reputacional  por soborno entrante al aceptar o solicitar una ventaja indebida </t>
    </r>
    <r>
      <rPr>
        <b/>
        <sz val="11"/>
        <color rgb="FF000000"/>
        <rFont val="Calibri"/>
        <family val="2"/>
        <scheme val="minor"/>
      </rPr>
      <t>en la radicación</t>
    </r>
    <r>
      <rPr>
        <sz val="11"/>
        <color rgb="FF000000"/>
        <rFont val="Calibri"/>
        <family val="2"/>
        <scheme val="minor"/>
      </rPr>
      <t xml:space="preserve"> a causa de agilizar los tiempos de entrada y/u omitir validaciones en la atención de las solicitudes de trámites catastrales</t>
    </r>
  </si>
  <si>
    <r>
      <rPr>
        <sz val="11"/>
        <color rgb="FF000000"/>
        <rFont val="Calibri"/>
        <family val="2"/>
        <scheme val="minor"/>
      </rPr>
      <t xml:space="preserve">Posibilidad de afectación reputacional  por soborno entrante al aceptar o solicitar una ventaja indebida </t>
    </r>
    <r>
      <rPr>
        <b/>
        <sz val="11"/>
        <color rgb="FF000000"/>
        <rFont val="Calibri"/>
        <family val="2"/>
        <scheme val="minor"/>
      </rPr>
      <t xml:space="preserve">en la radicación </t>
    </r>
    <r>
      <rPr>
        <sz val="11"/>
        <color rgb="FF000000"/>
        <rFont val="Calibri"/>
        <family val="2"/>
        <scheme val="minor"/>
      </rPr>
      <t>a causa de agilizar los tiempos de entrada y/u omitir validaciones en la atención de las solicitudes de trámites catastrales</t>
    </r>
  </si>
  <si>
    <t xml:space="preserve">SEGUIMIENTOS DE SEGUNDA Y TERCERA LÍNEA DE DEFENSA
- Columnas de seguimiento interno, no requiere publicación web - </t>
  </si>
  <si>
    <r>
      <t xml:space="preserve">SEGUIMIENTO DE SEGUNDA LÍNEA DE DEFENSA
</t>
    </r>
    <r>
      <rPr>
        <sz val="11"/>
        <color theme="0"/>
        <rFont val="Calibri"/>
        <family val="2"/>
        <scheme val="minor"/>
      </rPr>
      <t>- Indicar los resultados del seguimiento y si se ha presentado materialización indicar el 
apoyo como segunda línea -
Espacio para la Oficina Asesora de Planeación y Aseguramiento de Procesos y la Gerencia de Tecnología</t>
    </r>
  </si>
  <si>
    <r>
      <t xml:space="preserve">SEGUIMIENTO DE TERCERA LÍNEA
</t>
    </r>
    <r>
      <rPr>
        <sz val="11"/>
        <color theme="0"/>
        <rFont val="Calibri"/>
        <family val="2"/>
        <scheme val="minor"/>
      </rPr>
      <t xml:space="preserve">
Espacio para la Oficina de Control Interno</t>
    </r>
  </si>
  <si>
    <t>1. Revisar y documentar lineamientos de debida diiligencia e identificación de operaciones inusuales o señales de alerta en los procedimientos del proceso en los que aplique</t>
  </si>
  <si>
    <t>2. Realizar socialización de elementos de debida diligencia</t>
  </si>
  <si>
    <t>(Socialización realizada / Socialización programada)*100</t>
  </si>
  <si>
    <t>Recursos humanos, tecnológicos y normativos</t>
  </si>
  <si>
    <t>Líder MIPG - SAF</t>
  </si>
  <si>
    <t>Subgerente SAF, Profesional OAPAP</t>
  </si>
  <si>
    <t xml:space="preserve">Expedir  y socializar circular Cronograma anual de reporte de información contable a la SAF con la identificación y  aplicación  de las obligaciones tributarias en territorios distintos al Distrito Capital </t>
  </si>
  <si>
    <r>
      <t xml:space="preserve">MESA DE SERVICIOS - CA
</t>
    </r>
    <r>
      <rPr>
        <sz val="11"/>
        <color theme="1"/>
        <rFont val="Calibri"/>
        <family val="2"/>
        <scheme val="minor"/>
      </rPr>
      <t>(CONTINUIDAD)</t>
    </r>
  </si>
  <si>
    <r>
      <t xml:space="preserve">
1. Ausencia de respaldo de la información  digital
2. Desconocimiento de Políticas de Seguridad de la Información
3. Ausencia de Planes de continuidad
</t>
    </r>
    <r>
      <rPr>
        <sz val="11"/>
        <color theme="1"/>
        <rFont val="Calibri"/>
        <family val="2"/>
        <scheme val="minor"/>
      </rPr>
      <t>CONTINUIDAD 4. Retiro, enfermedad, incapacidad, vacaciones del personal de la GIC.</t>
    </r>
  </si>
  <si>
    <r>
      <t xml:space="preserve">1 . Pérdida, borrado, modificación de información o Acceso no autorizado a los expedientes digitales con Datos Personales
3. Fallas Humanas
</t>
    </r>
    <r>
      <rPr>
        <sz val="11"/>
        <color theme="1"/>
        <rFont val="Calibri"/>
        <family val="2"/>
        <scheme val="minor"/>
      </rPr>
      <t xml:space="preserve">CONTINUIDAD 3, Ausencia de personal estratégico, técnico uoperativo de la GIC.
</t>
    </r>
  </si>
  <si>
    <t xml:space="preserve">El administrador de la plataforma cada vez que se requiera realiza el proceso de restauración de la aplicación y/o bases de datos. En caso de no poder restaurar la versión más reciente, se debe restaurar la última versión óptima.
</t>
  </si>
  <si>
    <t>,</t>
  </si>
  <si>
    <t>MATRIZ DE RIESGOS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</si>
</sst>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0.0%"/>
    <numFmt numFmtId="165" formatCode="_-* #,##0.000_-;\-* #,##0.000_-;_-* &quot;-&quot;_-;_-@_-"/>
    <numFmt numFmtId="166" formatCode="_-* #,##0.0000_-;\-* #,##0.0000_-;_-* &quot;-&quot;_-;_-@_-"/>
    <numFmt numFmtId="167" formatCode="_(* #,##0.00_);_(* \(#,##0.00\);_(* &quot;-&quot;??_);_(@_)"/>
  </numFmts>
  <fonts count="8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theme="0"/>
      <name val="Calibri"/>
      <family val="2"/>
      <scheme val="minor"/>
    </font>
    <font>
      <sz val="11"/>
      <name val="Calibri"/>
      <family val="2"/>
      <scheme val="minor"/>
    </font>
    <font>
      <sz val="11"/>
      <color rgb="FF000000"/>
      <name val="Calibri"/>
      <family val="2"/>
    </font>
    <font>
      <b/>
      <sz val="11"/>
      <name val="Calibri"/>
      <family val="2"/>
      <scheme val="minor"/>
    </font>
    <font>
      <sz val="11"/>
      <color indexed="8"/>
      <name val="Calibri"/>
      <family val="2"/>
    </font>
    <font>
      <sz val="9"/>
      <color indexed="81"/>
      <name val="Tahoma"/>
      <family val="2"/>
    </font>
    <font>
      <b/>
      <sz val="11"/>
      <color rgb="FFFF0000"/>
      <name val="Calibri"/>
      <family val="2"/>
      <scheme val="minor"/>
    </font>
    <font>
      <b/>
      <sz val="9"/>
      <color indexed="81"/>
      <name val="Tahoma"/>
      <family val="2"/>
    </font>
    <font>
      <sz val="11"/>
      <color theme="0"/>
      <name val="Calibri"/>
      <family val="2"/>
      <scheme val="minor"/>
    </font>
    <font>
      <sz val="10"/>
      <name val="Calibri"/>
      <family val="2"/>
      <scheme val="minor"/>
    </font>
    <font>
      <sz val="11"/>
      <color theme="1"/>
      <name val="Calibri"/>
      <family val="2"/>
      <scheme val="minor"/>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1"/>
      <color indexed="9"/>
      <name val="Calibri"/>
      <family val="2"/>
    </font>
    <font>
      <sz val="10"/>
      <color theme="1"/>
      <name val="Calibri"/>
      <family val="2"/>
      <scheme val="minor"/>
    </font>
    <font>
      <sz val="12"/>
      <color theme="1"/>
      <name val="Calibri"/>
      <family val="2"/>
      <scheme val="minor"/>
    </font>
    <font>
      <sz val="11"/>
      <color rgb="FFFF000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name val="Calibri"/>
      <family val="2"/>
      <scheme val="minor"/>
    </font>
    <font>
      <b/>
      <sz val="12"/>
      <name val="Calibri"/>
      <family val="2"/>
      <scheme val="minor"/>
    </font>
    <font>
      <b/>
      <sz val="12"/>
      <color theme="0"/>
      <name val="Calibri"/>
      <family val="2"/>
      <scheme val="minor"/>
    </font>
    <font>
      <b/>
      <u/>
      <sz val="11"/>
      <color theme="1"/>
      <name val="Calibri"/>
      <family val="2"/>
      <scheme val="minor"/>
    </font>
    <font>
      <sz val="11"/>
      <color rgb="FFC00000"/>
      <name val="Calibri"/>
      <family val="2"/>
      <scheme val="minor"/>
    </font>
    <font>
      <b/>
      <sz val="14"/>
      <color theme="0"/>
      <name val="Calibri"/>
      <family val="2"/>
      <scheme val="minor"/>
    </font>
    <font>
      <b/>
      <u/>
      <sz val="10"/>
      <color theme="0"/>
      <name val="Calibri"/>
      <family val="2"/>
      <scheme val="minor"/>
    </font>
    <font>
      <sz val="11"/>
      <color theme="0" tint="-0.14999847407452621"/>
      <name val="Calibri"/>
      <family val="2"/>
      <scheme val="minor"/>
    </font>
    <font>
      <sz val="11"/>
      <color rgb="FF000000"/>
      <name val="Calibri"/>
      <family val="2"/>
      <scheme val="minor"/>
    </font>
    <font>
      <sz val="9"/>
      <color rgb="FFFF0000"/>
      <name val="Calibri"/>
      <family val="2"/>
      <scheme val="minor"/>
    </font>
    <font>
      <sz val="12"/>
      <color rgb="FF333333"/>
      <name val="Calibri"/>
      <family val="2"/>
      <scheme val="minor"/>
    </font>
    <font>
      <b/>
      <sz val="11"/>
      <color theme="1" tint="0.499984740745262"/>
      <name val="Calibri"/>
      <family val="2"/>
      <scheme val="minor"/>
    </font>
    <font>
      <i/>
      <sz val="11"/>
      <color theme="0" tint="-0.499984740745262"/>
      <name val="Calibri"/>
      <family val="2"/>
      <scheme val="minor"/>
    </font>
    <font>
      <sz val="10"/>
      <color theme="0"/>
      <name val="Calibri"/>
      <family val="2"/>
      <scheme val="minor"/>
    </font>
    <font>
      <b/>
      <sz val="11"/>
      <color rgb="FF000000"/>
      <name val="Calibri"/>
      <family val="2"/>
      <scheme val="minor"/>
    </font>
    <font>
      <sz val="9"/>
      <color rgb="FF000000"/>
      <name val="Calibri"/>
      <family val="2"/>
      <scheme val="minor"/>
    </font>
    <font>
      <b/>
      <sz val="11"/>
      <color rgb="FFFFFFFF"/>
      <name val="Calibri"/>
      <family val="2"/>
      <scheme val="minor"/>
    </font>
    <font>
      <sz val="10"/>
      <color rgb="FFFFFFFF"/>
      <name val="Calibri"/>
      <family val="2"/>
      <scheme val="minor"/>
    </font>
    <font>
      <sz val="11"/>
      <color rgb="FFFFFFFF"/>
      <name val="Calibri"/>
      <family val="2"/>
      <scheme val="minor"/>
    </font>
    <font>
      <b/>
      <sz val="10"/>
      <color rgb="FFFFFFFF"/>
      <name val="Calibri"/>
      <family val="2"/>
      <scheme val="minor"/>
    </font>
    <font>
      <sz val="11"/>
      <color theme="0" tint="-0.499984740745262"/>
      <name val="Calibri"/>
      <family val="2"/>
      <scheme val="minor"/>
    </font>
    <font>
      <b/>
      <sz val="11"/>
      <color theme="0" tint="-0.499984740745262"/>
      <name val="Calibri"/>
      <family val="2"/>
      <scheme val="minor"/>
    </font>
    <font>
      <sz val="8"/>
      <name val="Calibri"/>
      <family val="2"/>
      <scheme val="minor"/>
    </font>
    <font>
      <sz val="11"/>
      <color rgb="FF000000"/>
      <name val="Calibri"/>
      <family val="2"/>
      <scheme val="minor"/>
    </font>
    <font>
      <b/>
      <sz val="11"/>
      <color rgb="FF000000"/>
      <name val="Calibri"/>
      <family val="2"/>
    </font>
    <font>
      <sz val="11"/>
      <name val="Calibri"/>
      <family val="2"/>
    </font>
    <font>
      <sz val="11"/>
      <color theme="1"/>
      <name val="Calibri"/>
      <family val="2"/>
    </font>
    <font>
      <sz val="10"/>
      <color rgb="FF000000"/>
      <name val="Calibri"/>
      <family val="2"/>
      <scheme val="minor"/>
    </font>
    <font>
      <sz val="9"/>
      <color rgb="FF424242"/>
      <name val="Calibri"/>
      <family val="2"/>
      <scheme val="minor"/>
    </font>
    <font>
      <b/>
      <sz val="12"/>
      <color theme="0"/>
      <name val="Calibri"/>
      <family val="2"/>
    </font>
    <font>
      <sz val="11"/>
      <color rgb="FFFF0000"/>
      <name val="Calibri"/>
      <family val="2"/>
    </font>
    <font>
      <sz val="11"/>
      <color rgb="FFC00000"/>
      <name val="Calibri"/>
      <family val="2"/>
    </font>
    <font>
      <sz val="10"/>
      <name val="Calibri"/>
      <family val="2"/>
    </font>
    <font>
      <sz val="11"/>
      <color rgb="FF7030A0"/>
      <name val="Calibri"/>
      <family val="2"/>
      <scheme val="minor"/>
    </font>
    <font>
      <b/>
      <sz val="11"/>
      <color rgb="FF000000"/>
      <name val="Calibri"/>
      <family val="2"/>
      <scheme val="minor"/>
    </font>
    <font>
      <sz val="11"/>
      <color rgb="FF242424"/>
      <name val="Calibri"/>
      <family val="2"/>
      <scheme val="minor"/>
    </font>
    <font>
      <sz val="11"/>
      <color rgb="FF000000"/>
      <name val="Calibri"/>
      <family val="2"/>
    </font>
    <font>
      <sz val="11"/>
      <color theme="1"/>
      <name val="Calibri"/>
      <family val="2"/>
      <scheme val="minor"/>
    </font>
    <font>
      <sz val="11"/>
      <color rgb="FF000000"/>
      <name val="Calibri"/>
      <family val="2"/>
      <scheme val="minor"/>
    </font>
    <font>
      <sz val="11"/>
      <color rgb="FF000000"/>
      <name val="Calibri"/>
      <family val="2"/>
    </font>
    <font>
      <sz val="11"/>
      <color theme="1"/>
      <name val="Calibri"/>
      <family val="2"/>
    </font>
    <font>
      <sz val="11"/>
      <color rgb="FF242424"/>
      <name val="Aptos Narrow"/>
      <family val="2"/>
    </font>
    <font>
      <i/>
      <sz val="12"/>
      <color rgb="FF000000"/>
      <name val="Calibri"/>
      <family val="2"/>
      <charset val="1"/>
    </font>
    <font>
      <sz val="11"/>
      <name val="Calibri"/>
      <family val="2"/>
    </font>
  </fonts>
  <fills count="44">
    <fill>
      <patternFill patternType="none"/>
    </fill>
    <fill>
      <patternFill patternType="gray125"/>
    </fill>
    <fill>
      <patternFill patternType="solid">
        <fgColor rgb="FF0070C0"/>
        <bgColor indexed="64"/>
      </patternFill>
    </fill>
    <fill>
      <patternFill patternType="solid">
        <fgColor rgb="FFFF0000"/>
        <bgColor indexed="64"/>
      </patternFill>
    </fill>
    <fill>
      <patternFill patternType="solid">
        <fgColor theme="0"/>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43"/>
        <bgColor indexed="43"/>
      </patternFill>
    </fill>
    <fill>
      <patternFill patternType="solid">
        <fgColor rgb="FFFFC000"/>
        <bgColor indexed="64"/>
      </patternFill>
    </fill>
    <fill>
      <patternFill patternType="solid">
        <fgColor rgb="FF00B050"/>
        <bgColor indexed="64"/>
      </patternFill>
    </fill>
    <fill>
      <patternFill patternType="solid">
        <fgColor rgb="FF008080"/>
        <bgColor indexed="64"/>
      </patternFill>
    </fill>
    <fill>
      <patternFill patternType="solid">
        <fgColor rgb="FFBFBFBF"/>
        <bgColor indexed="64"/>
      </patternFill>
    </fill>
    <fill>
      <patternFill patternType="solid">
        <fgColor rgb="FFFFFF66"/>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F2F2F2"/>
        <bgColor rgb="FF000000"/>
      </patternFill>
    </fill>
    <fill>
      <patternFill patternType="solid">
        <fgColor rgb="FFFFFFFF"/>
        <bgColor rgb="FF000000"/>
      </patternFill>
    </fill>
    <fill>
      <patternFill patternType="solid">
        <fgColor rgb="FF002060"/>
        <bgColor indexed="64"/>
      </patternFill>
    </fill>
    <fill>
      <patternFill patternType="solid">
        <fgColor theme="6" tint="-0.499984740745262"/>
        <bgColor indexed="64"/>
      </patternFill>
    </fill>
    <fill>
      <patternFill patternType="solid">
        <fgColor theme="0" tint="-0.499984740745262"/>
        <bgColor indexed="64"/>
      </patternFill>
    </fill>
  </fills>
  <borders count="24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style="thin">
        <color auto="1"/>
      </top>
      <bottom style="thin">
        <color auto="1"/>
      </bottom>
      <diagonal/>
    </border>
    <border>
      <left style="thin">
        <color auto="1"/>
      </left>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style="thin">
        <color indexed="64"/>
      </right>
      <top/>
      <bottom style="thin">
        <color rgb="FF000000"/>
      </bottom>
      <diagonal/>
    </border>
    <border>
      <left style="thin">
        <color auto="1"/>
      </left>
      <right style="thin">
        <color auto="1"/>
      </right>
      <top style="thin">
        <color auto="1"/>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thin">
        <color auto="1"/>
      </top>
      <bottom style="thin">
        <color auto="1"/>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medium">
        <color rgb="FF000000"/>
      </left>
      <right style="thin">
        <color auto="1"/>
      </right>
      <top/>
      <bottom style="thin">
        <color auto="1"/>
      </bottom>
      <diagonal/>
    </border>
    <border>
      <left style="thin">
        <color indexed="64"/>
      </left>
      <right style="medium">
        <color rgb="FF000000"/>
      </right>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right style="thin">
        <color auto="1"/>
      </right>
      <top style="medium">
        <color rgb="FF000000"/>
      </top>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auto="1"/>
      </left>
      <right style="thin">
        <color auto="1"/>
      </right>
      <top style="medium">
        <color indexed="64"/>
      </top>
      <bottom style="thin">
        <color rgb="FF00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medium">
        <color indexed="64"/>
      </top>
      <bottom/>
      <diagonal/>
    </border>
    <border>
      <left style="thin">
        <color indexed="64"/>
      </left>
      <right/>
      <top style="medium">
        <color rgb="FF000000"/>
      </top>
      <bottom style="thin">
        <color indexed="64"/>
      </bottom>
      <diagonal/>
    </border>
    <border>
      <left/>
      <right style="thin">
        <color indexed="64"/>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auto="1"/>
      </left>
      <right/>
      <top style="medium">
        <color indexed="64"/>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rgb="FF000000"/>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top style="medium">
        <color rgb="FF000000"/>
      </top>
      <bottom/>
      <diagonal/>
    </border>
    <border>
      <left style="thin">
        <color auto="1"/>
      </left>
      <right style="medium">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medium">
        <color rgb="FF000000"/>
      </bottom>
      <diagonal/>
    </border>
    <border>
      <left style="thin">
        <color auto="1"/>
      </left>
      <right style="thin">
        <color auto="1"/>
      </right>
      <top style="thin">
        <color auto="1"/>
      </top>
      <bottom style="medium">
        <color indexed="64"/>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style="medium">
        <color rgb="FF000000"/>
      </bottom>
      <diagonal/>
    </border>
    <border>
      <left style="thin">
        <color indexed="64"/>
      </left>
      <right style="thin">
        <color rgb="FF000000"/>
      </right>
      <top style="medium">
        <color indexed="64"/>
      </top>
      <bottom style="thin">
        <color indexed="64"/>
      </bottom>
      <diagonal/>
    </border>
    <border>
      <left style="thin">
        <color rgb="FF000000"/>
      </left>
      <right style="thin">
        <color indexed="64"/>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indexed="64"/>
      </right>
      <top/>
      <bottom style="medium">
        <color rgb="FF000000"/>
      </bottom>
      <diagonal/>
    </border>
    <border>
      <left style="thin">
        <color indexed="64"/>
      </left>
      <right style="medium">
        <color rgb="FF000000"/>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rgb="FF000000"/>
      </left>
      <right style="thin">
        <color indexed="64"/>
      </right>
      <top/>
      <bottom/>
      <diagonal/>
    </border>
    <border>
      <left style="thin">
        <color indexed="64"/>
      </left>
      <right style="medium">
        <color rgb="FF000000"/>
      </right>
      <top style="thin">
        <color indexed="64"/>
      </top>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56">
    <xf numFmtId="0" fontId="0" fillId="0" borderId="0"/>
    <xf numFmtId="0" fontId="3" fillId="0" borderId="0"/>
    <xf numFmtId="0" fontId="8" fillId="0" borderId="0"/>
    <xf numFmtId="0" fontId="19" fillId="10" borderId="0" applyNumberFormat="0" applyBorder="0" applyAlignment="0" applyProtection="0"/>
    <xf numFmtId="0" fontId="25" fillId="11" borderId="6" applyNumberFormat="0" applyAlignment="0" applyProtection="0"/>
    <xf numFmtId="0" fontId="27" fillId="12" borderId="7" applyNumberFormat="0" applyAlignment="0" applyProtection="0"/>
    <xf numFmtId="0" fontId="26" fillId="0" borderId="8" applyNumberFormat="0" applyFill="0" applyAlignment="0" applyProtection="0"/>
    <xf numFmtId="0" fontId="18" fillId="0" borderId="0" applyNumberFormat="0" applyFill="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8" fillId="20" borderId="0" applyNumberFormat="0" applyBorder="0" applyAlignment="0" applyProtection="0"/>
    <xf numFmtId="0" fontId="8" fillId="10" borderId="0" applyNumberFormat="0" applyBorder="0" applyAlignment="0" applyProtection="0"/>
    <xf numFmtId="0" fontId="29" fillId="21"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 fillId="23" borderId="0" applyNumberFormat="0" applyBorder="0" applyAlignment="0" applyProtection="0"/>
    <xf numFmtId="0" fontId="8" fillId="17"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8" fillId="20" borderId="0" applyNumberFormat="0" applyBorder="0" applyAlignment="0" applyProtection="0"/>
    <xf numFmtId="0" fontId="8" fillId="25" borderId="0" applyNumberFormat="0" applyBorder="0" applyAlignment="0" applyProtection="0"/>
    <xf numFmtId="0" fontId="29" fillId="25" borderId="0" applyNumberFormat="0" applyBorder="0" applyAlignment="0" applyProtection="0"/>
    <xf numFmtId="0" fontId="23" fillId="25" borderId="6" applyNumberFormat="0" applyAlignment="0" applyProtection="0"/>
    <xf numFmtId="0" fontId="20" fillId="26" borderId="0" applyNumberFormat="0" applyBorder="0" applyAlignment="0" applyProtection="0"/>
    <xf numFmtId="0" fontId="21" fillId="27" borderId="0" applyNumberFormat="0" applyBorder="0" applyAlignment="0" applyProtection="0"/>
    <xf numFmtId="0" fontId="8" fillId="20" borderId="9" applyNumberFormat="0" applyAlignment="0" applyProtection="0"/>
    <xf numFmtId="0" fontId="24" fillId="11" borderId="10" applyNumberFormat="0" applyAlignment="0" applyProtection="0"/>
    <xf numFmtId="0" fontId="28" fillId="0" borderId="0" applyNumberFormat="0" applyFill="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5" fillId="0" borderId="0" applyNumberFormat="0" applyFill="0" applyBorder="0" applyAlignment="0" applyProtection="0"/>
    <xf numFmtId="0" fontId="22" fillId="0" borderId="14" applyNumberFormat="0" applyFill="0" applyAlignment="0" applyProtection="0"/>
    <xf numFmtId="0" fontId="3" fillId="0" borderId="0"/>
    <xf numFmtId="0" fontId="14" fillId="0" borderId="0"/>
    <xf numFmtId="0" fontId="14"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16" borderId="0" applyNumberFormat="0" applyBorder="0" applyAlignment="0" applyProtection="0"/>
    <xf numFmtId="0" fontId="29" fillId="19"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9" fontId="14" fillId="0" borderId="0" applyFont="0" applyFill="0" applyBorder="0" applyAlignment="0" applyProtection="0"/>
    <xf numFmtId="41" fontId="14" fillId="0" borderId="0" applyFont="0" applyFill="0" applyBorder="0" applyAlignment="0" applyProtection="0"/>
    <xf numFmtId="0" fontId="44" fillId="0" borderId="0"/>
    <xf numFmtId="0" fontId="25" fillId="11" borderId="35" applyNumberFormat="0" applyAlignment="0" applyProtection="0"/>
    <xf numFmtId="0" fontId="23" fillId="25" borderId="35" applyNumberFormat="0" applyAlignment="0" applyProtection="0"/>
    <xf numFmtId="0" fontId="8" fillId="20" borderId="36" applyNumberFormat="0" applyAlignment="0" applyProtection="0"/>
    <xf numFmtId="0" fontId="24" fillId="11" borderId="37" applyNumberFormat="0" applyAlignment="0" applyProtection="0"/>
    <xf numFmtId="0" fontId="22" fillId="0" borderId="38" applyNumberFormat="0" applyFill="0" applyAlignment="0" applyProtection="0"/>
    <xf numFmtId="41" fontId="14" fillId="0" borderId="0" applyFont="0" applyFill="0" applyBorder="0" applyAlignment="0" applyProtection="0"/>
    <xf numFmtId="0" fontId="25" fillId="11" borderId="39" applyNumberFormat="0" applyAlignment="0" applyProtection="0"/>
    <xf numFmtId="0" fontId="24" fillId="11" borderId="48" applyNumberFormat="0" applyAlignment="0" applyProtection="0"/>
    <xf numFmtId="0" fontId="8" fillId="20" borderId="47" applyNumberFormat="0" applyAlignment="0" applyProtection="0"/>
    <xf numFmtId="0" fontId="23" fillId="25" borderId="39" applyNumberFormat="0" applyAlignment="0" applyProtection="0"/>
    <xf numFmtId="0" fontId="8" fillId="20" borderId="40" applyNumberFormat="0" applyAlignment="0" applyProtection="0"/>
    <xf numFmtId="0" fontId="24" fillId="11" borderId="41" applyNumberFormat="0" applyAlignment="0" applyProtection="0"/>
    <xf numFmtId="0" fontId="22" fillId="0" borderId="42" applyNumberFormat="0" applyFill="0" applyAlignment="0" applyProtection="0"/>
    <xf numFmtId="0" fontId="22" fillId="0" borderId="49" applyNumberFormat="0" applyFill="0" applyAlignment="0" applyProtection="0"/>
    <xf numFmtId="0" fontId="23" fillId="25" borderId="46" applyNumberFormat="0" applyAlignment="0" applyProtection="0"/>
    <xf numFmtId="0" fontId="25" fillId="11" borderId="46" applyNumberFormat="0" applyAlignment="0" applyProtection="0"/>
    <xf numFmtId="41" fontId="14" fillId="0" borderId="0" applyFont="0" applyFill="0" applyBorder="0" applyAlignment="0" applyProtection="0"/>
    <xf numFmtId="0" fontId="8" fillId="20" borderId="202" applyNumberFormat="0" applyAlignment="0" applyProtection="0"/>
    <xf numFmtId="0" fontId="25" fillId="11" borderId="167" applyNumberFormat="0" applyAlignment="0" applyProtection="0"/>
    <xf numFmtId="0" fontId="22" fillId="0" borderId="204" applyNumberFormat="0" applyFill="0" applyAlignment="0" applyProtection="0"/>
    <xf numFmtId="0" fontId="25" fillId="11" borderId="158" applyNumberFormat="0" applyAlignment="0" applyProtection="0"/>
    <xf numFmtId="0" fontId="22" fillId="0" borderId="170" applyNumberFormat="0" applyFill="0" applyAlignment="0" applyProtection="0"/>
    <xf numFmtId="0" fontId="8" fillId="20" borderId="168" applyNumberFormat="0" applyAlignment="0" applyProtection="0"/>
    <xf numFmtId="0" fontId="24" fillId="11" borderId="169" applyNumberFormat="0" applyAlignment="0" applyProtection="0"/>
    <xf numFmtId="0" fontId="23" fillId="25" borderId="192" applyNumberFormat="0" applyAlignment="0" applyProtection="0"/>
    <xf numFmtId="0" fontId="23" fillId="25" borderId="167" applyNumberFormat="0" applyAlignment="0" applyProtection="0"/>
    <xf numFmtId="0" fontId="23" fillId="25" borderId="210" applyNumberFormat="0" applyAlignment="0" applyProtection="0"/>
    <xf numFmtId="0" fontId="25" fillId="11" borderId="197" applyNumberFormat="0" applyAlignment="0" applyProtection="0"/>
    <xf numFmtId="0" fontId="8" fillId="20" borderId="193" applyNumberFormat="0" applyAlignment="0" applyProtection="0"/>
    <xf numFmtId="0" fontId="22" fillId="0" borderId="195" applyNumberFormat="0" applyFill="0" applyAlignment="0" applyProtection="0"/>
    <xf numFmtId="0" fontId="23" fillId="25" borderId="158" applyNumberFormat="0" applyAlignment="0" applyProtection="0"/>
    <xf numFmtId="0" fontId="8" fillId="20" borderId="159" applyNumberFormat="0" applyAlignment="0" applyProtection="0"/>
    <xf numFmtId="0" fontId="24" fillId="11" borderId="160" applyNumberFormat="0" applyAlignment="0" applyProtection="0"/>
    <xf numFmtId="0" fontId="25" fillId="11" borderId="192" applyNumberFormat="0" applyAlignment="0" applyProtection="0"/>
    <xf numFmtId="0" fontId="22" fillId="0" borderId="213" applyNumberFormat="0" applyFill="0" applyAlignment="0" applyProtection="0"/>
    <xf numFmtId="0" fontId="22" fillId="0" borderId="16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0" borderId="211" applyNumberFormat="0" applyAlignment="0" applyProtection="0"/>
    <xf numFmtId="0" fontId="25" fillId="11" borderId="201" applyNumberFormat="0" applyAlignment="0" applyProtection="0"/>
    <xf numFmtId="9" fontId="1" fillId="0" borderId="0" applyFont="0" applyFill="0" applyBorder="0" applyAlignment="0" applyProtection="0"/>
    <xf numFmtId="41" fontId="1" fillId="0" borderId="0" applyFont="0" applyFill="0" applyBorder="0" applyAlignment="0" applyProtection="0"/>
    <xf numFmtId="0" fontId="24" fillId="11" borderId="194" applyNumberFormat="0" applyAlignment="0" applyProtection="0"/>
    <xf numFmtId="0" fontId="25" fillId="11" borderId="163" applyNumberFormat="0" applyAlignment="0" applyProtection="0"/>
    <xf numFmtId="0" fontId="23" fillId="25" borderId="163" applyNumberFormat="0" applyAlignment="0" applyProtection="0"/>
    <xf numFmtId="0" fontId="8" fillId="20" borderId="164" applyNumberFormat="0" applyAlignment="0" applyProtection="0"/>
    <xf numFmtId="0" fontId="24" fillId="11" borderId="165" applyNumberFormat="0" applyAlignment="0" applyProtection="0"/>
    <xf numFmtId="0" fontId="22" fillId="0" borderId="166" applyNumberFormat="0" applyFill="0" applyAlignment="0" applyProtection="0"/>
    <xf numFmtId="41" fontId="1" fillId="0" borderId="0" applyFont="0" applyFill="0" applyBorder="0" applyAlignment="0" applyProtection="0"/>
    <xf numFmtId="0" fontId="23" fillId="25" borderId="201" applyNumberFormat="0" applyAlignment="0" applyProtection="0"/>
    <xf numFmtId="0" fontId="24" fillId="11" borderId="203" applyNumberFormat="0" applyAlignment="0" applyProtection="0"/>
    <xf numFmtId="0" fontId="24" fillId="11" borderId="212" applyNumberFormat="0" applyAlignment="0" applyProtection="0"/>
    <xf numFmtId="0" fontId="25" fillId="11" borderId="180" applyNumberFormat="0" applyAlignment="0" applyProtection="0"/>
    <xf numFmtId="0" fontId="23" fillId="25" borderId="180" applyNumberFormat="0" applyAlignment="0" applyProtection="0"/>
    <xf numFmtId="0" fontId="8" fillId="20" borderId="181" applyNumberFormat="0" applyAlignment="0" applyProtection="0"/>
    <xf numFmtId="0" fontId="24" fillId="11" borderId="182" applyNumberFormat="0" applyAlignment="0" applyProtection="0"/>
    <xf numFmtId="0" fontId="22" fillId="0" borderId="183" applyNumberFormat="0" applyFill="0" applyAlignment="0" applyProtection="0"/>
    <xf numFmtId="0" fontId="25" fillId="11" borderId="185" applyNumberFormat="0" applyAlignment="0" applyProtection="0"/>
    <xf numFmtId="0" fontId="23" fillId="25" borderId="185" applyNumberFormat="0" applyAlignment="0" applyProtection="0"/>
    <xf numFmtId="0" fontId="8" fillId="20" borderId="186" applyNumberFormat="0" applyAlignment="0" applyProtection="0"/>
    <xf numFmtId="0" fontId="24" fillId="11" borderId="187" applyNumberFormat="0" applyAlignment="0" applyProtection="0"/>
    <xf numFmtId="0" fontId="22" fillId="0" borderId="188" applyNumberFormat="0" applyFill="0" applyAlignment="0" applyProtection="0"/>
    <xf numFmtId="0" fontId="23" fillId="25" borderId="197" applyNumberFormat="0" applyAlignment="0" applyProtection="0"/>
    <xf numFmtId="0" fontId="8" fillId="20" borderId="198" applyNumberFormat="0" applyAlignment="0" applyProtection="0"/>
    <xf numFmtId="0" fontId="24" fillId="11" borderId="199" applyNumberFormat="0" applyAlignment="0" applyProtection="0"/>
    <xf numFmtId="0" fontId="22" fillId="0" borderId="200" applyNumberFormat="0" applyFill="0" applyAlignment="0" applyProtection="0"/>
    <xf numFmtId="0" fontId="25" fillId="11" borderId="210" applyNumberFormat="0" applyAlignment="0" applyProtection="0"/>
    <xf numFmtId="0" fontId="25" fillId="11" borderId="206" applyNumberFormat="0" applyAlignment="0" applyProtection="0"/>
    <xf numFmtId="0" fontId="23" fillId="25" borderId="206" applyNumberFormat="0" applyAlignment="0" applyProtection="0"/>
    <xf numFmtId="0" fontId="8" fillId="20" borderId="207" applyNumberFormat="0" applyAlignment="0" applyProtection="0"/>
    <xf numFmtId="0" fontId="24" fillId="11" borderId="208" applyNumberFormat="0" applyAlignment="0" applyProtection="0"/>
    <xf numFmtId="0" fontId="22" fillId="0" borderId="209" applyNumberFormat="0" applyFill="0" applyAlignment="0" applyProtection="0"/>
    <xf numFmtId="0" fontId="25" fillId="11" borderId="217" applyNumberFormat="0" applyAlignment="0" applyProtection="0"/>
    <xf numFmtId="0" fontId="23" fillId="25" borderId="217" applyNumberFormat="0" applyAlignment="0" applyProtection="0"/>
    <xf numFmtId="0" fontId="8" fillId="20" borderId="218" applyNumberFormat="0" applyAlignment="0" applyProtection="0"/>
    <xf numFmtId="0" fontId="24" fillId="11" borderId="219" applyNumberFormat="0" applyAlignment="0" applyProtection="0"/>
    <xf numFmtId="0" fontId="22" fillId="0" borderId="220" applyNumberFormat="0" applyFill="0" applyAlignment="0" applyProtection="0"/>
  </cellStyleXfs>
  <cellXfs count="1925">
    <xf numFmtId="0" fontId="0" fillId="0" borderId="0" xfId="0"/>
    <xf numFmtId="0" fontId="0" fillId="0" borderId="0" xfId="0" applyAlignment="1" applyProtection="1">
      <alignment wrapText="1"/>
      <protection locked="0"/>
    </xf>
    <xf numFmtId="0" fontId="0" fillId="0" borderId="0" xfId="0" applyAlignment="1" applyProtection="1">
      <alignment horizontal="center" wrapText="1"/>
      <protection locked="0"/>
    </xf>
    <xf numFmtId="0" fontId="32" fillId="0" borderId="0" xfId="0" applyFont="1" applyAlignment="1" applyProtection="1">
      <alignment wrapText="1"/>
      <protection locked="0"/>
    </xf>
    <xf numFmtId="0" fontId="2" fillId="0" borderId="0" xfId="0" applyFont="1" applyAlignment="1" applyProtection="1">
      <alignment wrapText="1"/>
      <protection locked="0"/>
    </xf>
    <xf numFmtId="0" fontId="39" fillId="0" borderId="0" xfId="0" applyFont="1" applyAlignment="1" applyProtection="1">
      <alignment wrapText="1"/>
      <protection locked="0"/>
    </xf>
    <xf numFmtId="0" fontId="4" fillId="30" borderId="3" xfId="0" applyFont="1"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31" fillId="0" borderId="0" xfId="0" applyFont="1" applyAlignment="1" applyProtection="1">
      <alignment wrapText="1"/>
      <protection locked="0"/>
    </xf>
    <xf numFmtId="0" fontId="0" fillId="0" borderId="26" xfId="0" applyBorder="1" applyAlignment="1" applyProtection="1">
      <alignment horizontal="center" vertical="center" wrapText="1"/>
      <protection locked="0"/>
    </xf>
    <xf numFmtId="0" fontId="0" fillId="37" borderId="26" xfId="0" applyFill="1" applyBorder="1" applyAlignment="1" applyProtection="1">
      <alignment horizontal="center" vertical="center" textRotation="90" wrapText="1"/>
      <protection locked="0"/>
    </xf>
    <xf numFmtId="0" fontId="0" fillId="0" borderId="0" xfId="0"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0" xfId="0" applyProtection="1">
      <protection locked="0"/>
    </xf>
    <xf numFmtId="9" fontId="5" fillId="37" borderId="26" xfId="66" applyFont="1" applyFill="1" applyBorder="1" applyAlignment="1" applyProtection="1">
      <alignment horizontal="center" vertical="center" wrapText="1"/>
    </xf>
    <xf numFmtId="0" fontId="0" fillId="0" borderId="0" xfId="0" applyAlignment="1" applyProtection="1">
      <alignment vertical="center"/>
      <protection locked="0"/>
    </xf>
    <xf numFmtId="0" fontId="5" fillId="0" borderId="0" xfId="0" applyFont="1" applyAlignment="1" applyProtection="1">
      <alignment wrapText="1"/>
      <protection locked="0"/>
    </xf>
    <xf numFmtId="0" fontId="31" fillId="0" borderId="0" xfId="0" applyFont="1"/>
    <xf numFmtId="0" fontId="35" fillId="0" borderId="0" xfId="0" applyFont="1"/>
    <xf numFmtId="0" fontId="36" fillId="0" borderId="0" xfId="0" applyFont="1" applyAlignment="1">
      <alignment horizontal="center" vertical="center" wrapText="1"/>
    </xf>
    <xf numFmtId="9" fontId="34" fillId="0" borderId="19" xfId="0" applyNumberFormat="1" applyFont="1" applyBorder="1" applyAlignment="1">
      <alignment horizontal="center" vertical="center" wrapText="1" readingOrder="1"/>
    </xf>
    <xf numFmtId="0" fontId="36" fillId="4" borderId="0" xfId="0" applyFont="1" applyFill="1" applyAlignment="1">
      <alignment horizontal="center" vertical="center" wrapText="1"/>
    </xf>
    <xf numFmtId="0" fontId="36" fillId="0" borderId="18" xfId="0" applyFont="1" applyBorder="1" applyAlignment="1">
      <alignment horizontal="justify" vertical="center" wrapText="1" readingOrder="1"/>
    </xf>
    <xf numFmtId="0" fontId="36" fillId="0" borderId="19" xfId="0" applyFont="1" applyBorder="1" applyAlignment="1">
      <alignment horizontal="justify" vertical="center" wrapText="1" readingOrder="1"/>
    </xf>
    <xf numFmtId="0" fontId="36" fillId="0" borderId="0" xfId="0" applyFont="1"/>
    <xf numFmtId="9" fontId="33" fillId="0" borderId="19" xfId="0" applyNumberFormat="1" applyFont="1" applyBorder="1" applyAlignment="1">
      <alignment horizontal="center" vertical="center" wrapText="1" readingOrder="1"/>
    </xf>
    <xf numFmtId="9" fontId="34" fillId="0" borderId="0" xfId="0" applyNumberFormat="1" applyFont="1" applyAlignment="1">
      <alignment horizontal="center" vertical="center" wrapText="1" readingOrder="1"/>
    </xf>
    <xf numFmtId="0" fontId="36" fillId="0" borderId="0" xfId="0" applyFont="1" applyAlignment="1">
      <alignment wrapText="1"/>
    </xf>
    <xf numFmtId="0" fontId="0" fillId="0" borderId="1" xfId="0" applyBorder="1" applyAlignment="1" applyProtection="1">
      <alignment horizontal="center" vertical="center" wrapText="1"/>
      <protection locked="0"/>
    </xf>
    <xf numFmtId="9" fontId="36" fillId="0" borderId="0" xfId="66" applyFont="1" applyAlignment="1" applyProtection="1">
      <alignment vertical="center"/>
    </xf>
    <xf numFmtId="41" fontId="36" fillId="0" borderId="0" xfId="67" applyFont="1" applyAlignment="1" applyProtection="1">
      <alignment horizontal="center" vertical="center"/>
    </xf>
    <xf numFmtId="0" fontId="36" fillId="0" borderId="18" xfId="0" applyFont="1" applyBorder="1" applyAlignment="1">
      <alignment horizontal="center" vertical="center" wrapText="1" readingOrder="1"/>
    </xf>
    <xf numFmtId="0" fontId="36" fillId="0" borderId="19" xfId="0" applyFont="1" applyBorder="1" applyAlignment="1">
      <alignment horizontal="center" vertical="center" wrapText="1" readingOrder="1"/>
    </xf>
    <xf numFmtId="0" fontId="10" fillId="0" borderId="0" xfId="0" applyFont="1" applyAlignment="1" applyProtection="1">
      <alignment wrapText="1"/>
      <protection locked="0"/>
    </xf>
    <xf numFmtId="0" fontId="10" fillId="0" borderId="0" xfId="0" applyFont="1" applyAlignment="1" applyProtection="1">
      <alignment vertical="center"/>
      <protection locked="0"/>
    </xf>
    <xf numFmtId="9" fontId="31" fillId="0" borderId="0" xfId="66" applyFont="1"/>
    <xf numFmtId="0" fontId="45" fillId="0" borderId="0" xfId="0" applyFont="1" applyAlignment="1" applyProtection="1">
      <alignment wrapText="1"/>
      <protection locked="0"/>
    </xf>
    <xf numFmtId="0" fontId="2" fillId="0" borderId="1" xfId="0" applyFont="1" applyBorder="1" applyAlignment="1" applyProtection="1">
      <alignment horizontal="center" wrapText="1"/>
      <protection locked="0"/>
    </xf>
    <xf numFmtId="0" fontId="2" fillId="0" borderId="0" xfId="0" applyFont="1" applyAlignment="1" applyProtection="1">
      <alignment horizontal="center" vertical="center" wrapText="1"/>
      <protection locked="0"/>
    </xf>
    <xf numFmtId="0" fontId="32" fillId="0" borderId="0" xfId="0" applyFont="1" applyAlignment="1" applyProtection="1">
      <alignment vertical="center" wrapText="1"/>
      <protection locked="0"/>
    </xf>
    <xf numFmtId="0" fontId="0" fillId="0" borderId="0" xfId="0" applyAlignment="1">
      <alignment horizontal="center"/>
    </xf>
    <xf numFmtId="0" fontId="32" fillId="0" borderId="0" xfId="0" applyFont="1" applyAlignment="1" applyProtection="1">
      <alignment vertical="top"/>
      <protection locked="0"/>
    </xf>
    <xf numFmtId="0" fontId="46" fillId="0" borderId="0" xfId="0" applyFont="1" applyAlignment="1">
      <alignment vertical="center"/>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31" fillId="0" borderId="0" xfId="0" applyFont="1" applyAlignment="1">
      <alignment wrapText="1"/>
    </xf>
    <xf numFmtId="0" fontId="0" fillId="0" borderId="26" xfId="0" applyBorder="1" applyAlignment="1" applyProtection="1">
      <alignment vertical="center" wrapText="1"/>
      <protection locked="0"/>
    </xf>
    <xf numFmtId="0" fontId="2" fillId="0" borderId="0" xfId="0" applyFont="1" applyAlignment="1" applyProtection="1">
      <alignment horizontal="center" wrapText="1"/>
      <protection locked="0"/>
    </xf>
    <xf numFmtId="1" fontId="0" fillId="0" borderId="26" xfId="0" applyNumberFormat="1" applyBorder="1" applyAlignment="1" applyProtection="1">
      <alignment horizontal="center" vertical="center" wrapText="1"/>
      <protection locked="0"/>
    </xf>
    <xf numFmtId="1" fontId="5" fillId="0" borderId="1" xfId="0" applyNumberFormat="1" applyFont="1" applyBorder="1" applyAlignment="1" applyProtection="1">
      <alignment horizontal="center" vertical="center" wrapText="1"/>
      <protection locked="0"/>
    </xf>
    <xf numFmtId="0" fontId="5" fillId="37" borderId="28" xfId="0" applyFont="1" applyFill="1" applyBorder="1" applyAlignment="1" applyProtection="1">
      <alignment horizontal="center" vertical="center" textRotation="90" wrapText="1"/>
      <protection locked="0"/>
    </xf>
    <xf numFmtId="0" fontId="5" fillId="37" borderId="1" xfId="0" applyFont="1" applyFill="1" applyBorder="1" applyAlignment="1" applyProtection="1">
      <alignment horizontal="center" vertical="center" textRotation="90" wrapText="1"/>
      <protection locked="0"/>
    </xf>
    <xf numFmtId="0" fontId="44" fillId="0" borderId="0" xfId="0" applyFont="1" applyAlignment="1" applyProtection="1">
      <alignment wrapText="1"/>
      <protection locked="0"/>
    </xf>
    <xf numFmtId="0" fontId="44" fillId="0" borderId="0" xfId="0" applyFont="1" applyAlignment="1" applyProtection="1">
      <alignment horizontal="center" wrapText="1"/>
      <protection locked="0"/>
    </xf>
    <xf numFmtId="0" fontId="44" fillId="0" borderId="0" xfId="0" applyFont="1" applyAlignment="1" applyProtection="1">
      <alignment horizontal="center" vertical="center" wrapText="1"/>
      <protection locked="0"/>
    </xf>
    <xf numFmtId="0" fontId="44" fillId="0" borderId="0" xfId="0" applyFont="1" applyAlignment="1" applyProtection="1">
      <alignment vertical="center" wrapText="1"/>
      <protection locked="0"/>
    </xf>
    <xf numFmtId="0" fontId="51" fillId="0" borderId="0" xfId="0" applyFont="1" applyAlignment="1" applyProtection="1">
      <alignment wrapText="1"/>
      <protection locked="0"/>
    </xf>
    <xf numFmtId="0" fontId="2" fillId="0" borderId="31" xfId="0" applyFont="1" applyBorder="1" applyAlignment="1" applyProtection="1">
      <alignment horizontal="center" wrapText="1"/>
      <protection locked="0"/>
    </xf>
    <xf numFmtId="0" fontId="37" fillId="0" borderId="0" xfId="0" applyFont="1"/>
    <xf numFmtId="0" fontId="37" fillId="31" borderId="0" xfId="0" applyFont="1" applyFill="1" applyAlignment="1">
      <alignment horizontal="center" vertical="center" wrapText="1" readingOrder="1"/>
    </xf>
    <xf numFmtId="0" fontId="36" fillId="9" borderId="18" xfId="0" applyFont="1" applyFill="1" applyBorder="1" applyAlignment="1">
      <alignment horizontal="center" vertical="center" wrapText="1" readingOrder="1"/>
    </xf>
    <xf numFmtId="9" fontId="36" fillId="0" borderId="18" xfId="0" applyNumberFormat="1" applyFont="1" applyBorder="1" applyAlignment="1">
      <alignment horizontal="center" vertical="center" wrapText="1" readingOrder="1"/>
    </xf>
    <xf numFmtId="0" fontId="36" fillId="29" borderId="19" xfId="0" applyFont="1" applyFill="1" applyBorder="1" applyAlignment="1">
      <alignment horizontal="center" vertical="center" wrapText="1" readingOrder="1"/>
    </xf>
    <xf numFmtId="9" fontId="36" fillId="0" borderId="19" xfId="0" applyNumberFormat="1" applyFont="1" applyBorder="1" applyAlignment="1">
      <alignment horizontal="center" vertical="center" wrapText="1" readingOrder="1"/>
    </xf>
    <xf numFmtId="0" fontId="36" fillId="32" borderId="19" xfId="0" applyFont="1" applyFill="1" applyBorder="1" applyAlignment="1">
      <alignment horizontal="center" vertical="center" wrapText="1" readingOrder="1"/>
    </xf>
    <xf numFmtId="0" fontId="36" fillId="28" borderId="19" xfId="0"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41" fontId="36" fillId="0" borderId="0" xfId="0" applyNumberFormat="1" applyFont="1"/>
    <xf numFmtId="166" fontId="36" fillId="0" borderId="0" xfId="0" applyNumberFormat="1" applyFont="1"/>
    <xf numFmtId="165" fontId="36" fillId="0" borderId="0" xfId="0" applyNumberFormat="1" applyFont="1"/>
    <xf numFmtId="0" fontId="36" fillId="4" borderId="0" xfId="0" applyFont="1" applyFill="1"/>
    <xf numFmtId="0" fontId="5" fillId="0" borderId="0" xfId="0" applyFont="1" applyAlignment="1">
      <alignment vertical="center"/>
    </xf>
    <xf numFmtId="0" fontId="37" fillId="33" borderId="21" xfId="0" applyFont="1" applyFill="1" applyBorder="1" applyAlignment="1">
      <alignment horizontal="center" vertical="center" wrapText="1" readingOrder="1"/>
    </xf>
    <xf numFmtId="0" fontId="37" fillId="33" borderId="22" xfId="0" applyFont="1" applyFill="1" applyBorder="1" applyAlignment="1">
      <alignment horizontal="center" vertical="center" wrapText="1" readingOrder="1"/>
    </xf>
    <xf numFmtId="0" fontId="37" fillId="4" borderId="1" xfId="0" applyFont="1" applyFill="1" applyBorder="1" applyAlignment="1">
      <alignment horizontal="center" vertical="center" wrapText="1" readingOrder="1"/>
    </xf>
    <xf numFmtId="0" fontId="36" fillId="4" borderId="1" xfId="0" applyFont="1" applyFill="1" applyBorder="1" applyAlignment="1">
      <alignment horizontal="justify" vertical="center" wrapText="1" readingOrder="1"/>
    </xf>
    <xf numFmtId="9" fontId="37" fillId="4" borderId="24" xfId="0" applyNumberFormat="1" applyFont="1" applyFill="1" applyBorder="1" applyAlignment="1">
      <alignment horizontal="center" vertical="center" wrapText="1" readingOrder="1"/>
    </xf>
    <xf numFmtId="0" fontId="5" fillId="0" borderId="0" xfId="0" applyFont="1" applyAlignment="1">
      <alignment vertical="center" wrapText="1"/>
    </xf>
    <xf numFmtId="41" fontId="5" fillId="0" borderId="0" xfId="67" applyFont="1" applyFill="1" applyAlignment="1" applyProtection="1">
      <alignment vertical="center"/>
    </xf>
    <xf numFmtId="10" fontId="36" fillId="0" borderId="0" xfId="66" applyNumberFormat="1" applyFont="1" applyAlignment="1" applyProtection="1">
      <alignment vertical="center"/>
    </xf>
    <xf numFmtId="0" fontId="36" fillId="0" borderId="0" xfId="0" applyFont="1" applyAlignment="1">
      <alignment vertical="center"/>
    </xf>
    <xf numFmtId="0" fontId="36" fillId="4" borderId="31" xfId="0" applyFont="1" applyFill="1" applyBorder="1" applyAlignment="1">
      <alignment vertical="center" wrapText="1" readingOrder="1"/>
    </xf>
    <xf numFmtId="0" fontId="37" fillId="4" borderId="26" xfId="0" applyFont="1" applyFill="1" applyBorder="1" applyAlignment="1">
      <alignment horizontal="center" vertical="center" wrapText="1" readingOrder="1"/>
    </xf>
    <xf numFmtId="0" fontId="36" fillId="4" borderId="26" xfId="0" applyFont="1" applyFill="1" applyBorder="1" applyAlignment="1">
      <alignment horizontal="justify" vertical="center" wrapText="1" readingOrder="1"/>
    </xf>
    <xf numFmtId="0" fontId="36" fillId="4" borderId="27" xfId="0" applyFont="1" applyFill="1" applyBorder="1" applyAlignment="1">
      <alignment horizontal="center" vertical="center" wrapText="1" readingOrder="1"/>
    </xf>
    <xf numFmtId="3" fontId="5" fillId="0" borderId="0" xfId="0" applyNumberFormat="1" applyFont="1" applyAlignment="1">
      <alignment vertical="center"/>
    </xf>
    <xf numFmtId="0" fontId="56" fillId="0" borderId="0" xfId="0" applyFont="1" applyAlignment="1">
      <alignment vertical="center"/>
    </xf>
    <xf numFmtId="0" fontId="57" fillId="0" borderId="0" xfId="0" applyFont="1" applyAlignment="1">
      <alignment horizontal="center" vertical="center"/>
    </xf>
    <xf numFmtId="3" fontId="56" fillId="0" borderId="0" xfId="0" applyNumberFormat="1" applyFont="1"/>
    <xf numFmtId="41" fontId="56" fillId="0" borderId="0" xfId="0" applyNumberFormat="1" applyFont="1"/>
    <xf numFmtId="0" fontId="57" fillId="0" borderId="0" xfId="0" applyFont="1" applyAlignment="1">
      <alignment vertical="center" wrapText="1"/>
    </xf>
    <xf numFmtId="41" fontId="57" fillId="0" borderId="0" xfId="67" applyFont="1" applyFill="1" applyAlignment="1" applyProtection="1">
      <alignment vertical="center"/>
    </xf>
    <xf numFmtId="164" fontId="56" fillId="0" borderId="0" xfId="66" applyNumberFormat="1" applyFont="1" applyFill="1" applyAlignment="1" applyProtection="1">
      <alignment vertical="center"/>
    </xf>
    <xf numFmtId="9" fontId="56" fillId="0" borderId="0" xfId="66" applyFont="1" applyFill="1" applyAlignment="1" applyProtection="1">
      <alignment vertical="center"/>
    </xf>
    <xf numFmtId="10" fontId="56" fillId="0" borderId="0" xfId="66" applyNumberFormat="1" applyFont="1" applyAlignment="1" applyProtection="1">
      <alignment vertical="center"/>
    </xf>
    <xf numFmtId="0" fontId="56" fillId="0" borderId="0" xfId="0" applyFont="1" applyAlignment="1">
      <alignment vertical="center" wrapText="1"/>
    </xf>
    <xf numFmtId="41" fontId="56" fillId="0" borderId="0" xfId="67" applyFont="1" applyFill="1" applyAlignment="1" applyProtection="1">
      <alignment vertical="center"/>
    </xf>
    <xf numFmtId="1" fontId="2" fillId="0" borderId="26" xfId="0" applyNumberFormat="1" applyFont="1" applyBorder="1" applyAlignment="1">
      <alignment horizontal="center" vertical="center" wrapText="1"/>
    </xf>
    <xf numFmtId="0" fontId="0" fillId="37" borderId="31" xfId="0" applyFill="1" applyBorder="1" applyAlignment="1">
      <alignment horizontal="center" vertical="center" textRotation="90" wrapText="1"/>
    </xf>
    <xf numFmtId="0" fontId="0" fillId="37" borderId="26" xfId="0" applyFill="1" applyBorder="1" applyAlignment="1">
      <alignment horizontal="center" vertical="center" textRotation="90" wrapText="1"/>
    </xf>
    <xf numFmtId="9" fontId="2" fillId="37" borderId="26" xfId="0" applyNumberFormat="1" applyFont="1" applyFill="1" applyBorder="1" applyAlignment="1">
      <alignment horizontal="center" vertical="center"/>
    </xf>
    <xf numFmtId="9" fontId="7" fillId="37" borderId="26" xfId="0" applyNumberFormat="1" applyFont="1" applyFill="1" applyBorder="1" applyAlignment="1">
      <alignment horizontal="center" vertical="center" wrapText="1"/>
    </xf>
    <xf numFmtId="1" fontId="7" fillId="37" borderId="26" xfId="0" applyNumberFormat="1" applyFont="1" applyFill="1" applyBorder="1" applyAlignment="1">
      <alignment horizontal="center" vertical="center" wrapText="1"/>
    </xf>
    <xf numFmtId="0" fontId="2" fillId="37" borderId="26" xfId="0" applyFont="1" applyFill="1" applyBorder="1" applyAlignment="1">
      <alignment horizontal="center" vertical="center" wrapText="1"/>
    </xf>
    <xf numFmtId="1" fontId="2" fillId="37" borderId="26" xfId="0" applyNumberFormat="1" applyFont="1" applyFill="1" applyBorder="1" applyAlignment="1">
      <alignment horizontal="center" vertical="center" wrapText="1"/>
    </xf>
    <xf numFmtId="0" fontId="50" fillId="0" borderId="0" xfId="0" applyFont="1" applyAlignment="1" applyProtection="1">
      <alignment horizontal="center" vertical="center" wrapText="1"/>
      <protection locked="0"/>
    </xf>
    <xf numFmtId="0" fontId="12" fillId="0" borderId="0" xfId="0" applyFont="1" applyAlignment="1">
      <alignment vertical="center" wrapText="1"/>
    </xf>
    <xf numFmtId="0" fontId="12" fillId="0" borderId="0" xfId="0" applyFont="1" applyAlignment="1">
      <alignment wrapText="1"/>
    </xf>
    <xf numFmtId="0" fontId="32" fillId="0" borderId="0" xfId="0" applyFont="1" applyProtection="1">
      <protection locked="0"/>
    </xf>
    <xf numFmtId="0" fontId="4" fillId="7" borderId="3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41" fillId="36" borderId="3" xfId="0" applyFont="1" applyFill="1" applyBorder="1" applyAlignment="1">
      <alignment vertical="center" wrapText="1"/>
    </xf>
    <xf numFmtId="0" fontId="41" fillId="36" borderId="4" xfId="0" applyFont="1" applyFill="1" applyBorder="1" applyAlignment="1">
      <alignment vertical="center" wrapText="1"/>
    </xf>
    <xf numFmtId="0" fontId="4" fillId="30" borderId="31" xfId="0" applyFont="1" applyFill="1" applyBorder="1" applyAlignment="1">
      <alignment horizontal="center" vertical="center" wrapText="1"/>
    </xf>
    <xf numFmtId="0" fontId="4" fillId="36" borderId="31" xfId="0" applyFont="1" applyFill="1" applyBorder="1" applyAlignment="1">
      <alignment horizontal="center" vertical="center" wrapText="1"/>
    </xf>
    <xf numFmtId="0" fontId="38" fillId="30" borderId="31" xfId="0" applyFont="1" applyFill="1" applyBorder="1" applyAlignment="1">
      <alignment horizontal="center" vertical="center" textRotation="90" wrapText="1"/>
    </xf>
    <xf numFmtId="0" fontId="4" fillId="6" borderId="31"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1" xfId="0" applyFont="1" applyFill="1" applyBorder="1" applyAlignment="1">
      <alignment horizontal="center" vertical="center" textRotation="90" wrapText="1"/>
    </xf>
    <xf numFmtId="0" fontId="4" fillId="5" borderId="32" xfId="0" applyFont="1" applyFill="1" applyBorder="1" applyAlignment="1">
      <alignment horizontal="center" vertical="center" textRotation="90" wrapText="1"/>
    </xf>
    <xf numFmtId="0" fontId="4" fillId="6" borderId="34"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36" borderId="32" xfId="0" applyFont="1" applyFill="1" applyBorder="1" applyAlignment="1">
      <alignment horizontal="center" vertical="center" wrapText="1"/>
    </xf>
    <xf numFmtId="0" fontId="4" fillId="36" borderId="34" xfId="0" applyFont="1" applyFill="1" applyBorder="1" applyAlignment="1">
      <alignment horizontal="center" vertical="center" wrapText="1"/>
    </xf>
    <xf numFmtId="0" fontId="4" fillId="38" borderId="31" xfId="0" applyFont="1" applyFill="1" applyBorder="1" applyAlignment="1">
      <alignment horizontal="center" vertical="center" wrapText="1"/>
    </xf>
    <xf numFmtId="0" fontId="5" fillId="37" borderId="2" xfId="0" applyFont="1" applyFill="1" applyBorder="1" applyAlignment="1" applyProtection="1">
      <alignment horizontal="center" vertical="center" textRotation="90" wrapText="1"/>
      <protection locked="0"/>
    </xf>
    <xf numFmtId="0" fontId="37" fillId="4" borderId="29" xfId="0" applyFont="1" applyFill="1" applyBorder="1" applyAlignment="1">
      <alignment horizontal="center" vertical="center" wrapText="1" readingOrder="1"/>
    </xf>
    <xf numFmtId="9" fontId="2" fillId="37" borderId="26" xfId="66" applyFont="1" applyFill="1" applyBorder="1" applyAlignment="1">
      <alignment horizontal="center" vertical="center" wrapText="1"/>
    </xf>
    <xf numFmtId="0" fontId="5" fillId="0" borderId="45" xfId="0" applyFont="1" applyBorder="1" applyAlignment="1" applyProtection="1">
      <alignment vertical="center" wrapText="1"/>
      <protection locked="0"/>
    </xf>
    <xf numFmtId="0" fontId="0" fillId="0" borderId="45" xfId="0" applyBorder="1" applyAlignment="1" applyProtection="1">
      <alignment vertical="center" wrapText="1"/>
      <protection locked="0"/>
    </xf>
    <xf numFmtId="0" fontId="5" fillId="0" borderId="45" xfId="0" applyFont="1" applyBorder="1" applyAlignment="1" applyProtection="1">
      <alignment horizontal="center" vertical="center" wrapText="1"/>
      <protection locked="0"/>
    </xf>
    <xf numFmtId="0" fontId="0" fillId="0" borderId="45" xfId="0" applyBorder="1" applyAlignment="1" applyProtection="1">
      <alignment wrapText="1"/>
      <protection locked="0"/>
    </xf>
    <xf numFmtId="0" fontId="7" fillId="34" borderId="45" xfId="0" applyFont="1" applyFill="1" applyBorder="1" applyAlignment="1">
      <alignment horizontal="center" vertical="center" wrapText="1"/>
    </xf>
    <xf numFmtId="0" fontId="0" fillId="0" borderId="45" xfId="0" applyBorder="1" applyProtection="1">
      <protection locked="0"/>
    </xf>
    <xf numFmtId="0" fontId="4" fillId="30" borderId="43" xfId="0" applyFont="1" applyFill="1" applyBorder="1" applyAlignment="1" applyProtection="1">
      <alignment horizontal="center" vertical="center" wrapText="1"/>
      <protection locked="0"/>
    </xf>
    <xf numFmtId="0" fontId="4" fillId="7" borderId="45" xfId="0" applyFont="1" applyFill="1" applyBorder="1" applyAlignment="1">
      <alignment horizontal="center" vertical="center" wrapText="1"/>
    </xf>
    <xf numFmtId="0" fontId="2" fillId="37" borderId="45" xfId="0" applyFont="1" applyFill="1" applyBorder="1" applyAlignment="1" applyProtection="1">
      <alignment horizontal="center" vertical="center" wrapText="1"/>
      <protection locked="0"/>
    </xf>
    <xf numFmtId="0" fontId="4" fillId="5" borderId="50" xfId="0" applyFont="1" applyFill="1" applyBorder="1" applyAlignment="1">
      <alignment horizontal="center" vertical="center" wrapText="1"/>
    </xf>
    <xf numFmtId="0" fontId="4" fillId="36" borderId="45" xfId="0" applyFont="1" applyFill="1" applyBorder="1" applyAlignment="1">
      <alignment horizontal="center" vertical="center" wrapText="1"/>
    </xf>
    <xf numFmtId="0" fontId="12" fillId="30" borderId="43" xfId="0" applyFont="1" applyFill="1" applyBorder="1" applyAlignment="1">
      <alignment wrapText="1"/>
    </xf>
    <xf numFmtId="0" fontId="12" fillId="30" borderId="50" xfId="0" applyFont="1" applyFill="1" applyBorder="1" applyAlignment="1">
      <alignment wrapText="1"/>
    </xf>
    <xf numFmtId="0" fontId="4" fillId="8" borderId="50" xfId="0" applyFont="1" applyFill="1" applyBorder="1" applyAlignment="1">
      <alignment vertical="center" wrapText="1"/>
    </xf>
    <xf numFmtId="0" fontId="4" fillId="8" borderId="44" xfId="0" applyFont="1" applyFill="1" applyBorder="1" applyAlignment="1">
      <alignment vertical="center" wrapText="1"/>
    </xf>
    <xf numFmtId="0" fontId="4" fillId="38" borderId="43" xfId="0" applyFont="1" applyFill="1" applyBorder="1" applyAlignment="1">
      <alignment horizontal="center" vertical="center" wrapText="1"/>
    </xf>
    <xf numFmtId="0" fontId="0" fillId="37" borderId="45" xfId="0" applyFill="1" applyBorder="1" applyAlignment="1">
      <alignment horizontal="center" vertical="center" textRotation="90" wrapText="1"/>
    </xf>
    <xf numFmtId="9" fontId="5" fillId="37" borderId="45" xfId="66" applyFont="1" applyFill="1" applyBorder="1" applyAlignment="1" applyProtection="1">
      <alignment horizontal="center" vertical="center" wrapText="1"/>
    </xf>
    <xf numFmtId="9" fontId="7" fillId="37" borderId="45" xfId="0" applyNumberFormat="1" applyFont="1" applyFill="1" applyBorder="1" applyAlignment="1">
      <alignment horizontal="center" vertical="center" wrapText="1"/>
    </xf>
    <xf numFmtId="0" fontId="7" fillId="37" borderId="45"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1" fontId="2" fillId="0" borderId="45" xfId="0" applyNumberFormat="1" applyFont="1" applyBorder="1" applyAlignment="1">
      <alignment horizontal="center" vertical="center" wrapText="1"/>
    </xf>
    <xf numFmtId="0" fontId="0" fillId="37" borderId="45" xfId="0" applyFill="1" applyBorder="1" applyAlignment="1" applyProtection="1">
      <alignment horizontal="center" vertical="center" textRotation="90" wrapText="1"/>
      <protection locked="0"/>
    </xf>
    <xf numFmtId="9" fontId="2" fillId="37" borderId="45" xfId="0" applyNumberFormat="1" applyFont="1" applyFill="1" applyBorder="1" applyAlignment="1">
      <alignment horizontal="center" vertical="center"/>
    </xf>
    <xf numFmtId="0" fontId="5" fillId="37" borderId="45" xfId="0" applyFont="1" applyFill="1" applyBorder="1" applyAlignment="1" applyProtection="1">
      <alignment horizontal="center" vertical="center" textRotation="90" wrapText="1"/>
      <protection locked="0"/>
    </xf>
    <xf numFmtId="1" fontId="5" fillId="0" borderId="45" xfId="0" applyNumberFormat="1" applyFont="1" applyBorder="1" applyAlignment="1" applyProtection="1">
      <alignment horizontal="center" vertical="center" wrapText="1"/>
      <protection locked="0"/>
    </xf>
    <xf numFmtId="1" fontId="0" fillId="0" borderId="45" xfId="0" applyNumberFormat="1" applyBorder="1" applyAlignment="1" applyProtection="1">
      <alignment horizontal="center" vertical="center" wrapText="1"/>
      <protection locked="0"/>
    </xf>
    <xf numFmtId="1" fontId="2" fillId="37" borderId="45" xfId="0" applyNumberFormat="1" applyFont="1" applyFill="1" applyBorder="1" applyAlignment="1">
      <alignment horizontal="center" vertical="center" wrapText="1"/>
    </xf>
    <xf numFmtId="9" fontId="2" fillId="37" borderId="45" xfId="66" applyFont="1" applyFill="1" applyBorder="1" applyAlignment="1">
      <alignment horizontal="center" vertical="center" wrapText="1"/>
    </xf>
    <xf numFmtId="0" fontId="32" fillId="0" borderId="45" xfId="0" applyFont="1" applyBorder="1" applyAlignment="1" applyProtection="1">
      <alignment horizontal="center" vertical="center" wrapText="1"/>
      <protection locked="0"/>
    </xf>
    <xf numFmtId="0" fontId="7" fillId="37" borderId="53" xfId="0" applyFont="1" applyFill="1" applyBorder="1" applyAlignment="1">
      <alignment horizontal="center" vertical="center" wrapText="1"/>
    </xf>
    <xf numFmtId="0" fontId="0" fillId="0" borderId="53" xfId="0" applyBorder="1" applyAlignment="1" applyProtection="1">
      <alignment horizontal="center" vertical="center" wrapText="1"/>
      <protection locked="0"/>
    </xf>
    <xf numFmtId="9" fontId="5" fillId="37" borderId="53" xfId="66" applyFont="1" applyFill="1" applyBorder="1" applyAlignment="1" applyProtection="1">
      <alignment horizontal="center" vertical="center" wrapText="1"/>
    </xf>
    <xf numFmtId="1" fontId="2" fillId="0" borderId="53" xfId="0" applyNumberFormat="1" applyFont="1" applyBorder="1" applyAlignment="1">
      <alignment horizontal="center" vertical="center" wrapText="1"/>
    </xf>
    <xf numFmtId="0" fontId="0" fillId="37" borderId="53" xfId="0" applyFill="1" applyBorder="1" applyAlignment="1" applyProtection="1">
      <alignment horizontal="center" vertical="center" textRotation="90" wrapText="1"/>
      <protection locked="0"/>
    </xf>
    <xf numFmtId="9" fontId="7" fillId="37" borderId="53" xfId="0" applyNumberFormat="1" applyFont="1" applyFill="1" applyBorder="1" applyAlignment="1">
      <alignment horizontal="center" vertical="center" wrapText="1"/>
    </xf>
    <xf numFmtId="0" fontId="5" fillId="0" borderId="53" xfId="0" applyFont="1" applyBorder="1" applyAlignment="1" applyProtection="1">
      <alignment vertical="center" wrapText="1"/>
      <protection locked="0"/>
    </xf>
    <xf numFmtId="1" fontId="5" fillId="0" borderId="53" xfId="0" applyNumberFormat="1" applyFont="1" applyBorder="1" applyAlignment="1" applyProtection="1">
      <alignment horizontal="center" vertical="center" wrapText="1"/>
      <protection locked="0"/>
    </xf>
    <xf numFmtId="0" fontId="0" fillId="0" borderId="53" xfId="0" applyBorder="1" applyAlignment="1" applyProtection="1">
      <alignment vertical="center" wrapText="1"/>
      <protection locked="0"/>
    </xf>
    <xf numFmtId="1" fontId="0" fillId="0" borderId="53" xfId="0" applyNumberFormat="1" applyBorder="1" applyAlignment="1" applyProtection="1">
      <alignment horizontal="center" vertical="center" wrapText="1"/>
      <protection locked="0"/>
    </xf>
    <xf numFmtId="1" fontId="2" fillId="37" borderId="53" xfId="0" applyNumberFormat="1" applyFont="1" applyFill="1" applyBorder="1" applyAlignment="1">
      <alignment horizontal="center" vertical="center" wrapText="1"/>
    </xf>
    <xf numFmtId="9" fontId="2" fillId="37" borderId="53" xfId="66" applyFont="1" applyFill="1" applyBorder="1" applyAlignment="1">
      <alignment horizontal="center" vertical="center" wrapText="1"/>
    </xf>
    <xf numFmtId="0" fontId="5" fillId="37" borderId="45" xfId="0" applyFont="1" applyFill="1" applyBorder="1" applyAlignment="1">
      <alignment horizontal="center" vertical="center" textRotation="90" wrapText="1"/>
    </xf>
    <xf numFmtId="9" fontId="7" fillId="37" borderId="45" xfId="0" applyNumberFormat="1" applyFont="1" applyFill="1" applyBorder="1" applyAlignment="1">
      <alignment horizontal="center" vertical="center"/>
    </xf>
    <xf numFmtId="0" fontId="2" fillId="37" borderId="45" xfId="0" applyFont="1" applyFill="1" applyBorder="1" applyAlignment="1">
      <alignment horizontal="center" vertical="center" wrapText="1"/>
    </xf>
    <xf numFmtId="0" fontId="40" fillId="0" borderId="45" xfId="0" applyFont="1" applyBorder="1" applyAlignment="1" applyProtection="1">
      <alignment horizontal="center" vertical="center" wrapText="1"/>
      <protection locked="0"/>
    </xf>
    <xf numFmtId="0" fontId="0" fillId="37" borderId="53" xfId="0" applyFill="1" applyBorder="1" applyAlignment="1">
      <alignment horizontal="center" vertical="center" textRotation="90" wrapText="1"/>
    </xf>
    <xf numFmtId="0" fontId="2" fillId="37" borderId="53" xfId="0" applyFont="1" applyFill="1" applyBorder="1" applyAlignment="1">
      <alignment horizontal="center" vertical="center" wrapText="1"/>
    </xf>
    <xf numFmtId="0" fontId="40" fillId="0" borderId="45" xfId="0" applyFont="1" applyBorder="1" applyAlignment="1" applyProtection="1">
      <alignment vertical="center" wrapText="1"/>
      <protection locked="0"/>
    </xf>
    <xf numFmtId="0" fontId="13" fillId="0" borderId="45" xfId="0" applyFont="1" applyBorder="1" applyAlignment="1" applyProtection="1">
      <alignment horizontal="center" vertical="center" wrapText="1"/>
      <protection locked="0"/>
    </xf>
    <xf numFmtId="0" fontId="30" fillId="0" borderId="45" xfId="0" applyFont="1" applyBorder="1" applyAlignment="1" applyProtection="1">
      <alignment horizontal="center" vertical="center" wrapText="1"/>
      <protection locked="0"/>
    </xf>
    <xf numFmtId="0" fontId="37" fillId="4" borderId="45" xfId="0" applyFont="1" applyFill="1" applyBorder="1" applyAlignment="1">
      <alignment horizontal="center" vertical="center" wrapText="1" readingOrder="1"/>
    </xf>
    <xf numFmtId="0" fontId="36" fillId="4" borderId="45" xfId="0" applyFont="1" applyFill="1" applyBorder="1" applyAlignment="1">
      <alignment horizontal="justify" vertical="center" wrapText="1" readingOrder="1"/>
    </xf>
    <xf numFmtId="0" fontId="36" fillId="4" borderId="56" xfId="0" applyFont="1" applyFill="1" applyBorder="1" applyAlignment="1">
      <alignment horizontal="center" vertical="center" wrapText="1" readingOrder="1"/>
    </xf>
    <xf numFmtId="0" fontId="37" fillId="4" borderId="53" xfId="0" applyFont="1" applyFill="1" applyBorder="1" applyAlignment="1">
      <alignment horizontal="center" vertical="center" wrapText="1" readingOrder="1"/>
    </xf>
    <xf numFmtId="0" fontId="36" fillId="4" borderId="53" xfId="0" applyFont="1" applyFill="1" applyBorder="1" applyAlignment="1">
      <alignment horizontal="justify" vertical="center" wrapText="1" readingOrder="1"/>
    </xf>
    <xf numFmtId="0" fontId="0" fillId="0" borderId="2" xfId="0" applyBorder="1" applyAlignment="1" applyProtection="1">
      <alignment horizontal="center" vertical="center" wrapText="1"/>
      <protection locked="0"/>
    </xf>
    <xf numFmtId="0" fontId="5" fillId="37" borderId="58" xfId="0" applyFont="1" applyFill="1" applyBorder="1" applyAlignment="1" applyProtection="1">
      <alignment horizontal="center" vertical="center" textRotation="90" wrapText="1"/>
      <protection locked="0"/>
    </xf>
    <xf numFmtId="0" fontId="5" fillId="37" borderId="57" xfId="0" applyFont="1" applyFill="1" applyBorder="1" applyAlignment="1" applyProtection="1">
      <alignment horizontal="center" vertical="center" textRotation="90" wrapText="1"/>
      <protection locked="0"/>
    </xf>
    <xf numFmtId="0" fontId="36" fillId="4" borderId="59" xfId="0" applyFont="1" applyFill="1" applyBorder="1" applyAlignment="1">
      <alignment horizontal="center" vertical="center" wrapText="1" readingOrder="1"/>
    </xf>
    <xf numFmtId="0" fontId="5" fillId="0" borderId="45" xfId="0" applyFont="1" applyBorder="1" applyAlignment="1">
      <alignment horizontal="left" vertical="center" wrapText="1"/>
    </xf>
    <xf numFmtId="0" fontId="5" fillId="0" borderId="45" xfId="0" applyFont="1" applyBorder="1" applyAlignment="1">
      <alignment vertical="center" wrapText="1"/>
    </xf>
    <xf numFmtId="0" fontId="44" fillId="0" borderId="45" xfId="0" applyFont="1" applyBorder="1" applyAlignment="1">
      <alignment vertical="center" wrapText="1"/>
    </xf>
    <xf numFmtId="0" fontId="44" fillId="0" borderId="45" xfId="0" applyFont="1" applyBorder="1" applyAlignment="1">
      <alignment vertical="top" wrapText="1"/>
    </xf>
    <xf numFmtId="0" fontId="0" fillId="0" borderId="0" xfId="0" applyAlignment="1">
      <alignment horizontal="left" vertical="top"/>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0" fillId="0" borderId="43" xfId="0" applyBorder="1" applyAlignment="1">
      <alignment horizontal="left" vertical="top" wrapText="1"/>
    </xf>
    <xf numFmtId="0" fontId="2" fillId="4" borderId="45" xfId="0" applyFont="1" applyFill="1" applyBorder="1" applyAlignment="1">
      <alignment horizontal="left" vertical="top" wrapText="1"/>
    </xf>
    <xf numFmtId="0" fontId="2" fillId="0" borderId="34" xfId="0" applyFont="1" applyBorder="1" applyAlignment="1">
      <alignment horizontal="left" vertical="top" wrapText="1"/>
    </xf>
    <xf numFmtId="0" fontId="2" fillId="0" borderId="31" xfId="0" applyFont="1" applyBorder="1" applyAlignment="1">
      <alignment horizontal="left" vertical="top" wrapText="1"/>
    </xf>
    <xf numFmtId="0" fontId="4" fillId="35" borderId="45" xfId="0" applyFont="1" applyFill="1" applyBorder="1" applyAlignment="1">
      <alignment horizontal="center" vertical="center"/>
    </xf>
    <xf numFmtId="0" fontId="0" fillId="0" borderId="32" xfId="0" applyBorder="1" applyAlignment="1">
      <alignment horizontal="left" vertical="top" wrapText="1"/>
    </xf>
    <xf numFmtId="0" fontId="2" fillId="0" borderId="45" xfId="0" applyFont="1" applyBorder="1" applyAlignment="1" applyProtection="1">
      <alignment vertical="center"/>
      <protection locked="0"/>
    </xf>
    <xf numFmtId="0" fontId="2" fillId="0" borderId="45" xfId="0" applyFont="1" applyBorder="1" applyAlignment="1" applyProtection="1">
      <alignment vertical="center" wrapText="1"/>
      <protection locked="0"/>
    </xf>
    <xf numFmtId="0" fontId="0" fillId="0" borderId="62" xfId="0" applyBorder="1" applyAlignment="1" applyProtection="1">
      <alignment vertical="center" wrapText="1"/>
      <protection locked="0"/>
    </xf>
    <xf numFmtId="0" fontId="0" fillId="0" borderId="62" xfId="0" applyBorder="1" applyAlignment="1" applyProtection="1">
      <alignment wrapText="1"/>
      <protection locked="0"/>
    </xf>
    <xf numFmtId="0" fontId="0" fillId="0" borderId="44" xfId="0" applyBorder="1" applyAlignment="1" applyProtection="1">
      <alignment vertical="center" wrapText="1"/>
      <protection locked="0"/>
    </xf>
    <xf numFmtId="0" fontId="0" fillId="0" borderId="31" xfId="0" applyBorder="1" applyAlignment="1" applyProtection="1">
      <alignment vertical="center" wrapText="1"/>
      <protection locked="0"/>
    </xf>
    <xf numFmtId="0" fontId="60" fillId="0" borderId="62" xfId="0" applyFont="1" applyBorder="1" applyAlignment="1">
      <alignment vertical="center"/>
    </xf>
    <xf numFmtId="0" fontId="2" fillId="0" borderId="62"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9" fontId="37" fillId="4" borderId="60" xfId="0" applyNumberFormat="1" applyFont="1" applyFill="1" applyBorder="1" applyAlignment="1">
      <alignment horizontal="center" vertical="center" wrapText="1" readingOrder="1"/>
    </xf>
    <xf numFmtId="0" fontId="36" fillId="4" borderId="60" xfId="0" applyFont="1" applyFill="1" applyBorder="1" applyAlignment="1">
      <alignment horizontal="center" vertical="center" wrapText="1" readingOrder="1"/>
    </xf>
    <xf numFmtId="0" fontId="5" fillId="0" borderId="26" xfId="0" applyFont="1" applyBorder="1" applyAlignment="1" applyProtection="1">
      <alignment vertical="center" wrapText="1"/>
      <protection locked="0"/>
    </xf>
    <xf numFmtId="1" fontId="5" fillId="0" borderId="26" xfId="0" applyNumberFormat="1" applyFont="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9" fontId="2" fillId="37" borderId="53" xfId="0" applyNumberFormat="1" applyFont="1" applyFill="1" applyBorder="1" applyAlignment="1">
      <alignment horizontal="center" vertical="center"/>
    </xf>
    <xf numFmtId="0" fontId="5" fillId="37" borderId="29" xfId="0" applyFont="1" applyFill="1" applyBorder="1" applyAlignment="1" applyProtection="1">
      <alignment horizontal="center" vertical="center" textRotation="90" wrapText="1"/>
      <protection locked="0"/>
    </xf>
    <xf numFmtId="0" fontId="44" fillId="0" borderId="26" xfId="0" applyFont="1" applyBorder="1" applyAlignment="1" applyProtection="1">
      <alignment horizontal="center" vertical="center" wrapText="1"/>
      <protection locked="0"/>
    </xf>
    <xf numFmtId="0" fontId="44" fillId="0" borderId="45" xfId="0" applyFont="1" applyBorder="1" applyAlignment="1" applyProtection="1">
      <alignment horizontal="center" vertical="center" wrapText="1"/>
      <protection locked="0"/>
    </xf>
    <xf numFmtId="0" fontId="44" fillId="0" borderId="45"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63"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9" fontId="5" fillId="37" borderId="1" xfId="66" applyFont="1" applyFill="1" applyBorder="1" applyAlignment="1" applyProtection="1">
      <alignment horizontal="center" vertical="center" wrapText="1"/>
    </xf>
    <xf numFmtId="1" fontId="2" fillId="0" borderId="1" xfId="0" applyNumberFormat="1"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0" fillId="37" borderId="1" xfId="0" applyFill="1" applyBorder="1" applyAlignment="1">
      <alignment horizontal="center" vertical="center" textRotation="90" wrapText="1"/>
    </xf>
    <xf numFmtId="0" fontId="0" fillId="37" borderId="1" xfId="0" applyFill="1" applyBorder="1" applyAlignment="1" applyProtection="1">
      <alignment horizontal="center" vertical="center" textRotation="90" wrapText="1"/>
      <protection locked="0"/>
    </xf>
    <xf numFmtId="9" fontId="7" fillId="37" borderId="1" xfId="0" applyNumberFormat="1" applyFont="1" applyFill="1" applyBorder="1" applyAlignment="1">
      <alignment horizontal="center" vertical="center" wrapText="1"/>
    </xf>
    <xf numFmtId="9" fontId="2" fillId="37" borderId="1" xfId="0" applyNumberFormat="1" applyFont="1" applyFill="1" applyBorder="1" applyAlignment="1">
      <alignment horizontal="center" vertical="center"/>
    </xf>
    <xf numFmtId="0" fontId="0" fillId="0" borderId="1" xfId="0" applyBorder="1" applyAlignment="1" applyProtection="1">
      <alignment vertical="center" wrapText="1"/>
      <protection locked="0"/>
    </xf>
    <xf numFmtId="1" fontId="0" fillId="0" borderId="1" xfId="0" applyNumberFormat="1" applyBorder="1" applyAlignment="1" applyProtection="1">
      <alignment horizontal="center" vertical="center" wrapText="1"/>
      <protection locked="0"/>
    </xf>
    <xf numFmtId="1" fontId="2" fillId="37" borderId="1" xfId="0" applyNumberFormat="1" applyFont="1" applyFill="1" applyBorder="1" applyAlignment="1">
      <alignment horizontal="center" vertical="center" wrapText="1"/>
    </xf>
    <xf numFmtId="9" fontId="2" fillId="37" borderId="1" xfId="66" applyFont="1" applyFill="1" applyBorder="1" applyAlignment="1">
      <alignment horizontal="center" vertical="center" wrapText="1"/>
    </xf>
    <xf numFmtId="0" fontId="0" fillId="37" borderId="31" xfId="0" applyFill="1" applyBorder="1" applyAlignment="1" applyProtection="1">
      <alignment horizontal="center" vertical="center" textRotation="90" wrapText="1"/>
      <protection locked="0"/>
    </xf>
    <xf numFmtId="0" fontId="0" fillId="0" borderId="65" xfId="0" applyBorder="1" applyAlignment="1" applyProtection="1">
      <alignment horizontal="center" vertical="center" wrapText="1"/>
      <protection locked="0"/>
    </xf>
    <xf numFmtId="9" fontId="5" fillId="37" borderId="65" xfId="66" applyFont="1" applyFill="1" applyBorder="1" applyAlignment="1" applyProtection="1">
      <alignment horizontal="center" vertical="center" wrapText="1"/>
    </xf>
    <xf numFmtId="1" fontId="2" fillId="0" borderId="65" xfId="0" applyNumberFormat="1" applyFont="1" applyBorder="1" applyAlignment="1">
      <alignment horizontal="center" vertical="center" wrapText="1"/>
    </xf>
    <xf numFmtId="0" fontId="0" fillId="37" borderId="65" xfId="0" applyFill="1" applyBorder="1" applyAlignment="1">
      <alignment horizontal="center" vertical="center" textRotation="90" wrapText="1"/>
    </xf>
    <xf numFmtId="0" fontId="0" fillId="37" borderId="65" xfId="0" applyFill="1" applyBorder="1" applyAlignment="1" applyProtection="1">
      <alignment horizontal="center" vertical="center" textRotation="90" wrapText="1"/>
      <protection locked="0"/>
    </xf>
    <xf numFmtId="9" fontId="7" fillId="37" borderId="65" xfId="0" applyNumberFormat="1" applyFont="1" applyFill="1" applyBorder="1" applyAlignment="1">
      <alignment horizontal="center" vertical="center" wrapText="1"/>
    </xf>
    <xf numFmtId="9" fontId="2" fillId="37" borderId="65" xfId="0" applyNumberFormat="1" applyFont="1" applyFill="1" applyBorder="1" applyAlignment="1">
      <alignment horizontal="center" vertical="center"/>
    </xf>
    <xf numFmtId="0" fontId="5" fillId="37" borderId="67" xfId="0" applyFont="1" applyFill="1" applyBorder="1" applyAlignment="1" applyProtection="1">
      <alignment horizontal="center" vertical="center" textRotation="90" wrapText="1"/>
      <protection locked="0"/>
    </xf>
    <xf numFmtId="0" fontId="0" fillId="0" borderId="65" xfId="0" applyBorder="1" applyAlignment="1" applyProtection="1">
      <alignment vertical="center" wrapText="1"/>
      <protection locked="0"/>
    </xf>
    <xf numFmtId="1" fontId="7" fillId="37" borderId="65" xfId="0" applyNumberFormat="1" applyFont="1" applyFill="1" applyBorder="1" applyAlignment="1">
      <alignment horizontal="center" vertical="center" wrapText="1"/>
    </xf>
    <xf numFmtId="1" fontId="5" fillId="0" borderId="65" xfId="0" applyNumberFormat="1" applyFont="1" applyBorder="1" applyAlignment="1" applyProtection="1">
      <alignment horizontal="center" vertical="center" wrapText="1"/>
      <protection locked="0"/>
    </xf>
    <xf numFmtId="1" fontId="0" fillId="0" borderId="65" xfId="0" applyNumberFormat="1" applyBorder="1" applyAlignment="1" applyProtection="1">
      <alignment horizontal="center" vertical="center" wrapText="1"/>
      <protection locked="0"/>
    </xf>
    <xf numFmtId="1" fontId="2" fillId="37" borderId="65" xfId="0" applyNumberFormat="1" applyFont="1" applyFill="1" applyBorder="1" applyAlignment="1">
      <alignment horizontal="center" vertical="center" wrapText="1"/>
    </xf>
    <xf numFmtId="9" fontId="2" fillId="37" borderId="65" xfId="66" applyFont="1" applyFill="1" applyBorder="1" applyAlignment="1">
      <alignment horizontal="center" vertical="center" wrapText="1"/>
    </xf>
    <xf numFmtId="0" fontId="0" fillId="0" borderId="74" xfId="0" applyBorder="1" applyAlignment="1" applyProtection="1">
      <alignment horizontal="center" vertical="center" wrapText="1"/>
      <protection locked="0"/>
    </xf>
    <xf numFmtId="9" fontId="5" fillId="37" borderId="74" xfId="66" applyFont="1" applyFill="1" applyBorder="1" applyAlignment="1" applyProtection="1">
      <alignment horizontal="center" vertical="center" wrapText="1"/>
    </xf>
    <xf numFmtId="1" fontId="2" fillId="0" borderId="74" xfId="0" applyNumberFormat="1" applyFont="1" applyBorder="1" applyAlignment="1">
      <alignment horizontal="center" vertical="center" wrapText="1"/>
    </xf>
    <xf numFmtId="0" fontId="0" fillId="37" borderId="74" xfId="0" applyFill="1" applyBorder="1" applyAlignment="1">
      <alignment horizontal="center" vertical="center" textRotation="90" wrapText="1"/>
    </xf>
    <xf numFmtId="0" fontId="0" fillId="37" borderId="74" xfId="0" applyFill="1" applyBorder="1" applyAlignment="1" applyProtection="1">
      <alignment horizontal="center" vertical="center" textRotation="90" wrapText="1"/>
      <protection locked="0"/>
    </xf>
    <xf numFmtId="9" fontId="7" fillId="37" borderId="74" xfId="0" applyNumberFormat="1" applyFont="1" applyFill="1" applyBorder="1" applyAlignment="1">
      <alignment horizontal="center" vertical="center" wrapText="1"/>
    </xf>
    <xf numFmtId="9" fontId="2" fillId="37" borderId="74" xfId="0" applyNumberFormat="1" applyFont="1" applyFill="1" applyBorder="1" applyAlignment="1">
      <alignment horizontal="center" vertical="center"/>
    </xf>
    <xf numFmtId="0" fontId="5" fillId="37" borderId="76" xfId="0" applyFont="1" applyFill="1" applyBorder="1" applyAlignment="1" applyProtection="1">
      <alignment horizontal="center" vertical="center" textRotation="90" wrapText="1"/>
      <protection locked="0"/>
    </xf>
    <xf numFmtId="0" fontId="0" fillId="0" borderId="74" xfId="0" applyBorder="1" applyAlignment="1" applyProtection="1">
      <alignment vertical="center" wrapText="1"/>
      <protection locked="0"/>
    </xf>
    <xf numFmtId="0" fontId="2" fillId="37" borderId="74" xfId="0" applyFont="1" applyFill="1" applyBorder="1" applyAlignment="1">
      <alignment horizontal="center" vertical="center" wrapText="1"/>
    </xf>
    <xf numFmtId="1" fontId="0" fillId="0" borderId="74" xfId="0" applyNumberFormat="1" applyBorder="1" applyAlignment="1" applyProtection="1">
      <alignment horizontal="center" vertical="center" wrapText="1"/>
      <protection locked="0"/>
    </xf>
    <xf numFmtId="1" fontId="2" fillId="37" borderId="74" xfId="0" applyNumberFormat="1" applyFont="1" applyFill="1" applyBorder="1" applyAlignment="1">
      <alignment horizontal="center" vertical="center" wrapText="1"/>
    </xf>
    <xf numFmtId="9" fontId="2" fillId="37" borderId="74" xfId="66" applyFont="1" applyFill="1" applyBorder="1" applyAlignment="1">
      <alignment horizontal="center" vertical="center" wrapText="1"/>
    </xf>
    <xf numFmtId="0" fontId="5" fillId="0" borderId="65" xfId="0" applyFont="1" applyBorder="1" applyAlignment="1" applyProtection="1">
      <alignment vertical="center" wrapText="1"/>
      <protection locked="0"/>
    </xf>
    <xf numFmtId="0" fontId="2" fillId="37" borderId="65" xfId="0" applyFont="1" applyFill="1" applyBorder="1" applyAlignment="1">
      <alignment horizontal="center" vertical="center" wrapText="1"/>
    </xf>
    <xf numFmtId="0" fontId="0" fillId="0" borderId="62" xfId="0" applyBorder="1" applyAlignment="1" applyProtection="1">
      <alignment horizontal="center" vertical="center" wrapText="1"/>
      <protection locked="0"/>
    </xf>
    <xf numFmtId="9" fontId="5" fillId="37" borderId="62" xfId="66" applyFont="1" applyFill="1" applyBorder="1" applyAlignment="1" applyProtection="1">
      <alignment horizontal="center" vertical="center" wrapText="1"/>
    </xf>
    <xf numFmtId="1" fontId="2" fillId="0" borderId="62" xfId="0" applyNumberFormat="1" applyFont="1" applyBorder="1" applyAlignment="1">
      <alignment horizontal="center" vertical="center" wrapText="1"/>
    </xf>
    <xf numFmtId="0" fontId="13" fillId="0" borderId="62" xfId="0" applyFont="1" applyBorder="1" applyAlignment="1" applyProtection="1">
      <alignment horizontal="center" vertical="center" wrapText="1"/>
      <protection locked="0"/>
    </xf>
    <xf numFmtId="0" fontId="0" fillId="37" borderId="62" xfId="0" applyFill="1" applyBorder="1" applyAlignment="1">
      <alignment horizontal="center" vertical="center" textRotation="90" wrapText="1"/>
    </xf>
    <xf numFmtId="0" fontId="0" fillId="37" borderId="62" xfId="0" applyFill="1" applyBorder="1" applyAlignment="1" applyProtection="1">
      <alignment horizontal="center" vertical="center" textRotation="90" wrapText="1"/>
      <protection locked="0"/>
    </xf>
    <xf numFmtId="9" fontId="7" fillId="37" borderId="62" xfId="0" applyNumberFormat="1" applyFont="1" applyFill="1" applyBorder="1" applyAlignment="1">
      <alignment horizontal="center" vertical="center" wrapText="1"/>
    </xf>
    <xf numFmtId="9" fontId="2" fillId="37" borderId="62" xfId="0" applyNumberFormat="1" applyFont="1" applyFill="1" applyBorder="1" applyAlignment="1">
      <alignment horizontal="center" vertical="center"/>
    </xf>
    <xf numFmtId="0" fontId="5" fillId="37" borderId="62" xfId="0" applyFont="1" applyFill="1" applyBorder="1" applyAlignment="1" applyProtection="1">
      <alignment horizontal="center" vertical="center" textRotation="90" wrapText="1"/>
      <protection locked="0"/>
    </xf>
    <xf numFmtId="0" fontId="5" fillId="0" borderId="62" xfId="0" applyFont="1" applyBorder="1" applyAlignment="1" applyProtection="1">
      <alignment vertical="center" wrapText="1"/>
      <protection locked="0"/>
    </xf>
    <xf numFmtId="0" fontId="2" fillId="37" borderId="62" xfId="0" applyFon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2" fillId="37" borderId="62" xfId="0" applyNumberFormat="1" applyFont="1" applyFill="1" applyBorder="1" applyAlignment="1">
      <alignment horizontal="center" vertical="center" wrapText="1"/>
    </xf>
    <xf numFmtId="9" fontId="2" fillId="37" borderId="62" xfId="66" applyFont="1" applyFill="1" applyBorder="1" applyAlignment="1">
      <alignment horizontal="center" vertical="center" wrapText="1"/>
    </xf>
    <xf numFmtId="0" fontId="40" fillId="0" borderId="62" xfId="0" applyFont="1" applyBorder="1" applyAlignment="1" applyProtection="1">
      <alignment vertical="center" wrapText="1"/>
      <protection locked="0"/>
    </xf>
    <xf numFmtId="0" fontId="30" fillId="0" borderId="62" xfId="0" applyFont="1" applyBorder="1" applyAlignment="1" applyProtection="1">
      <alignment horizontal="center" vertical="center" wrapText="1"/>
      <protection locked="0"/>
    </xf>
    <xf numFmtId="0" fontId="0" fillId="0" borderId="26" xfId="0" applyBorder="1" applyAlignment="1" applyProtection="1">
      <alignment horizontal="justify" vertical="top" wrapText="1"/>
      <protection locked="0"/>
    </xf>
    <xf numFmtId="0" fontId="5" fillId="4" borderId="45" xfId="0" applyFont="1" applyFill="1" applyBorder="1" applyAlignment="1" applyProtection="1">
      <alignment horizontal="center" vertical="center" wrapText="1"/>
      <protection locked="0"/>
    </xf>
    <xf numFmtId="0" fontId="61" fillId="4" borderId="0" xfId="0" applyFont="1" applyFill="1" applyAlignment="1" applyProtection="1">
      <alignment horizontal="center" vertical="center" wrapText="1"/>
      <protection locked="0"/>
    </xf>
    <xf numFmtId="0" fontId="5" fillId="4" borderId="28" xfId="0" applyFont="1" applyFill="1" applyBorder="1" applyAlignment="1" applyProtection="1">
      <alignment horizontal="center" vertical="center" wrapText="1"/>
      <protection locked="0"/>
    </xf>
    <xf numFmtId="0" fontId="5" fillId="0" borderId="31"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0" fillId="0" borderId="31" xfId="0" applyBorder="1" applyAlignment="1" applyProtection="1">
      <alignment horizontal="center" vertical="center" wrapText="1"/>
      <protection locked="0"/>
    </xf>
    <xf numFmtId="9" fontId="5" fillId="37" borderId="31" xfId="66" applyFont="1" applyFill="1" applyBorder="1" applyAlignment="1" applyProtection="1">
      <alignment horizontal="center" vertical="center" wrapText="1"/>
    </xf>
    <xf numFmtId="1" fontId="2" fillId="0" borderId="31" xfId="0" applyNumberFormat="1" applyFont="1" applyBorder="1" applyAlignment="1">
      <alignment horizontal="center" vertical="center" wrapText="1"/>
    </xf>
    <xf numFmtId="9" fontId="7" fillId="37" borderId="31" xfId="0" applyNumberFormat="1" applyFont="1" applyFill="1" applyBorder="1" applyAlignment="1">
      <alignment horizontal="center" vertical="center" wrapText="1"/>
    </xf>
    <xf numFmtId="9" fontId="2" fillId="37" borderId="31" xfId="0" applyNumberFormat="1" applyFont="1" applyFill="1" applyBorder="1" applyAlignment="1">
      <alignment horizontal="center" vertical="center"/>
    </xf>
    <xf numFmtId="0" fontId="7" fillId="37" borderId="31" xfId="0" applyFont="1" applyFill="1" applyBorder="1" applyAlignment="1">
      <alignment horizontal="center" vertical="center" wrapText="1"/>
    </xf>
    <xf numFmtId="1" fontId="0" fillId="0" borderId="31" xfId="0" applyNumberFormat="1" applyBorder="1" applyAlignment="1" applyProtection="1">
      <alignment horizontal="center" vertical="center" wrapText="1"/>
      <protection locked="0"/>
    </xf>
    <xf numFmtId="1" fontId="2" fillId="37" borderId="31" xfId="0" applyNumberFormat="1" applyFont="1" applyFill="1" applyBorder="1" applyAlignment="1">
      <alignment horizontal="center" vertical="center" wrapText="1"/>
    </xf>
    <xf numFmtId="9" fontId="2" fillId="37" borderId="31" xfId="66" applyFont="1" applyFill="1" applyBorder="1" applyAlignment="1">
      <alignment horizontal="center" vertical="center" wrapText="1"/>
    </xf>
    <xf numFmtId="1" fontId="5" fillId="0" borderId="31" xfId="0" applyNumberFormat="1" applyFont="1" applyBorder="1" applyAlignment="1" applyProtection="1">
      <alignment horizontal="center" vertical="center" wrapText="1"/>
      <protection locked="0"/>
    </xf>
    <xf numFmtId="0" fontId="0" fillId="0" borderId="45" xfId="0" applyBorder="1" applyAlignment="1" applyProtection="1">
      <alignment horizontal="center" vertical="top" wrapText="1"/>
      <protection locked="0"/>
    </xf>
    <xf numFmtId="0" fontId="5" fillId="0" borderId="26"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0" fillId="37" borderId="45" xfId="0" applyFill="1" applyBorder="1" applyAlignment="1">
      <alignment horizontal="center" vertical="center" wrapText="1"/>
    </xf>
    <xf numFmtId="0" fontId="5" fillId="0" borderId="65"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7" fillId="37" borderId="26" xfId="0" applyFont="1" applyFill="1" applyBorder="1" applyAlignment="1">
      <alignment horizontal="center" vertical="center" wrapText="1"/>
    </xf>
    <xf numFmtId="0" fontId="0" fillId="0" borderId="28" xfId="0" applyBorder="1" applyAlignment="1" applyProtection="1">
      <alignment vertical="center" wrapText="1"/>
      <protection locked="0"/>
    </xf>
    <xf numFmtId="0" fontId="40" fillId="0" borderId="26" xfId="0" applyFont="1" applyBorder="1" applyAlignment="1" applyProtection="1">
      <alignment vertical="center" wrapText="1"/>
      <protection locked="0"/>
    </xf>
    <xf numFmtId="0" fontId="40" fillId="0" borderId="53" xfId="0" applyFont="1" applyBorder="1" applyAlignment="1" applyProtection="1">
      <alignment vertical="center" wrapText="1"/>
      <protection locked="0"/>
    </xf>
    <xf numFmtId="0" fontId="44" fillId="37" borderId="26" xfId="0" applyFont="1" applyFill="1" applyBorder="1" applyAlignment="1" applyProtection="1">
      <alignment horizontal="center" vertical="center" textRotation="90" wrapText="1"/>
      <protection locked="0"/>
    </xf>
    <xf numFmtId="9" fontId="50" fillId="37" borderId="26" xfId="0" applyNumberFormat="1" applyFont="1" applyFill="1" applyBorder="1" applyAlignment="1">
      <alignment horizontal="center" vertical="center"/>
    </xf>
    <xf numFmtId="0" fontId="44" fillId="37" borderId="28" xfId="0" applyFont="1" applyFill="1" applyBorder="1" applyAlignment="1" applyProtection="1">
      <alignment horizontal="center" vertical="center" textRotation="90" wrapText="1"/>
      <protection locked="0"/>
    </xf>
    <xf numFmtId="0" fontId="44" fillId="4" borderId="45" xfId="0" applyFont="1" applyFill="1" applyBorder="1" applyAlignment="1" applyProtection="1">
      <alignment horizontal="center" vertical="center" wrapText="1"/>
      <protection locked="0"/>
    </xf>
    <xf numFmtId="0" fontId="44" fillId="37" borderId="2" xfId="0" applyFont="1" applyFill="1" applyBorder="1" applyAlignment="1" applyProtection="1">
      <alignment horizontal="center" vertical="center" textRotation="90" wrapText="1"/>
      <protection locked="0"/>
    </xf>
    <xf numFmtId="0" fontId="44" fillId="37" borderId="1" xfId="0" applyFont="1" applyFill="1" applyBorder="1" applyAlignment="1" applyProtection="1">
      <alignment horizontal="center" vertical="center" textRotation="90" wrapText="1"/>
      <protection locked="0"/>
    </xf>
    <xf numFmtId="0" fontId="44" fillId="0" borderId="28" xfId="0" applyFont="1" applyBorder="1" applyAlignment="1" applyProtection="1">
      <alignment horizontal="center" vertical="center" wrapText="1"/>
      <protection locked="0"/>
    </xf>
    <xf numFmtId="0" fontId="44" fillId="37" borderId="26" xfId="0" applyFont="1" applyFill="1" applyBorder="1" applyAlignment="1">
      <alignment horizontal="center" vertical="center" textRotation="90" wrapText="1"/>
    </xf>
    <xf numFmtId="9" fontId="50" fillId="37" borderId="26" xfId="0" applyNumberFormat="1" applyFont="1" applyFill="1" applyBorder="1" applyAlignment="1">
      <alignment horizontal="center" vertical="center" wrapText="1"/>
    </xf>
    <xf numFmtId="0" fontId="32" fillId="0" borderId="26" xfId="0" applyFont="1" applyBorder="1" applyAlignment="1" applyProtection="1">
      <alignment vertical="center" wrapText="1"/>
      <protection locked="0"/>
    </xf>
    <xf numFmtId="0" fontId="10" fillId="37" borderId="26" xfId="0" applyFont="1" applyFill="1" applyBorder="1" applyAlignment="1">
      <alignment horizontal="center" vertical="center" wrapText="1"/>
    </xf>
    <xf numFmtId="0" fontId="32" fillId="0" borderId="26" xfId="0" applyFont="1" applyBorder="1" applyAlignment="1" applyProtection="1">
      <alignment horizontal="center" vertical="center" wrapText="1"/>
      <protection locked="0"/>
    </xf>
    <xf numFmtId="0" fontId="63" fillId="0" borderId="1" xfId="0" applyFont="1" applyBorder="1" applyAlignment="1" applyProtection="1">
      <alignment horizontal="center" vertical="center" wrapText="1"/>
      <protection locked="0"/>
    </xf>
    <xf numFmtId="0" fontId="44" fillId="4" borderId="1" xfId="0" applyFont="1" applyFill="1" applyBorder="1" applyAlignment="1" applyProtection="1">
      <alignment horizontal="center" vertical="center" wrapText="1"/>
      <protection locked="0"/>
    </xf>
    <xf numFmtId="0" fontId="44" fillId="0" borderId="31" xfId="0" applyFont="1" applyBorder="1" applyAlignment="1" applyProtection="1">
      <alignment horizontal="center" vertical="center" wrapText="1"/>
      <protection locked="0"/>
    </xf>
    <xf numFmtId="0" fontId="40" fillId="0" borderId="31" xfId="0" applyFont="1" applyBorder="1" applyAlignment="1" applyProtection="1">
      <alignment vertical="center" wrapText="1"/>
      <protection locked="0"/>
    </xf>
    <xf numFmtId="0" fontId="2" fillId="37" borderId="31" xfId="0" applyFont="1" applyFill="1" applyBorder="1" applyAlignment="1">
      <alignment horizontal="center" vertical="center" wrapText="1"/>
    </xf>
    <xf numFmtId="0" fontId="44" fillId="0" borderId="65" xfId="0" applyFont="1" applyBorder="1" applyAlignment="1" applyProtection="1">
      <alignment horizontal="center" vertical="center" wrapText="1"/>
      <protection locked="0"/>
    </xf>
    <xf numFmtId="0" fontId="44" fillId="4" borderId="65" xfId="0" applyFont="1" applyFill="1" applyBorder="1" applyAlignment="1" applyProtection="1">
      <alignment horizontal="center" vertical="center" wrapText="1"/>
      <protection locked="0"/>
    </xf>
    <xf numFmtId="0" fontId="44" fillId="0" borderId="74" xfId="0" applyFont="1" applyBorder="1" applyAlignment="1" applyProtection="1">
      <alignment horizontal="center" vertical="center" wrapText="1"/>
      <protection locked="0"/>
    </xf>
    <xf numFmtId="0" fontId="5" fillId="37" borderId="53" xfId="0" applyFont="1" applyFill="1" applyBorder="1" applyAlignment="1">
      <alignment horizontal="center" vertical="center" textRotation="90" wrapText="1"/>
    </xf>
    <xf numFmtId="0" fontId="5" fillId="37" borderId="53" xfId="0" applyFont="1" applyFill="1" applyBorder="1" applyAlignment="1" applyProtection="1">
      <alignment horizontal="center" vertical="center" textRotation="90" wrapText="1"/>
      <protection locked="0"/>
    </xf>
    <xf numFmtId="9" fontId="7" fillId="37" borderId="53" xfId="0" applyNumberFormat="1" applyFont="1" applyFill="1" applyBorder="1" applyAlignment="1">
      <alignment horizontal="center" vertical="center"/>
    </xf>
    <xf numFmtId="0" fontId="5" fillId="37" borderId="26" xfId="0" applyFont="1" applyFill="1" applyBorder="1" applyAlignment="1">
      <alignment horizontal="center" vertical="center" textRotation="90" wrapText="1"/>
    </xf>
    <xf numFmtId="0" fontId="5" fillId="37" borderId="26" xfId="0" applyFont="1" applyFill="1" applyBorder="1" applyAlignment="1" applyProtection="1">
      <alignment horizontal="center" vertical="center" textRotation="90" wrapText="1"/>
      <protection locked="0"/>
    </xf>
    <xf numFmtId="9" fontId="7" fillId="37" borderId="26" xfId="0" applyNumberFormat="1" applyFont="1" applyFill="1" applyBorder="1" applyAlignment="1">
      <alignment horizontal="center" vertical="center"/>
    </xf>
    <xf numFmtId="0" fontId="6" fillId="0" borderId="28" xfId="0" applyFont="1" applyBorder="1" applyAlignment="1" applyProtection="1">
      <alignment vertical="center" wrapText="1"/>
      <protection locked="0"/>
    </xf>
    <xf numFmtId="0" fontId="6" fillId="0" borderId="26"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82" xfId="0" applyFont="1" applyBorder="1" applyAlignment="1" applyProtection="1">
      <alignment horizontal="left" vertical="center" wrapText="1"/>
      <protection locked="0"/>
    </xf>
    <xf numFmtId="0" fontId="61" fillId="0" borderId="1" xfId="0" applyFont="1"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6" fillId="0" borderId="26" xfId="0" applyFont="1" applyBorder="1" applyAlignment="1" applyProtection="1">
      <alignment vertical="center" wrapText="1"/>
      <protection locked="0"/>
    </xf>
    <xf numFmtId="0" fontId="6" fillId="0" borderId="30" xfId="0" applyFont="1" applyBorder="1" applyAlignment="1" applyProtection="1">
      <alignment vertical="center" wrapText="1"/>
      <protection locked="0"/>
    </xf>
    <xf numFmtId="0" fontId="6" fillId="0" borderId="45" xfId="0" applyFont="1" applyBorder="1" applyAlignment="1" applyProtection="1">
      <alignment vertical="center" wrapText="1"/>
      <protection locked="0"/>
    </xf>
    <xf numFmtId="0" fontId="6" fillId="0" borderId="44" xfId="0" applyFont="1" applyBorder="1" applyAlignment="1" applyProtection="1">
      <alignment vertical="center" wrapText="1"/>
      <protection locked="0"/>
    </xf>
    <xf numFmtId="1" fontId="2" fillId="0" borderId="30" xfId="0" applyNumberFormat="1" applyFont="1" applyBorder="1" applyAlignment="1">
      <alignment horizontal="center" vertical="center" wrapText="1"/>
    </xf>
    <xf numFmtId="20" fontId="64" fillId="0" borderId="0" xfId="0" applyNumberFormat="1" applyFont="1" applyAlignment="1" applyProtection="1">
      <alignment vertical="center"/>
      <protection locked="0"/>
    </xf>
    <xf numFmtId="0" fontId="0" fillId="0" borderId="26" xfId="0" applyBorder="1" applyAlignment="1" applyProtection="1">
      <alignment horizontal="left" vertical="center" wrapText="1"/>
      <protection locked="0"/>
    </xf>
    <xf numFmtId="0" fontId="5" fillId="0" borderId="45" xfId="0" applyFont="1" applyBorder="1" applyAlignment="1" applyProtection="1">
      <alignment horizontal="left" vertical="center" wrapText="1"/>
      <protection locked="0"/>
    </xf>
    <xf numFmtId="1" fontId="7" fillId="0" borderId="26" xfId="0" applyNumberFormat="1" applyFont="1" applyBorder="1" applyAlignment="1">
      <alignment horizontal="center" vertical="center" wrapText="1"/>
    </xf>
    <xf numFmtId="0" fontId="5" fillId="0" borderId="28" xfId="0" applyFont="1" applyBorder="1" applyAlignment="1" applyProtection="1">
      <alignment horizontal="left" vertical="top" wrapText="1"/>
      <protection locked="0"/>
    </xf>
    <xf numFmtId="0" fontId="5" fillId="0" borderId="26" xfId="0" applyFont="1" applyBorder="1" applyAlignment="1" applyProtection="1">
      <alignment horizontal="left" vertical="center" wrapText="1"/>
      <protection locked="0"/>
    </xf>
    <xf numFmtId="0" fontId="5" fillId="37" borderId="31" xfId="0" applyFont="1" applyFill="1" applyBorder="1" applyAlignment="1" applyProtection="1">
      <alignment horizontal="center" vertical="center" textRotation="90" wrapText="1"/>
      <protection locked="0"/>
    </xf>
    <xf numFmtId="0" fontId="65" fillId="0" borderId="0" xfId="0" applyFont="1" applyAlignment="1" applyProtection="1">
      <alignment vertical="center" wrapText="1"/>
      <protection locked="0"/>
    </xf>
    <xf numFmtId="0" fontId="62" fillId="0" borderId="0" xfId="0" applyFont="1" applyProtection="1">
      <protection locked="0"/>
    </xf>
    <xf numFmtId="0" fontId="65" fillId="0" borderId="0" xfId="0" applyFont="1" applyAlignment="1">
      <alignment vertical="center" wrapText="1"/>
    </xf>
    <xf numFmtId="0" fontId="0" fillId="0" borderId="85" xfId="0" applyBorder="1" applyAlignment="1" applyProtection="1">
      <alignment horizontal="center" vertical="center" wrapText="1"/>
      <protection locked="0"/>
    </xf>
    <xf numFmtId="0" fontId="0" fillId="0" borderId="86" xfId="0" applyBorder="1" applyAlignment="1" applyProtection="1">
      <alignment horizontal="center" vertical="center" wrapText="1"/>
      <protection locked="0"/>
    </xf>
    <xf numFmtId="0" fontId="5" fillId="0" borderId="85" xfId="0" applyFont="1"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6" fillId="0" borderId="65" xfId="0" applyFont="1" applyBorder="1" applyAlignment="1" applyProtection="1">
      <alignment vertical="center" wrapText="1"/>
      <protection locked="0"/>
    </xf>
    <xf numFmtId="0" fontId="6" fillId="0" borderId="66" xfId="0" applyFont="1" applyBorder="1" applyAlignment="1" applyProtection="1">
      <alignment horizontal="center" vertical="center" wrapText="1"/>
      <protection locked="0"/>
    </xf>
    <xf numFmtId="0" fontId="6" fillId="4" borderId="65" xfId="0" applyFont="1" applyFill="1" applyBorder="1" applyAlignment="1" applyProtection="1">
      <alignment vertical="center" wrapText="1"/>
      <protection locked="0"/>
    </xf>
    <xf numFmtId="0" fontId="6" fillId="4" borderId="66" xfId="0" applyFont="1" applyFill="1" applyBorder="1" applyAlignment="1" applyProtection="1">
      <alignment vertical="center" wrapText="1"/>
      <protection locked="0"/>
    </xf>
    <xf numFmtId="1" fontId="50" fillId="37" borderId="65" xfId="0" applyNumberFormat="1" applyFont="1" applyFill="1" applyBorder="1" applyAlignment="1">
      <alignment horizontal="center" vertical="center" wrapText="1"/>
    </xf>
    <xf numFmtId="0" fontId="6" fillId="40" borderId="65" xfId="0" applyFont="1" applyFill="1" applyBorder="1" applyAlignment="1" applyProtection="1">
      <alignment horizontal="center" vertical="center" wrapText="1"/>
      <protection locked="0"/>
    </xf>
    <xf numFmtId="0" fontId="6" fillId="40" borderId="66" xfId="0" applyFont="1" applyFill="1" applyBorder="1" applyAlignment="1" applyProtection="1">
      <alignment horizontal="center" vertical="center" wrapText="1"/>
      <protection locked="0"/>
    </xf>
    <xf numFmtId="0" fontId="6" fillId="40" borderId="66" xfId="0" applyFont="1" applyFill="1" applyBorder="1" applyAlignment="1" applyProtection="1">
      <alignment vertical="center" wrapText="1"/>
      <protection locked="0"/>
    </xf>
    <xf numFmtId="0" fontId="6" fillId="0" borderId="44" xfId="0" applyFont="1" applyBorder="1" applyAlignment="1" applyProtection="1">
      <alignment horizontal="center" vertical="center" wrapText="1"/>
      <protection locked="0"/>
    </xf>
    <xf numFmtId="0" fontId="6" fillId="40" borderId="45" xfId="0" applyFont="1" applyFill="1" applyBorder="1" applyAlignment="1" applyProtection="1">
      <alignment horizontal="center" vertical="center" wrapText="1"/>
      <protection locked="0"/>
    </xf>
    <xf numFmtId="0" fontId="6" fillId="40" borderId="44" xfId="0" applyFont="1" applyFill="1" applyBorder="1" applyAlignment="1" applyProtection="1">
      <alignment horizontal="center" vertical="center" wrapText="1"/>
      <protection locked="0"/>
    </xf>
    <xf numFmtId="0" fontId="6" fillId="40" borderId="44" xfId="0" applyFont="1" applyFill="1" applyBorder="1" applyAlignment="1" applyProtection="1">
      <alignment vertical="center" wrapText="1"/>
      <protection locked="0"/>
    </xf>
    <xf numFmtId="0" fontId="6" fillId="40" borderId="1" xfId="0" applyFont="1" applyFill="1" applyBorder="1" applyAlignment="1" applyProtection="1">
      <alignment vertical="center" wrapText="1"/>
      <protection locked="0"/>
    </xf>
    <xf numFmtId="0" fontId="6" fillId="0" borderId="5" xfId="0" applyFont="1" applyBorder="1" applyAlignment="1" applyProtection="1">
      <alignment horizontal="center" vertical="center" wrapText="1"/>
      <protection locked="0"/>
    </xf>
    <xf numFmtId="0" fontId="66" fillId="0" borderId="5" xfId="0" applyFont="1" applyBorder="1" applyAlignment="1" applyProtection="1">
      <alignment horizontal="center" vertical="center" wrapText="1"/>
      <protection locked="0"/>
    </xf>
    <xf numFmtId="0" fontId="0" fillId="0" borderId="31" xfId="0" applyBorder="1" applyAlignment="1" applyProtection="1">
      <alignment horizontal="left" vertical="center" wrapText="1"/>
      <protection locked="0"/>
    </xf>
    <xf numFmtId="0" fontId="6" fillId="0" borderId="67" xfId="0" applyFont="1" applyBorder="1" applyAlignment="1" applyProtection="1">
      <alignment vertical="center" wrapText="1"/>
      <protection locked="0"/>
    </xf>
    <xf numFmtId="0" fontId="62" fillId="0" borderId="65" xfId="0" applyFont="1" applyBorder="1" applyAlignment="1" applyProtection="1">
      <alignment vertical="center" wrapText="1"/>
      <protection locked="0"/>
    </xf>
    <xf numFmtId="0" fontId="62" fillId="0" borderId="66" xfId="0" applyFont="1" applyBorder="1" applyAlignment="1" applyProtection="1">
      <alignment vertical="center" wrapText="1"/>
      <protection locked="0"/>
    </xf>
    <xf numFmtId="0" fontId="6" fillId="0" borderId="65" xfId="0" applyFont="1" applyBorder="1" applyAlignment="1" applyProtection="1">
      <alignment horizontal="center" vertical="center" wrapText="1"/>
      <protection locked="0"/>
    </xf>
    <xf numFmtId="0" fontId="6" fillId="40" borderId="65" xfId="0" applyFont="1" applyFill="1" applyBorder="1" applyAlignment="1" applyProtection="1">
      <alignment vertical="center" wrapText="1"/>
      <protection locked="0"/>
    </xf>
    <xf numFmtId="0" fontId="44" fillId="0" borderId="45" xfId="0" applyFont="1" applyBorder="1" applyAlignment="1" applyProtection="1">
      <alignment vertical="top" wrapText="1"/>
      <protection locked="0"/>
    </xf>
    <xf numFmtId="0" fontId="44" fillId="0" borderId="65" xfId="0" applyFont="1" applyBorder="1" applyAlignment="1" applyProtection="1">
      <alignment vertical="center" wrapText="1"/>
      <protection locked="0"/>
    </xf>
    <xf numFmtId="0" fontId="5" fillId="37" borderId="65" xfId="0" applyFont="1" applyFill="1" applyBorder="1" applyAlignment="1" applyProtection="1">
      <alignment horizontal="center" vertical="center" textRotation="90" wrapText="1"/>
      <protection locked="0"/>
    </xf>
    <xf numFmtId="0" fontId="44" fillId="0" borderId="45" xfId="0" applyFont="1" applyBorder="1" applyAlignment="1" applyProtection="1">
      <alignment vertical="center" wrapText="1"/>
      <protection locked="0"/>
    </xf>
    <xf numFmtId="0" fontId="0" fillId="0" borderId="65" xfId="0" applyBorder="1" applyAlignment="1" applyProtection="1">
      <alignment horizontal="left" vertical="center" wrapText="1"/>
      <protection locked="0"/>
    </xf>
    <xf numFmtId="0" fontId="6" fillId="0" borderId="66" xfId="0" applyFont="1" applyBorder="1" applyAlignment="1" applyProtection="1">
      <alignment vertical="center" wrapText="1"/>
      <protection locked="0"/>
    </xf>
    <xf numFmtId="0" fontId="61" fillId="0" borderId="66" xfId="0" applyFont="1" applyBorder="1" applyAlignment="1" applyProtection="1">
      <alignment horizontal="center" vertical="center" wrapText="1"/>
      <protection locked="0"/>
    </xf>
    <xf numFmtId="0" fontId="62" fillId="0" borderId="65" xfId="0" applyFont="1" applyBorder="1" applyAlignment="1" applyProtection="1">
      <alignment horizontal="left" vertical="center" wrapText="1"/>
      <protection locked="0"/>
    </xf>
    <xf numFmtId="0" fontId="62" fillId="0" borderId="66" xfId="0" applyFont="1" applyBorder="1" applyAlignment="1" applyProtection="1">
      <alignment horizontal="left" vertical="center" wrapText="1"/>
      <protection locked="0"/>
    </xf>
    <xf numFmtId="0" fontId="6" fillId="0" borderId="93" xfId="0" applyFont="1" applyBorder="1" applyAlignment="1" applyProtection="1">
      <alignment vertical="center" wrapText="1"/>
      <protection locked="0"/>
    </xf>
    <xf numFmtId="0" fontId="6" fillId="40" borderId="62" xfId="0" applyFont="1" applyFill="1" applyBorder="1" applyAlignment="1" applyProtection="1">
      <alignment wrapText="1"/>
      <protection locked="0"/>
    </xf>
    <xf numFmtId="0" fontId="2" fillId="37" borderId="44" xfId="0" applyFont="1" applyFill="1" applyBorder="1" applyAlignment="1">
      <alignment horizontal="center" vertical="center" wrapText="1"/>
    </xf>
    <xf numFmtId="0" fontId="44" fillId="0" borderId="1" xfId="0" applyFont="1" applyBorder="1" applyAlignment="1" applyProtection="1">
      <alignment vertical="center" wrapText="1"/>
      <protection locked="0"/>
    </xf>
    <xf numFmtId="0" fontId="44" fillId="0" borderId="1" xfId="0" applyFont="1" applyBorder="1" applyAlignment="1" applyProtection="1">
      <alignment horizontal="center" vertical="center" wrapText="1"/>
      <protection locked="0"/>
    </xf>
    <xf numFmtId="0" fontId="50" fillId="37" borderId="1" xfId="0" applyFont="1" applyFill="1" applyBorder="1" applyAlignment="1">
      <alignment horizontal="center" vertical="center" wrapText="1"/>
    </xf>
    <xf numFmtId="0" fontId="50" fillId="37" borderId="45" xfId="0" applyFont="1" applyFill="1" applyBorder="1" applyAlignment="1">
      <alignment horizontal="center" vertical="center" wrapText="1"/>
    </xf>
    <xf numFmtId="1" fontId="2" fillId="0" borderId="43" xfId="0" applyNumberFormat="1" applyFont="1" applyBorder="1" applyAlignment="1">
      <alignment horizontal="center" vertical="center" wrapText="1"/>
    </xf>
    <xf numFmtId="0" fontId="6" fillId="0" borderId="62" xfId="0" applyFont="1" applyBorder="1" applyAlignment="1" applyProtection="1">
      <alignment vertical="center" wrapText="1"/>
      <protection locked="0"/>
    </xf>
    <xf numFmtId="0" fontId="44" fillId="4" borderId="62" xfId="0" applyFont="1" applyFill="1" applyBorder="1" applyAlignment="1" applyProtection="1">
      <alignment horizontal="center" vertical="center" wrapText="1"/>
      <protection locked="0"/>
    </xf>
    <xf numFmtId="0" fontId="6" fillId="0" borderId="62" xfId="0" applyFont="1" applyBorder="1" applyAlignment="1" applyProtection="1">
      <alignment horizontal="left" vertical="center" wrapText="1"/>
      <protection locked="0"/>
    </xf>
    <xf numFmtId="0" fontId="0" fillId="37" borderId="44" xfId="0" applyFill="1" applyBorder="1" applyAlignment="1">
      <alignment horizontal="center" vertical="center" textRotation="90" wrapText="1"/>
    </xf>
    <xf numFmtId="0" fontId="5" fillId="37" borderId="43" xfId="0" applyFont="1" applyFill="1" applyBorder="1" applyAlignment="1" applyProtection="1">
      <alignment horizontal="center" vertical="center" textRotation="90" wrapText="1"/>
      <protection locked="0"/>
    </xf>
    <xf numFmtId="0" fontId="0" fillId="0" borderId="1" xfId="0" applyBorder="1" applyAlignment="1" applyProtection="1">
      <alignment horizontal="left" vertical="center" wrapText="1"/>
      <protection locked="0"/>
    </xf>
    <xf numFmtId="0" fontId="67" fillId="0" borderId="1" xfId="0" applyFont="1" applyBorder="1" applyAlignment="1" applyProtection="1">
      <alignment vertical="center" wrapText="1"/>
      <protection locked="0"/>
    </xf>
    <xf numFmtId="0" fontId="67" fillId="0" borderId="5" xfId="0" applyFont="1" applyBorder="1" applyAlignment="1" applyProtection="1">
      <alignment vertical="center" wrapText="1"/>
      <protection locked="0"/>
    </xf>
    <xf numFmtId="0" fontId="6" fillId="40" borderId="1" xfId="0" applyFont="1" applyFill="1" applyBorder="1" applyAlignment="1" applyProtection="1">
      <alignment horizontal="center" vertical="center"/>
      <protection locked="0"/>
    </xf>
    <xf numFmtId="0" fontId="6" fillId="40" borderId="5" xfId="0" applyFont="1" applyFill="1" applyBorder="1" applyAlignment="1" applyProtection="1">
      <alignment horizontal="center" vertical="center"/>
      <protection locked="0"/>
    </xf>
    <xf numFmtId="0" fontId="6" fillId="40" borderId="65" xfId="0" applyFont="1" applyFill="1" applyBorder="1" applyAlignment="1" applyProtection="1">
      <alignment horizontal="center" vertical="center"/>
      <protection locked="0"/>
    </xf>
    <xf numFmtId="0" fontId="6" fillId="40" borderId="66" xfId="0" applyFont="1" applyFill="1" applyBorder="1" applyAlignment="1" applyProtection="1">
      <alignment horizontal="center" vertical="center"/>
      <protection locked="0"/>
    </xf>
    <xf numFmtId="0" fontId="40" fillId="0" borderId="45" xfId="0" applyFont="1" applyBorder="1" applyAlignment="1" applyProtection="1">
      <alignment horizontal="left" vertical="center" wrapText="1"/>
      <protection locked="0"/>
    </xf>
    <xf numFmtId="0" fontId="44" fillId="4" borderId="28" xfId="0" applyFont="1" applyFill="1" applyBorder="1" applyAlignment="1" applyProtection="1">
      <alignment horizontal="center" vertical="center" wrapText="1"/>
      <protection locked="0"/>
    </xf>
    <xf numFmtId="0" fontId="6" fillId="0" borderId="90" xfId="0" applyFont="1" applyBorder="1" applyAlignment="1" applyProtection="1">
      <alignment horizontal="left" vertical="center" wrapText="1"/>
      <protection locked="0"/>
    </xf>
    <xf numFmtId="0" fontId="0" fillId="0" borderId="99" xfId="0" applyBorder="1" applyAlignment="1" applyProtection="1">
      <alignment horizontal="center" vertical="center" wrapText="1"/>
      <protection locked="0"/>
    </xf>
    <xf numFmtId="9" fontId="5" fillId="37" borderId="99" xfId="66" applyFont="1" applyFill="1" applyBorder="1" applyAlignment="1" applyProtection="1">
      <alignment horizontal="center" vertical="center" wrapText="1"/>
    </xf>
    <xf numFmtId="1" fontId="2" fillId="0" borderId="99" xfId="0" applyNumberFormat="1" applyFont="1" applyBorder="1" applyAlignment="1">
      <alignment horizontal="center" vertical="center" wrapText="1"/>
    </xf>
    <xf numFmtId="0" fontId="13" fillId="0" borderId="99" xfId="0" applyFont="1" applyBorder="1" applyAlignment="1" applyProtection="1">
      <alignment horizontal="center" vertical="center" wrapText="1"/>
      <protection locked="0"/>
    </xf>
    <xf numFmtId="0" fontId="0" fillId="37" borderId="99" xfId="0" applyFill="1" applyBorder="1" applyAlignment="1">
      <alignment horizontal="center" vertical="center" textRotation="90" wrapText="1"/>
    </xf>
    <xf numFmtId="0" fontId="0" fillId="37" borderId="99" xfId="0" applyFill="1" applyBorder="1" applyAlignment="1" applyProtection="1">
      <alignment horizontal="center" vertical="center" textRotation="90" wrapText="1"/>
      <protection locked="0"/>
    </xf>
    <xf numFmtId="9" fontId="7" fillId="37" borderId="99" xfId="0" applyNumberFormat="1" applyFont="1" applyFill="1" applyBorder="1" applyAlignment="1">
      <alignment horizontal="center" vertical="center" wrapText="1"/>
    </xf>
    <xf numFmtId="9" fontId="2" fillId="37" borderId="99" xfId="0" applyNumberFormat="1" applyFont="1" applyFill="1" applyBorder="1" applyAlignment="1">
      <alignment horizontal="center" vertical="center"/>
    </xf>
    <xf numFmtId="0" fontId="5" fillId="37" borderId="99" xfId="0" applyFont="1" applyFill="1" applyBorder="1" applyAlignment="1" applyProtection="1">
      <alignment horizontal="center" vertical="center" textRotation="90" wrapText="1"/>
      <protection locked="0"/>
    </xf>
    <xf numFmtId="0" fontId="5" fillId="0" borderId="99" xfId="0" applyFont="1" applyBorder="1" applyAlignment="1" applyProtection="1">
      <alignment vertical="center" wrapText="1"/>
      <protection locked="0"/>
    </xf>
    <xf numFmtId="0" fontId="0" fillId="0" borderId="99" xfId="0" applyBorder="1" applyAlignment="1" applyProtection="1">
      <alignment vertical="center" wrapText="1"/>
      <protection locked="0"/>
    </xf>
    <xf numFmtId="0" fontId="2" fillId="37" borderId="99" xfId="0" applyFont="1" applyFill="1" applyBorder="1" applyAlignment="1">
      <alignment horizontal="center" vertical="center" wrapText="1"/>
    </xf>
    <xf numFmtId="1" fontId="2" fillId="37" borderId="99" xfId="0" applyNumberFormat="1" applyFont="1" applyFill="1" applyBorder="1" applyAlignment="1">
      <alignment horizontal="center" vertical="center" wrapText="1"/>
    </xf>
    <xf numFmtId="9" fontId="2" fillId="37" borderId="99" xfId="66" applyFont="1" applyFill="1" applyBorder="1" applyAlignment="1">
      <alignment horizontal="center" vertical="center" wrapText="1"/>
    </xf>
    <xf numFmtId="0" fontId="0" fillId="0" borderId="102" xfId="0" applyBorder="1" applyAlignment="1" applyProtection="1">
      <alignment horizontal="center" vertical="center" wrapText="1"/>
      <protection locked="0"/>
    </xf>
    <xf numFmtId="9" fontId="5" fillId="37" borderId="102" xfId="66" applyFont="1" applyFill="1" applyBorder="1" applyAlignment="1" applyProtection="1">
      <alignment horizontal="center" vertical="center" wrapText="1"/>
    </xf>
    <xf numFmtId="1" fontId="2" fillId="0" borderId="102" xfId="0" applyNumberFormat="1" applyFont="1" applyBorder="1" applyAlignment="1">
      <alignment horizontal="center" vertical="center" wrapText="1"/>
    </xf>
    <xf numFmtId="0" fontId="0" fillId="37" borderId="102" xfId="0" applyFill="1" applyBorder="1" applyAlignment="1">
      <alignment horizontal="center" vertical="center" textRotation="90" wrapText="1"/>
    </xf>
    <xf numFmtId="0" fontId="0" fillId="37" borderId="102" xfId="0" applyFill="1" applyBorder="1" applyAlignment="1" applyProtection="1">
      <alignment horizontal="center" vertical="center" textRotation="90" wrapText="1"/>
      <protection locked="0"/>
    </xf>
    <xf numFmtId="9" fontId="7" fillId="37" borderId="102" xfId="0" applyNumberFormat="1" applyFont="1" applyFill="1" applyBorder="1" applyAlignment="1">
      <alignment horizontal="center" vertical="center" wrapText="1"/>
    </xf>
    <xf numFmtId="9" fontId="2" fillId="37" borderId="102" xfId="0" applyNumberFormat="1" applyFont="1" applyFill="1" applyBorder="1" applyAlignment="1">
      <alignment horizontal="center" vertical="center"/>
    </xf>
    <xf numFmtId="0" fontId="5" fillId="37" borderId="102" xfId="0" applyFont="1" applyFill="1" applyBorder="1" applyAlignment="1" applyProtection="1">
      <alignment horizontal="center" vertical="center" textRotation="90" wrapText="1"/>
      <protection locked="0"/>
    </xf>
    <xf numFmtId="0" fontId="40" fillId="0" borderId="102" xfId="0" applyFont="1" applyBorder="1" applyAlignment="1" applyProtection="1">
      <alignment vertical="center" wrapText="1"/>
      <protection locked="0"/>
    </xf>
    <xf numFmtId="0" fontId="0" fillId="0" borderId="102" xfId="0" applyBorder="1" applyAlignment="1" applyProtection="1">
      <alignment vertical="center" wrapText="1"/>
      <protection locked="0"/>
    </xf>
    <xf numFmtId="0" fontId="2" fillId="37" borderId="102" xfId="0" applyFont="1" applyFill="1" applyBorder="1" applyAlignment="1">
      <alignment horizontal="center" vertical="center" wrapText="1"/>
    </xf>
    <xf numFmtId="1" fontId="0" fillId="0" borderId="102" xfId="0" applyNumberFormat="1" applyBorder="1" applyAlignment="1" applyProtection="1">
      <alignment horizontal="center" vertical="center" wrapText="1"/>
      <protection locked="0"/>
    </xf>
    <xf numFmtId="1" fontId="2" fillId="37" borderId="102" xfId="0" applyNumberFormat="1" applyFont="1" applyFill="1" applyBorder="1" applyAlignment="1">
      <alignment horizontal="center" vertical="center" wrapText="1"/>
    </xf>
    <xf numFmtId="9" fontId="2" fillId="37" borderId="102" xfId="66" applyFont="1" applyFill="1" applyBorder="1" applyAlignment="1">
      <alignment horizontal="center" vertical="center" wrapText="1"/>
    </xf>
    <xf numFmtId="0" fontId="0" fillId="0" borderId="103" xfId="0" applyBorder="1" applyAlignment="1" applyProtection="1">
      <alignment horizontal="center" vertical="center" wrapText="1"/>
      <protection locked="0"/>
    </xf>
    <xf numFmtId="0" fontId="0" fillId="0" borderId="26" xfId="0" applyBorder="1" applyAlignment="1" applyProtection="1">
      <alignment horizontal="justify" vertical="center" wrapText="1"/>
      <protection locked="0"/>
    </xf>
    <xf numFmtId="0" fontId="13" fillId="0" borderId="26" xfId="0" applyFont="1" applyBorder="1" applyAlignment="1" applyProtection="1">
      <alignment horizontal="center" vertical="center" wrapText="1"/>
      <protection locked="0"/>
    </xf>
    <xf numFmtId="0" fontId="5" fillId="0" borderId="28" xfId="0" applyFont="1" applyBorder="1" applyAlignment="1" applyProtection="1">
      <alignment vertical="center" wrapText="1"/>
      <protection locked="0"/>
    </xf>
    <xf numFmtId="0" fontId="13" fillId="0" borderId="29" xfId="0" applyFont="1" applyBorder="1" applyAlignment="1" applyProtection="1">
      <alignment horizontal="center" vertical="center" wrapText="1"/>
      <protection locked="0"/>
    </xf>
    <xf numFmtId="0" fontId="0" fillId="0" borderId="26" xfId="0" applyBorder="1" applyAlignment="1" applyProtection="1">
      <alignment horizontal="left" vertical="top" wrapText="1"/>
      <protection locked="0"/>
    </xf>
    <xf numFmtId="0" fontId="5" fillId="0" borderId="45" xfId="0" applyFont="1" applyBorder="1" applyAlignment="1" applyProtection="1">
      <alignment horizontal="left" vertical="top" wrapText="1"/>
      <protection locked="0"/>
    </xf>
    <xf numFmtId="0" fontId="5" fillId="37" borderId="103" xfId="0" applyFont="1" applyFill="1" applyBorder="1" applyAlignment="1" applyProtection="1">
      <alignment horizontal="center" vertical="center" textRotation="90" wrapText="1"/>
      <protection locked="0"/>
    </xf>
    <xf numFmtId="0" fontId="5" fillId="0" borderId="104" xfId="0" applyFont="1" applyBorder="1" applyAlignment="1" applyProtection="1">
      <alignment horizontal="center" vertical="center" wrapText="1"/>
      <protection locked="0"/>
    </xf>
    <xf numFmtId="0" fontId="0" fillId="0" borderId="104" xfId="0" applyBorder="1" applyAlignment="1" applyProtection="1">
      <alignment horizontal="center" vertical="center" wrapText="1"/>
      <protection locked="0"/>
    </xf>
    <xf numFmtId="9" fontId="5" fillId="37" borderId="104" xfId="66" applyFont="1" applyFill="1" applyBorder="1" applyAlignment="1" applyProtection="1">
      <alignment horizontal="center" vertical="center" wrapText="1"/>
    </xf>
    <xf numFmtId="1" fontId="2" fillId="0" borderId="104" xfId="0" applyNumberFormat="1" applyFont="1" applyBorder="1" applyAlignment="1">
      <alignment horizontal="center" vertical="center" wrapText="1"/>
    </xf>
    <xf numFmtId="0" fontId="0" fillId="37" borderId="104" xfId="0" applyFill="1" applyBorder="1" applyAlignment="1">
      <alignment horizontal="center" vertical="center" textRotation="90" wrapText="1"/>
    </xf>
    <xf numFmtId="0" fontId="0" fillId="37" borderId="104" xfId="0" applyFill="1" applyBorder="1" applyAlignment="1" applyProtection="1">
      <alignment horizontal="center" vertical="center" textRotation="90" wrapText="1"/>
      <protection locked="0"/>
    </xf>
    <xf numFmtId="9" fontId="7" fillId="37" borderId="104" xfId="0" applyNumberFormat="1" applyFont="1" applyFill="1" applyBorder="1" applyAlignment="1">
      <alignment horizontal="center" vertical="center" wrapText="1"/>
    </xf>
    <xf numFmtId="9" fontId="2" fillId="37" borderId="104" xfId="0" applyNumberFormat="1" applyFont="1" applyFill="1" applyBorder="1" applyAlignment="1">
      <alignment horizontal="center" vertical="center"/>
    </xf>
    <xf numFmtId="0" fontId="5" fillId="37" borderId="108" xfId="0" applyFont="1" applyFill="1" applyBorder="1" applyAlignment="1" applyProtection="1">
      <alignment horizontal="center" vertical="center" textRotation="90" wrapText="1"/>
      <protection locked="0"/>
    </xf>
    <xf numFmtId="0" fontId="5" fillId="0" borderId="104" xfId="0" applyFont="1" applyBorder="1" applyAlignment="1" applyProtection="1">
      <alignment vertical="center" wrapText="1"/>
      <protection locked="0"/>
    </xf>
    <xf numFmtId="1" fontId="7" fillId="37" borderId="104" xfId="0" applyNumberFormat="1" applyFont="1" applyFill="1" applyBorder="1" applyAlignment="1">
      <alignment horizontal="center" vertical="center" wrapText="1"/>
    </xf>
    <xf numFmtId="1" fontId="5" fillId="0" borderId="104" xfId="0" applyNumberFormat="1" applyFont="1" applyBorder="1" applyAlignment="1" applyProtection="1">
      <alignment horizontal="center" vertical="center" wrapText="1"/>
      <protection locked="0"/>
    </xf>
    <xf numFmtId="0" fontId="0" fillId="0" borderId="104" xfId="0" applyBorder="1" applyAlignment="1" applyProtection="1">
      <alignment vertical="center" wrapText="1"/>
      <protection locked="0"/>
    </xf>
    <xf numFmtId="1" fontId="0" fillId="0" borderId="104" xfId="0" applyNumberFormat="1" applyBorder="1" applyAlignment="1" applyProtection="1">
      <alignment horizontal="center" vertical="center" wrapText="1"/>
      <protection locked="0"/>
    </xf>
    <xf numFmtId="1" fontId="2" fillId="37" borderId="104" xfId="0" applyNumberFormat="1" applyFont="1" applyFill="1" applyBorder="1" applyAlignment="1">
      <alignment horizontal="center" vertical="center" wrapText="1"/>
    </xf>
    <xf numFmtId="9" fontId="2" fillId="37" borderId="104" xfId="66" applyFont="1" applyFill="1" applyBorder="1" applyAlignment="1">
      <alignment horizontal="center" vertical="center" wrapText="1"/>
    </xf>
    <xf numFmtId="0" fontId="5" fillId="0" borderId="110" xfId="0" applyFont="1" applyBorder="1" applyAlignment="1" applyProtection="1">
      <alignment horizontal="center" vertical="center" wrapText="1"/>
      <protection locked="0"/>
    </xf>
    <xf numFmtId="0" fontId="7" fillId="37" borderId="110" xfId="0" applyFont="1" applyFill="1" applyBorder="1" applyAlignment="1">
      <alignment horizontal="center" vertical="center" wrapText="1"/>
    </xf>
    <xf numFmtId="0" fontId="0" fillId="0" borderId="110" xfId="0" applyBorder="1" applyAlignment="1" applyProtection="1">
      <alignment horizontal="center" vertical="center" wrapText="1"/>
      <protection locked="0"/>
    </xf>
    <xf numFmtId="9" fontId="5" fillId="37" borderId="110" xfId="66" applyFont="1" applyFill="1" applyBorder="1" applyAlignment="1" applyProtection="1">
      <alignment horizontal="center" vertical="center" wrapText="1"/>
    </xf>
    <xf numFmtId="1" fontId="2" fillId="0" borderId="110" xfId="0" applyNumberFormat="1" applyFont="1" applyBorder="1" applyAlignment="1">
      <alignment horizontal="center" vertical="center" wrapText="1"/>
    </xf>
    <xf numFmtId="0" fontId="0" fillId="37" borderId="110" xfId="0" applyFill="1" applyBorder="1" applyAlignment="1">
      <alignment horizontal="center" vertical="center" textRotation="90" wrapText="1"/>
    </xf>
    <xf numFmtId="0" fontId="0" fillId="37" borderId="114" xfId="0" applyFill="1" applyBorder="1" applyAlignment="1" applyProtection="1">
      <alignment horizontal="center" vertical="center" textRotation="90" wrapText="1"/>
      <protection locked="0"/>
    </xf>
    <xf numFmtId="9" fontId="5" fillId="37" borderId="114" xfId="66" applyFont="1" applyFill="1" applyBorder="1" applyAlignment="1" applyProtection="1">
      <alignment horizontal="center" vertical="center" wrapText="1"/>
    </xf>
    <xf numFmtId="9" fontId="7" fillId="37" borderId="114" xfId="0" applyNumberFormat="1" applyFont="1" applyFill="1" applyBorder="1" applyAlignment="1">
      <alignment horizontal="center" vertical="center" wrapText="1"/>
    </xf>
    <xf numFmtId="9" fontId="2" fillId="37" borderId="114" xfId="0" applyNumberFormat="1" applyFont="1" applyFill="1" applyBorder="1" applyAlignment="1">
      <alignment horizontal="center" vertical="center"/>
    </xf>
    <xf numFmtId="0" fontId="5" fillId="37" borderId="115" xfId="0" applyFont="1" applyFill="1" applyBorder="1" applyAlignment="1" applyProtection="1">
      <alignment horizontal="center" vertical="center" textRotation="90" wrapText="1"/>
      <protection locked="0"/>
    </xf>
    <xf numFmtId="0" fontId="5" fillId="0" borderId="110" xfId="0" applyFont="1" applyBorder="1" applyAlignment="1" applyProtection="1">
      <alignment vertical="center" wrapText="1"/>
      <protection locked="0"/>
    </xf>
    <xf numFmtId="1" fontId="5" fillId="0" borderId="110" xfId="0" applyNumberFormat="1" applyFont="1" applyBorder="1" applyAlignment="1" applyProtection="1">
      <alignment horizontal="center" vertical="center" wrapText="1"/>
      <protection locked="0"/>
    </xf>
    <xf numFmtId="0" fontId="0" fillId="0" borderId="110" xfId="0" applyBorder="1" applyAlignment="1" applyProtection="1">
      <alignment vertical="center" wrapText="1"/>
      <protection locked="0"/>
    </xf>
    <xf numFmtId="1" fontId="0" fillId="0" borderId="110" xfId="0" applyNumberFormat="1" applyBorder="1" applyAlignment="1" applyProtection="1">
      <alignment horizontal="center" vertical="center" wrapText="1"/>
      <protection locked="0"/>
    </xf>
    <xf numFmtId="1" fontId="2" fillId="37" borderId="110" xfId="0" applyNumberFormat="1" applyFont="1" applyFill="1" applyBorder="1" applyAlignment="1">
      <alignment horizontal="center" vertical="center" wrapText="1"/>
    </xf>
    <xf numFmtId="9" fontId="2" fillId="37" borderId="110" xfId="66" applyFont="1" applyFill="1" applyBorder="1" applyAlignment="1">
      <alignment horizontal="center" vertical="center" wrapText="1"/>
    </xf>
    <xf numFmtId="0" fontId="0" fillId="37" borderId="116" xfId="0" applyFill="1" applyBorder="1" applyAlignment="1" applyProtection="1">
      <alignment horizontal="center" vertical="center" textRotation="90" wrapText="1"/>
      <protection locked="0"/>
    </xf>
    <xf numFmtId="9" fontId="5" fillId="37" borderId="116" xfId="66" applyFont="1" applyFill="1" applyBorder="1" applyAlignment="1" applyProtection="1">
      <alignment horizontal="center" vertical="center" wrapText="1"/>
    </xf>
    <xf numFmtId="9" fontId="7" fillId="37" borderId="116" xfId="0" applyNumberFormat="1" applyFont="1" applyFill="1" applyBorder="1" applyAlignment="1">
      <alignment horizontal="center" vertical="center" wrapText="1"/>
    </xf>
    <xf numFmtId="9" fontId="2" fillId="37" borderId="116" xfId="0" applyNumberFormat="1" applyFont="1" applyFill="1" applyBorder="1" applyAlignment="1">
      <alignment horizontal="center" vertical="center"/>
    </xf>
    <xf numFmtId="0" fontId="5" fillId="37" borderId="113" xfId="0" applyFont="1" applyFill="1" applyBorder="1" applyAlignment="1" applyProtection="1">
      <alignment horizontal="center" vertical="center" textRotation="90" wrapText="1"/>
      <protection locked="0"/>
    </xf>
    <xf numFmtId="0" fontId="5" fillId="37" borderId="116" xfId="0" applyFont="1" applyFill="1" applyBorder="1" applyAlignment="1" applyProtection="1">
      <alignment horizontal="center" vertical="center" textRotation="90" wrapText="1"/>
      <protection locked="0"/>
    </xf>
    <xf numFmtId="0" fontId="0" fillId="37" borderId="110" xfId="0" applyFill="1" applyBorder="1" applyAlignment="1" applyProtection="1">
      <alignment horizontal="center" vertical="center" textRotation="90" wrapText="1"/>
      <protection locked="0"/>
    </xf>
    <xf numFmtId="9" fontId="7" fillId="37" borderId="110" xfId="0" applyNumberFormat="1" applyFont="1" applyFill="1" applyBorder="1" applyAlignment="1">
      <alignment horizontal="center" vertical="center" wrapText="1"/>
    </xf>
    <xf numFmtId="9" fontId="2" fillId="37" borderId="110" xfId="0" applyNumberFormat="1" applyFont="1" applyFill="1" applyBorder="1" applyAlignment="1">
      <alignment horizontal="center" vertical="center"/>
    </xf>
    <xf numFmtId="0" fontId="5" fillId="37" borderId="110" xfId="0" applyFont="1" applyFill="1" applyBorder="1" applyAlignment="1" applyProtection="1">
      <alignment horizontal="center" vertical="center" textRotation="90" wrapText="1"/>
      <protection locked="0"/>
    </xf>
    <xf numFmtId="0" fontId="32" fillId="0" borderId="110" xfId="0" applyFont="1" applyBorder="1" applyAlignment="1" applyProtection="1">
      <alignment horizontal="center" vertical="center" wrapText="1"/>
      <protection locked="0"/>
    </xf>
    <xf numFmtId="0" fontId="7" fillId="37" borderId="119" xfId="0" applyFont="1" applyFill="1" applyBorder="1" applyAlignment="1">
      <alignment horizontal="center" vertical="center" wrapText="1"/>
    </xf>
    <xf numFmtId="0" fontId="0" fillId="0" borderId="119" xfId="0" applyBorder="1" applyAlignment="1" applyProtection="1">
      <alignment horizontal="center" vertical="center" wrapText="1"/>
      <protection locked="0"/>
    </xf>
    <xf numFmtId="9" fontId="5" fillId="37" borderId="119" xfId="66" applyFont="1" applyFill="1" applyBorder="1" applyAlignment="1" applyProtection="1">
      <alignment horizontal="center" vertical="center" wrapText="1"/>
    </xf>
    <xf numFmtId="1" fontId="2" fillId="0" borderId="119" xfId="0" applyNumberFormat="1" applyFont="1" applyBorder="1" applyAlignment="1">
      <alignment horizontal="center" vertical="center" wrapText="1"/>
    </xf>
    <xf numFmtId="0" fontId="0" fillId="37" borderId="120" xfId="0" applyFill="1" applyBorder="1" applyAlignment="1">
      <alignment horizontal="center" vertical="center" textRotation="90" wrapText="1"/>
    </xf>
    <xf numFmtId="0" fontId="0" fillId="37" borderId="119" xfId="0" applyFill="1" applyBorder="1" applyAlignment="1" applyProtection="1">
      <alignment horizontal="center" vertical="center" textRotation="90" wrapText="1"/>
      <protection locked="0"/>
    </xf>
    <xf numFmtId="9" fontId="7" fillId="37" borderId="119" xfId="0" applyNumberFormat="1" applyFont="1" applyFill="1" applyBorder="1" applyAlignment="1">
      <alignment horizontal="center" vertical="center" wrapText="1"/>
    </xf>
    <xf numFmtId="0" fontId="5" fillId="0" borderId="119" xfId="0" applyFont="1" applyBorder="1" applyAlignment="1" applyProtection="1">
      <alignment vertical="center" wrapText="1"/>
      <protection locked="0"/>
    </xf>
    <xf numFmtId="1" fontId="5" fillId="0" borderId="119" xfId="0" applyNumberFormat="1" applyFont="1" applyBorder="1" applyAlignment="1" applyProtection="1">
      <alignment horizontal="center" vertical="center" wrapText="1"/>
      <protection locked="0"/>
    </xf>
    <xf numFmtId="0" fontId="0" fillId="0" borderId="119" xfId="0" applyBorder="1" applyAlignment="1" applyProtection="1">
      <alignment vertical="center" wrapText="1"/>
      <protection locked="0"/>
    </xf>
    <xf numFmtId="1" fontId="0" fillId="0" borderId="119" xfId="0" applyNumberFormat="1" applyBorder="1" applyAlignment="1" applyProtection="1">
      <alignment horizontal="center" vertical="center" wrapText="1"/>
      <protection locked="0"/>
    </xf>
    <xf numFmtId="1" fontId="2" fillId="37" borderId="119" xfId="0" applyNumberFormat="1" applyFont="1" applyFill="1" applyBorder="1" applyAlignment="1">
      <alignment horizontal="center" vertical="center" wrapText="1"/>
    </xf>
    <xf numFmtId="9" fontId="2" fillId="37" borderId="119" xfId="66" applyFont="1" applyFill="1" applyBorder="1" applyAlignment="1">
      <alignment horizontal="center" vertical="center" wrapText="1"/>
    </xf>
    <xf numFmtId="0" fontId="5" fillId="0" borderId="116" xfId="0" applyFont="1" applyBorder="1" applyAlignment="1" applyProtection="1">
      <alignment horizontal="center" vertical="center" wrapText="1"/>
      <protection locked="0"/>
    </xf>
    <xf numFmtId="0" fontId="5" fillId="37" borderId="107" xfId="0" applyFont="1" applyFill="1" applyBorder="1" applyAlignment="1" applyProtection="1">
      <alignment horizontal="center" vertical="center" textRotation="90" wrapText="1"/>
      <protection locked="0"/>
    </xf>
    <xf numFmtId="0" fontId="2" fillId="37" borderId="104" xfId="0" applyFont="1" applyFill="1" applyBorder="1" applyAlignment="1">
      <alignment horizontal="center" vertical="center" wrapText="1"/>
    </xf>
    <xf numFmtId="0" fontId="5" fillId="37" borderId="110" xfId="0" applyFont="1" applyFill="1" applyBorder="1" applyAlignment="1">
      <alignment horizontal="center" vertical="center" textRotation="90" wrapText="1"/>
    </xf>
    <xf numFmtId="9" fontId="7" fillId="37" borderId="110" xfId="0" applyNumberFormat="1" applyFont="1" applyFill="1" applyBorder="1" applyAlignment="1">
      <alignment horizontal="center" vertical="center"/>
    </xf>
    <xf numFmtId="0" fontId="2" fillId="37" borderId="110" xfId="0" applyFont="1" applyFill="1" applyBorder="1" applyAlignment="1">
      <alignment horizontal="center" vertical="center" wrapText="1"/>
    </xf>
    <xf numFmtId="0" fontId="5" fillId="37" borderId="114" xfId="0" applyFont="1" applyFill="1" applyBorder="1" applyAlignment="1" applyProtection="1">
      <alignment horizontal="center" vertical="center" textRotation="90" wrapText="1"/>
      <protection locked="0"/>
    </xf>
    <xf numFmtId="0" fontId="0" fillId="37" borderId="119" xfId="0" applyFill="1" applyBorder="1" applyAlignment="1">
      <alignment horizontal="center" vertical="center" textRotation="90" wrapText="1"/>
    </xf>
    <xf numFmtId="0" fontId="2" fillId="37" borderId="119" xfId="0" applyFont="1" applyFill="1" applyBorder="1" applyAlignment="1">
      <alignment horizontal="center" vertical="center" wrapText="1"/>
    </xf>
    <xf numFmtId="0" fontId="0" fillId="37" borderId="2" xfId="0" applyFill="1" applyBorder="1" applyAlignment="1" applyProtection="1">
      <alignment horizontal="center" vertical="center" textRotation="90" wrapText="1"/>
      <protection locked="0"/>
    </xf>
    <xf numFmtId="0" fontId="7" fillId="37" borderId="74" xfId="0" applyFont="1" applyFill="1" applyBorder="1" applyAlignment="1">
      <alignment horizontal="center" vertical="center" wrapText="1"/>
    </xf>
    <xf numFmtId="0" fontId="61" fillId="0" borderId="76"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53" xfId="0" applyFont="1" applyFill="1" applyBorder="1" applyAlignment="1" applyProtection="1">
      <alignment horizontal="center" vertical="center" wrapText="1"/>
      <protection locked="0"/>
    </xf>
    <xf numFmtId="9" fontId="5" fillId="37" borderId="29" xfId="66" applyFont="1" applyFill="1" applyBorder="1" applyAlignment="1" applyProtection="1">
      <alignment horizontal="center" vertical="center" wrapText="1"/>
    </xf>
    <xf numFmtId="9" fontId="7" fillId="37" borderId="29" xfId="0" applyNumberFormat="1" applyFont="1" applyFill="1" applyBorder="1" applyAlignment="1">
      <alignment horizontal="center" vertical="center" wrapText="1"/>
    </xf>
    <xf numFmtId="0" fontId="0" fillId="0" borderId="29" xfId="0" applyBorder="1" applyAlignment="1" applyProtection="1">
      <alignment horizontal="center" vertical="center" wrapText="1"/>
      <protection locked="0"/>
    </xf>
    <xf numFmtId="0" fontId="5" fillId="0" borderId="45"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9" fontId="7" fillId="37" borderId="28" xfId="0" applyNumberFormat="1" applyFont="1" applyFill="1" applyBorder="1" applyAlignment="1">
      <alignment horizontal="center" vertical="center" wrapText="1"/>
    </xf>
    <xf numFmtId="9" fontId="5" fillId="37" borderId="28" xfId="66"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9" fontId="0" fillId="37" borderId="45" xfId="66" applyFont="1" applyFill="1" applyBorder="1" applyAlignment="1" applyProtection="1">
      <alignment horizontal="center" vertical="center" wrapText="1"/>
    </xf>
    <xf numFmtId="9" fontId="2" fillId="37" borderId="45" xfId="0" applyNumberFormat="1" applyFont="1" applyFill="1" applyBorder="1" applyAlignment="1">
      <alignment horizontal="center" vertical="center" wrapText="1"/>
    </xf>
    <xf numFmtId="0" fontId="5" fillId="0" borderId="74" xfId="0" applyFont="1" applyBorder="1" applyAlignment="1" applyProtection="1">
      <alignment vertical="center" wrapText="1"/>
      <protection locked="0"/>
    </xf>
    <xf numFmtId="1" fontId="5" fillId="0" borderId="74" xfId="0" applyNumberFormat="1"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1" fillId="0" borderId="84"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61" fillId="0" borderId="5" xfId="0" applyFont="1" applyBorder="1" applyAlignment="1" applyProtection="1">
      <alignment horizontal="left" vertical="top" wrapText="1"/>
      <protection locked="0"/>
    </xf>
    <xf numFmtId="0" fontId="2" fillId="37" borderId="1" xfId="0" applyFont="1" applyFill="1" applyBorder="1" applyAlignment="1">
      <alignment horizontal="center" vertical="center" wrapText="1"/>
    </xf>
    <xf numFmtId="0" fontId="61" fillId="0" borderId="1" xfId="0" applyFont="1" applyBorder="1" applyAlignment="1" applyProtection="1">
      <alignment horizontal="left" vertical="top" wrapText="1"/>
      <protection locked="0"/>
    </xf>
    <xf numFmtId="0" fontId="61" fillId="40" borderId="5" xfId="0" applyFont="1" applyFill="1" applyBorder="1" applyAlignment="1" applyProtection="1">
      <alignment horizontal="left" vertical="top" wrapText="1"/>
      <protection locked="0"/>
    </xf>
    <xf numFmtId="0" fontId="6" fillId="0" borderId="45" xfId="0" applyFont="1" applyBorder="1" applyAlignment="1" applyProtection="1">
      <alignment horizontal="center" vertical="center" wrapText="1"/>
      <protection locked="0"/>
    </xf>
    <xf numFmtId="0" fontId="61" fillId="0" borderId="44" xfId="0" applyFont="1" applyBorder="1" applyAlignment="1" applyProtection="1">
      <alignment horizontal="center" vertical="center" wrapText="1"/>
      <protection locked="0"/>
    </xf>
    <xf numFmtId="0" fontId="61" fillId="4" borderId="45" xfId="0" applyFont="1" applyFill="1" applyBorder="1" applyAlignment="1" applyProtection="1">
      <alignment horizontal="left" vertical="top" wrapText="1"/>
      <protection locked="0"/>
    </xf>
    <xf numFmtId="0" fontId="61" fillId="4" borderId="1" xfId="0" applyFont="1" applyFill="1" applyBorder="1" applyAlignment="1" applyProtection="1">
      <alignment horizontal="left" vertical="top" wrapText="1"/>
      <protection locked="0"/>
    </xf>
    <xf numFmtId="0" fontId="6" fillId="0" borderId="45" xfId="0" applyFont="1" applyBorder="1" applyAlignment="1" applyProtection="1">
      <alignment horizontal="left" vertical="top" wrapText="1"/>
      <protection locked="0"/>
    </xf>
    <xf numFmtId="0" fontId="6" fillId="0" borderId="44" xfId="0" applyFont="1" applyBorder="1" applyAlignment="1" applyProtection="1">
      <alignment horizontal="left" vertical="top" wrapText="1"/>
      <protection locked="0"/>
    </xf>
    <xf numFmtId="0" fontId="61" fillId="0" borderId="1" xfId="0" applyFont="1" applyBorder="1" applyAlignment="1" applyProtection="1">
      <alignment horizontal="center" vertical="center" wrapText="1"/>
      <protection locked="0"/>
    </xf>
    <xf numFmtId="0" fontId="61" fillId="0" borderId="5" xfId="0" applyFont="1" applyBorder="1" applyAlignment="1" applyProtection="1">
      <alignment horizontal="center" vertical="center" wrapText="1"/>
      <protection locked="0"/>
    </xf>
    <xf numFmtId="0" fontId="61" fillId="0" borderId="44" xfId="0" applyFont="1" applyBorder="1" applyAlignment="1" applyProtection="1">
      <alignment horizontal="left" vertical="top" wrapText="1"/>
      <protection locked="0"/>
    </xf>
    <xf numFmtId="0" fontId="0" fillId="4" borderId="45" xfId="0" applyFill="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5" fillId="4" borderId="45" xfId="0" applyFont="1" applyFill="1" applyBorder="1" applyAlignment="1" applyProtection="1">
      <alignment vertical="center" wrapText="1"/>
      <protection locked="0"/>
    </xf>
    <xf numFmtId="0" fontId="0" fillId="4" borderId="45" xfId="0" applyFill="1" applyBorder="1" applyAlignment="1" applyProtection="1">
      <alignment vertical="center" wrapText="1"/>
      <protection locked="0"/>
    </xf>
    <xf numFmtId="0" fontId="32" fillId="4" borderId="45" xfId="0" applyFont="1" applyFill="1" applyBorder="1" applyAlignment="1" applyProtection="1">
      <alignment vertical="center" wrapText="1"/>
      <protection locked="0"/>
    </xf>
    <xf numFmtId="0" fontId="68" fillId="0" borderId="5" xfId="0" applyFont="1" applyBorder="1" applyAlignment="1" applyProtection="1">
      <alignment horizontal="center" vertical="center" wrapText="1"/>
      <protection locked="0"/>
    </xf>
    <xf numFmtId="0" fontId="44" fillId="4" borderId="1" xfId="0" applyFont="1" applyFill="1" applyBorder="1" applyAlignment="1" applyProtection="1">
      <alignment vertical="center" wrapText="1"/>
      <protection locked="0"/>
    </xf>
    <xf numFmtId="0" fontId="0" fillId="4" borderId="1" xfId="0"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68" fillId="0" borderId="44" xfId="0" applyFont="1" applyBorder="1" applyAlignment="1" applyProtection="1">
      <alignment horizontal="center" vertical="center" wrapText="1"/>
      <protection locked="0"/>
    </xf>
    <xf numFmtId="0" fontId="44" fillId="4" borderId="45" xfId="0" applyFont="1" applyFill="1" applyBorder="1" applyAlignment="1" applyProtection="1">
      <alignment vertical="center" wrapText="1"/>
      <protection locked="0"/>
    </xf>
    <xf numFmtId="0" fontId="6" fillId="4" borderId="45" xfId="0" applyFont="1" applyFill="1" applyBorder="1" applyAlignment="1" applyProtection="1">
      <alignment vertical="center" wrapText="1"/>
      <protection locked="0"/>
    </xf>
    <xf numFmtId="0" fontId="6" fillId="4" borderId="44" xfId="0" applyFont="1" applyFill="1" applyBorder="1" applyAlignment="1" applyProtection="1">
      <alignment vertical="center" wrapText="1"/>
      <protection locked="0"/>
    </xf>
    <xf numFmtId="0" fontId="40" fillId="0" borderId="74" xfId="0" applyFont="1" applyBorder="1" applyAlignment="1" applyProtection="1">
      <alignment vertical="center" wrapText="1"/>
      <protection locked="0"/>
    </xf>
    <xf numFmtId="0" fontId="44" fillId="0" borderId="123" xfId="0" applyFont="1" applyBorder="1" applyAlignment="1" applyProtection="1">
      <alignment vertical="center" wrapText="1"/>
      <protection locked="0"/>
    </xf>
    <xf numFmtId="9" fontId="2" fillId="37" borderId="43" xfId="0" applyNumberFormat="1" applyFont="1" applyFill="1" applyBorder="1" applyAlignment="1">
      <alignment horizontal="center" vertical="center"/>
    </xf>
    <xf numFmtId="0" fontId="5" fillId="37" borderId="44" xfId="0" applyFont="1" applyFill="1" applyBorder="1" applyAlignment="1" applyProtection="1">
      <alignment horizontal="center" vertical="center" textRotation="90" wrapText="1"/>
      <protection locked="0"/>
    </xf>
    <xf numFmtId="0" fontId="61" fillId="40" borderId="45" xfId="0" applyFont="1" applyFill="1" applyBorder="1" applyAlignment="1" applyProtection="1">
      <alignment vertical="center" wrapText="1"/>
      <protection locked="0"/>
    </xf>
    <xf numFmtId="0" fontId="61" fillId="40" borderId="44" xfId="0" applyFont="1" applyFill="1" applyBorder="1" applyAlignment="1" applyProtection="1">
      <alignment vertical="center" wrapText="1"/>
      <protection locked="0"/>
    </xf>
    <xf numFmtId="0" fontId="61" fillId="0" borderId="124" xfId="0" applyFont="1" applyBorder="1" applyAlignment="1" applyProtection="1">
      <alignment horizontal="center" vertical="center" wrapText="1"/>
      <protection locked="0"/>
    </xf>
    <xf numFmtId="1" fontId="2" fillId="0" borderId="1" xfId="0" applyNumberFormat="1" applyFont="1" applyBorder="1" applyAlignment="1">
      <alignment horizontal="center" vertical="top" wrapText="1"/>
    </xf>
    <xf numFmtId="0" fontId="44" fillId="0" borderId="3" xfId="0" applyFont="1" applyBorder="1" applyAlignment="1" applyProtection="1">
      <alignment vertical="center" wrapText="1"/>
      <protection locked="0"/>
    </xf>
    <xf numFmtId="0" fontId="2" fillId="37" borderId="125" xfId="0" applyFont="1" applyFill="1" applyBorder="1" applyAlignment="1">
      <alignment horizontal="center" vertical="center" wrapText="1"/>
    </xf>
    <xf numFmtId="0" fontId="0" fillId="0" borderId="5" xfId="0" applyBorder="1" applyAlignment="1" applyProtection="1">
      <alignment horizontal="center" vertical="center" wrapText="1"/>
      <protection locked="0"/>
    </xf>
    <xf numFmtId="0" fontId="61" fillId="0" borderId="45" xfId="0" applyFont="1" applyBorder="1" applyAlignment="1" applyProtection="1">
      <alignment horizontal="left" vertical="center" wrapText="1"/>
      <protection locked="0"/>
    </xf>
    <xf numFmtId="0" fontId="50" fillId="37" borderId="126" xfId="0" applyFont="1" applyFill="1" applyBorder="1" applyAlignment="1">
      <alignment horizontal="center" vertical="center" wrapText="1"/>
    </xf>
    <xf numFmtId="0" fontId="44" fillId="0" borderId="93" xfId="0" applyFont="1" applyBorder="1" applyAlignment="1" applyProtection="1">
      <alignment horizontal="center" vertical="center" wrapText="1"/>
      <protection locked="0"/>
    </xf>
    <xf numFmtId="0" fontId="44" fillId="0" borderId="67" xfId="0" applyFont="1" applyBorder="1" applyAlignment="1" applyProtection="1">
      <alignment horizontal="center" vertical="center" wrapText="1"/>
      <protection locked="0"/>
    </xf>
    <xf numFmtId="0" fontId="5" fillId="37" borderId="74" xfId="0" applyFont="1" applyFill="1" applyBorder="1" applyAlignment="1" applyProtection="1">
      <alignment horizontal="center" vertical="center" textRotation="90" wrapText="1"/>
      <protection locked="0"/>
    </xf>
    <xf numFmtId="0" fontId="0" fillId="4" borderId="26" xfId="0" applyFill="1" applyBorder="1" applyAlignment="1" applyProtection="1">
      <alignment horizontal="center" vertical="center" wrapText="1"/>
      <protection locked="0"/>
    </xf>
    <xf numFmtId="0" fontId="5" fillId="0" borderId="26" xfId="0" applyFont="1" applyBorder="1" applyAlignment="1" applyProtection="1">
      <alignment vertical="top" wrapText="1"/>
      <protection locked="0"/>
    </xf>
    <xf numFmtId="0" fontId="0" fillId="0" borderId="26" xfId="0" applyBorder="1" applyAlignment="1" applyProtection="1">
      <alignment vertical="top" wrapText="1"/>
      <protection locked="0"/>
    </xf>
    <xf numFmtId="9" fontId="0" fillId="37" borderId="26" xfId="66" applyFont="1" applyFill="1" applyBorder="1" applyAlignment="1" applyProtection="1">
      <alignment horizontal="center" vertical="center" wrapText="1"/>
    </xf>
    <xf numFmtId="9" fontId="2" fillId="37" borderId="26" xfId="0" applyNumberFormat="1" applyFont="1" applyFill="1" applyBorder="1" applyAlignment="1">
      <alignment horizontal="center" vertical="center" wrapText="1"/>
    </xf>
    <xf numFmtId="0" fontId="0" fillId="37" borderId="28" xfId="0" applyFill="1" applyBorder="1" applyAlignment="1" applyProtection="1">
      <alignment horizontal="center" vertical="center" textRotation="90" wrapText="1"/>
      <protection locked="0"/>
    </xf>
    <xf numFmtId="9" fontId="0" fillId="37" borderId="53" xfId="66" applyFont="1" applyFill="1" applyBorder="1" applyAlignment="1" applyProtection="1">
      <alignment horizontal="center" vertical="center" wrapText="1"/>
    </xf>
    <xf numFmtId="9" fontId="2" fillId="37" borderId="53" xfId="0" applyNumberFormat="1" applyFont="1" applyFill="1" applyBorder="1" applyAlignment="1">
      <alignment horizontal="center" vertical="center" wrapText="1"/>
    </xf>
    <xf numFmtId="0" fontId="0" fillId="0" borderId="28" xfId="0" applyBorder="1" applyAlignment="1" applyProtection="1">
      <alignment vertical="top" wrapText="1"/>
      <protection locked="0"/>
    </xf>
    <xf numFmtId="0" fontId="0" fillId="0" borderId="45" xfId="0" applyBorder="1" applyAlignment="1" applyProtection="1">
      <alignment vertical="top" wrapText="1"/>
      <protection locked="0"/>
    </xf>
    <xf numFmtId="0" fontId="0" fillId="4" borderId="53" xfId="0" applyFill="1" applyBorder="1" applyAlignment="1" applyProtection="1">
      <alignment horizontal="center" vertical="center" wrapText="1"/>
      <protection locked="0"/>
    </xf>
    <xf numFmtId="0" fontId="44" fillId="4" borderId="99" xfId="0" applyFont="1" applyFill="1" applyBorder="1" applyAlignment="1" applyProtection="1">
      <alignment horizontal="left" vertical="center" wrapText="1"/>
      <protection locked="0"/>
    </xf>
    <xf numFmtId="0" fontId="2" fillId="37" borderId="28" xfId="0" applyFont="1" applyFill="1" applyBorder="1" applyAlignment="1">
      <alignment horizontal="center" vertical="center" wrapText="1"/>
    </xf>
    <xf numFmtId="0" fontId="5" fillId="0" borderId="26" xfId="0" applyFont="1" applyBorder="1" applyAlignment="1" applyProtection="1">
      <alignment horizontal="left" vertical="top" wrapText="1"/>
      <protection locked="0"/>
    </xf>
    <xf numFmtId="0" fontId="5" fillId="0" borderId="45" xfId="0" applyFont="1" applyBorder="1" applyAlignment="1" applyProtection="1">
      <alignment vertical="top" wrapText="1"/>
      <protection locked="0"/>
    </xf>
    <xf numFmtId="0" fontId="5" fillId="0" borderId="53" xfId="0" applyFont="1" applyBorder="1" applyAlignment="1" applyProtection="1">
      <alignment vertical="top" wrapText="1"/>
      <protection locked="0"/>
    </xf>
    <xf numFmtId="0" fontId="13" fillId="0" borderId="45" xfId="0" applyFont="1" applyBorder="1" applyAlignment="1" applyProtection="1">
      <alignment horizontal="center" vertical="top" wrapText="1"/>
      <protection locked="0"/>
    </xf>
    <xf numFmtId="0" fontId="0" fillId="0" borderId="26" xfId="0" applyBorder="1" applyAlignment="1" applyProtection="1">
      <alignment horizontal="center" vertical="top" wrapText="1"/>
      <protection locked="0"/>
    </xf>
    <xf numFmtId="0" fontId="0" fillId="37" borderId="43" xfId="0" applyFill="1" applyBorder="1" applyAlignment="1">
      <alignment horizontal="center" vertical="center" textRotation="90" wrapText="1"/>
    </xf>
    <xf numFmtId="9" fontId="5" fillId="37" borderId="50" xfId="66" applyFont="1" applyFill="1" applyBorder="1" applyAlignment="1" applyProtection="1">
      <alignment horizontal="center" vertical="center" wrapText="1"/>
    </xf>
    <xf numFmtId="9" fontId="5" fillId="37" borderId="44" xfId="66" applyFont="1" applyFill="1" applyBorder="1" applyAlignment="1" applyProtection="1">
      <alignment horizontal="center" vertical="center" wrapText="1"/>
    </xf>
    <xf numFmtId="0" fontId="0" fillId="0" borderId="53" xfId="0" applyBorder="1" applyAlignment="1" applyProtection="1">
      <alignment horizontal="center" vertical="top" wrapText="1"/>
      <protection locked="0"/>
    </xf>
    <xf numFmtId="9" fontId="0" fillId="37" borderId="43" xfId="66" applyFont="1" applyFill="1" applyBorder="1" applyAlignment="1" applyProtection="1">
      <alignment horizontal="center" vertical="center" wrapText="1"/>
    </xf>
    <xf numFmtId="0" fontId="0" fillId="37" borderId="127" xfId="0" applyFill="1" applyBorder="1" applyAlignment="1" applyProtection="1">
      <alignment horizontal="center" vertical="center" textRotation="90" wrapText="1"/>
      <protection locked="0"/>
    </xf>
    <xf numFmtId="9" fontId="0" fillId="37" borderId="44" xfId="66" applyFont="1" applyFill="1" applyBorder="1" applyAlignment="1" applyProtection="1">
      <alignment horizontal="center" vertical="center" wrapText="1"/>
    </xf>
    <xf numFmtId="0" fontId="0" fillId="37" borderId="28" xfId="0" applyFill="1" applyBorder="1" applyAlignment="1">
      <alignment horizontal="center" vertical="center" textRotation="90" wrapText="1"/>
    </xf>
    <xf numFmtId="9" fontId="2" fillId="37" borderId="28" xfId="0" applyNumberFormat="1" applyFont="1" applyFill="1" applyBorder="1" applyAlignment="1">
      <alignment horizontal="center" vertical="center"/>
    </xf>
    <xf numFmtId="0" fontId="0" fillId="37" borderId="29" xfId="0" applyFill="1" applyBorder="1" applyAlignment="1">
      <alignment horizontal="center" vertical="center" textRotation="90" wrapText="1"/>
    </xf>
    <xf numFmtId="1" fontId="2" fillId="4" borderId="26" xfId="0" applyNumberFormat="1" applyFont="1" applyFill="1" applyBorder="1" applyAlignment="1">
      <alignment horizontal="center" vertical="center" wrapText="1"/>
    </xf>
    <xf numFmtId="0" fontId="0" fillId="4" borderId="26" xfId="0" applyFill="1" applyBorder="1" applyAlignment="1" applyProtection="1">
      <alignment vertical="center" wrapText="1"/>
      <protection locked="0"/>
    </xf>
    <xf numFmtId="1" fontId="0" fillId="4" borderId="26" xfId="0" applyNumberFormat="1" applyFill="1" applyBorder="1" applyAlignment="1" applyProtection="1">
      <alignment horizontal="center" vertical="center" wrapText="1"/>
      <protection locked="0"/>
    </xf>
    <xf numFmtId="1" fontId="2" fillId="4" borderId="45" xfId="0" applyNumberFormat="1" applyFont="1" applyFill="1" applyBorder="1" applyAlignment="1">
      <alignment horizontal="center" vertical="center" wrapText="1"/>
    </xf>
    <xf numFmtId="1" fontId="5" fillId="4" borderId="45" xfId="0" applyNumberFormat="1" applyFont="1" applyFill="1" applyBorder="1" applyAlignment="1" applyProtection="1">
      <alignment horizontal="center" vertical="center" wrapText="1"/>
      <protection locked="0"/>
    </xf>
    <xf numFmtId="1" fontId="0" fillId="4" borderId="45" xfId="0" applyNumberForma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32" fillId="4" borderId="45" xfId="0" applyFont="1" applyFill="1" applyBorder="1" applyAlignment="1" applyProtection="1">
      <alignment horizontal="center" vertical="center" wrapText="1"/>
      <protection locked="0"/>
    </xf>
    <xf numFmtId="0" fontId="32" fillId="37" borderId="1" xfId="0" applyFont="1" applyFill="1" applyBorder="1" applyAlignment="1">
      <alignment horizontal="center" vertical="center" textRotation="90" wrapText="1"/>
    </xf>
    <xf numFmtId="0" fontId="32" fillId="37" borderId="1" xfId="0" applyFont="1" applyFill="1" applyBorder="1" applyAlignment="1" applyProtection="1">
      <alignment horizontal="center" vertical="center" textRotation="90" wrapText="1"/>
      <protection locked="0"/>
    </xf>
    <xf numFmtId="9" fontId="32" fillId="37" borderId="1" xfId="66" applyFont="1" applyFill="1" applyBorder="1" applyAlignment="1" applyProtection="1">
      <alignment horizontal="center" vertical="center" wrapText="1"/>
    </xf>
    <xf numFmtId="9" fontId="10" fillId="37" borderId="1" xfId="0" applyNumberFormat="1" applyFont="1" applyFill="1" applyBorder="1" applyAlignment="1">
      <alignment horizontal="center" vertical="center" wrapText="1"/>
    </xf>
    <xf numFmtId="9" fontId="10" fillId="37" borderId="1" xfId="0" applyNumberFormat="1" applyFont="1" applyFill="1" applyBorder="1" applyAlignment="1">
      <alignment horizontal="center" vertical="center"/>
    </xf>
    <xf numFmtId="0" fontId="32" fillId="37" borderId="45" xfId="0" applyFont="1" applyFill="1" applyBorder="1" applyAlignment="1" applyProtection="1">
      <alignment horizontal="center" vertical="center" textRotation="90" wrapText="1"/>
      <protection locked="0"/>
    </xf>
    <xf numFmtId="0" fontId="32" fillId="37" borderId="29" xfId="0" applyFont="1" applyFill="1" applyBorder="1" applyAlignment="1">
      <alignment horizontal="center" vertical="center" textRotation="90" wrapText="1"/>
    </xf>
    <xf numFmtId="0" fontId="32" fillId="37" borderId="29" xfId="0" applyFont="1" applyFill="1" applyBorder="1" applyAlignment="1" applyProtection="1">
      <alignment horizontal="center" vertical="center" textRotation="90" wrapText="1"/>
      <protection locked="0"/>
    </xf>
    <xf numFmtId="9" fontId="32" fillId="37" borderId="29" xfId="66" applyFont="1" applyFill="1" applyBorder="1" applyAlignment="1" applyProtection="1">
      <alignment horizontal="center" vertical="center" wrapText="1"/>
    </xf>
    <xf numFmtId="9" fontId="10" fillId="37" borderId="29" xfId="0" applyNumberFormat="1" applyFont="1" applyFill="1" applyBorder="1" applyAlignment="1">
      <alignment horizontal="center" vertical="center" wrapText="1"/>
    </xf>
    <xf numFmtId="9" fontId="10" fillId="37" borderId="29" xfId="0" applyNumberFormat="1" applyFont="1" applyFill="1" applyBorder="1" applyAlignment="1">
      <alignment horizontal="center" vertical="center"/>
    </xf>
    <xf numFmtId="0" fontId="0" fillId="37" borderId="29" xfId="0" applyFill="1" applyBorder="1" applyAlignment="1" applyProtection="1">
      <alignment horizontal="center" vertical="center" textRotation="90" wrapText="1"/>
      <protection locked="0"/>
    </xf>
    <xf numFmtId="9" fontId="2" fillId="37" borderId="29" xfId="0" applyNumberFormat="1" applyFont="1" applyFill="1" applyBorder="1" applyAlignment="1">
      <alignment horizontal="center" vertical="center"/>
    </xf>
    <xf numFmtId="0" fontId="5" fillId="4" borderId="1" xfId="0" applyFont="1" applyFill="1" applyBorder="1" applyAlignment="1" applyProtection="1">
      <alignment horizontal="center" vertical="center" wrapText="1"/>
      <protection locked="0"/>
    </xf>
    <xf numFmtId="0" fontId="32" fillId="37" borderId="45" xfId="0" applyFont="1" applyFill="1" applyBorder="1" applyAlignment="1">
      <alignment horizontal="center" vertical="center" textRotation="90" wrapText="1"/>
    </xf>
    <xf numFmtId="9" fontId="32" fillId="37" borderId="45" xfId="66" applyFont="1" applyFill="1" applyBorder="1" applyAlignment="1" applyProtection="1">
      <alignment horizontal="center" vertical="center" wrapText="1"/>
    </xf>
    <xf numFmtId="9" fontId="10" fillId="37" borderId="45" xfId="0" applyNumberFormat="1" applyFont="1" applyFill="1" applyBorder="1" applyAlignment="1">
      <alignment horizontal="center" vertical="center" wrapText="1"/>
    </xf>
    <xf numFmtId="9" fontId="10" fillId="37" borderId="45" xfId="0" applyNumberFormat="1" applyFont="1" applyFill="1" applyBorder="1" applyAlignment="1">
      <alignment horizontal="center" vertical="center"/>
    </xf>
    <xf numFmtId="0" fontId="30" fillId="0" borderId="26" xfId="0" applyFont="1" applyBorder="1" applyAlignment="1" applyProtection="1">
      <alignment horizontal="center" vertical="center" wrapText="1"/>
      <protection locked="0"/>
    </xf>
    <xf numFmtId="0" fontId="0" fillId="0" borderId="45" xfId="0" applyBorder="1" applyAlignment="1" applyProtection="1">
      <alignment horizontal="center" vertical="center"/>
      <protection locked="0"/>
    </xf>
    <xf numFmtId="0" fontId="30" fillId="0" borderId="53" xfId="0" applyFont="1" applyBorder="1" applyAlignment="1" applyProtection="1">
      <alignment horizontal="center" vertical="center" wrapText="1"/>
      <protection locked="0"/>
    </xf>
    <xf numFmtId="0" fontId="5" fillId="4" borderId="26" xfId="0" applyFont="1" applyFill="1" applyBorder="1" applyAlignment="1" applyProtection="1">
      <alignment vertical="center" wrapText="1"/>
      <protection locked="0"/>
    </xf>
    <xf numFmtId="0" fontId="44" fillId="4" borderId="62" xfId="0" applyFont="1" applyFill="1" applyBorder="1" applyAlignment="1" applyProtection="1">
      <alignment horizontal="left" vertical="center" wrapText="1"/>
      <protection locked="0"/>
    </xf>
    <xf numFmtId="0" fontId="5" fillId="0" borderId="103" xfId="0" applyFont="1" applyBorder="1" applyAlignment="1" applyProtection="1">
      <alignment vertical="center" wrapText="1"/>
      <protection locked="0"/>
    </xf>
    <xf numFmtId="0" fontId="0" fillId="4" borderId="53" xfId="0" applyFill="1" applyBorder="1" applyAlignment="1" applyProtection="1">
      <alignment vertical="center" wrapText="1"/>
      <protection locked="0"/>
    </xf>
    <xf numFmtId="1" fontId="0" fillId="4" borderId="53" xfId="0" applyNumberFormat="1" applyFill="1" applyBorder="1" applyAlignment="1" applyProtection="1">
      <alignment horizontal="center" vertical="center" wrapText="1"/>
      <protection locked="0"/>
    </xf>
    <xf numFmtId="0" fontId="40" fillId="4" borderId="26" xfId="0" applyFont="1" applyFill="1" applyBorder="1" applyAlignment="1" applyProtection="1">
      <alignment vertical="center" wrapText="1"/>
      <protection locked="0"/>
    </xf>
    <xf numFmtId="0" fontId="40" fillId="4" borderId="45" xfId="0" applyFont="1" applyFill="1" applyBorder="1" applyAlignment="1" applyProtection="1">
      <alignment vertical="center" wrapText="1"/>
      <protection locked="0"/>
    </xf>
    <xf numFmtId="0" fontId="0" fillId="4" borderId="28" xfId="0"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6" fillId="0" borderId="1"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61" fillId="0" borderId="45" xfId="0" applyFont="1"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44" fillId="0" borderId="44" xfId="0" applyFont="1" applyBorder="1" applyAlignment="1" applyProtection="1">
      <alignment horizontal="center" vertical="center" wrapText="1"/>
      <protection locked="0"/>
    </xf>
    <xf numFmtId="0" fontId="5" fillId="0" borderId="0" xfId="0" applyFont="1"/>
    <xf numFmtId="0" fontId="44" fillId="0" borderId="26" xfId="0" applyFont="1" applyBorder="1" applyAlignment="1">
      <alignment horizontal="center" vertical="center" wrapText="1"/>
    </xf>
    <xf numFmtId="0" fontId="5" fillId="0" borderId="45" xfId="0" applyFont="1" applyBorder="1" applyAlignment="1">
      <alignment horizontal="center" vertical="center" wrapText="1"/>
    </xf>
    <xf numFmtId="0" fontId="44" fillId="0" borderId="45" xfId="0" applyFont="1" applyBorder="1" applyAlignment="1">
      <alignment horizontal="center" vertical="center" wrapText="1"/>
    </xf>
    <xf numFmtId="0" fontId="44" fillId="0" borderId="53" xfId="0" applyFont="1" applyBorder="1" applyAlignment="1">
      <alignment horizontal="center" vertical="center" wrapText="1"/>
    </xf>
    <xf numFmtId="0" fontId="40" fillId="0" borderId="53" xfId="0" applyFont="1" applyBorder="1" applyAlignment="1" applyProtection="1">
      <alignment horizontal="center" vertical="center" wrapText="1"/>
      <protection locked="0"/>
    </xf>
    <xf numFmtId="0" fontId="6" fillId="0" borderId="26" xfId="0" applyFont="1" applyBorder="1" applyAlignment="1" applyProtection="1">
      <alignment vertical="top" wrapText="1"/>
      <protection locked="0"/>
    </xf>
    <xf numFmtId="0" fontId="13" fillId="0" borderId="28" xfId="0" applyFont="1" applyBorder="1" applyAlignment="1" applyProtection="1">
      <alignment horizontal="center" vertical="center" wrapText="1"/>
      <protection locked="0"/>
    </xf>
    <xf numFmtId="0" fontId="5" fillId="0" borderId="28" xfId="0" applyFont="1" applyBorder="1" applyAlignment="1" applyProtection="1">
      <alignment vertical="top" wrapText="1"/>
      <protection locked="0"/>
    </xf>
    <xf numFmtId="0" fontId="44" fillId="0" borderId="45" xfId="0" applyFont="1" applyBorder="1" applyAlignment="1">
      <alignment horizontal="left" vertical="center" wrapText="1"/>
    </xf>
    <xf numFmtId="0" fontId="52" fillId="30" borderId="31" xfId="0" applyFont="1" applyFill="1" applyBorder="1" applyAlignment="1">
      <alignment horizontal="center" vertical="center" wrapText="1"/>
    </xf>
    <xf numFmtId="0" fontId="1" fillId="0" borderId="28"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0" fontId="44" fillId="0" borderId="45" xfId="0" applyFont="1" applyBorder="1" applyAlignment="1">
      <alignment horizontal="left" vertical="top" wrapText="1"/>
    </xf>
    <xf numFmtId="0" fontId="44" fillId="0" borderId="31" xfId="0" applyFont="1" applyBorder="1" applyAlignment="1">
      <alignment horizontal="left" vertical="top" wrapText="1"/>
    </xf>
    <xf numFmtId="0" fontId="0" fillId="0" borderId="45" xfId="0" applyBorder="1" applyAlignment="1" applyProtection="1">
      <alignment vertical="center"/>
      <protection locked="0"/>
    </xf>
    <xf numFmtId="0" fontId="5" fillId="0" borderId="45" xfId="0" applyFont="1" applyBorder="1" applyAlignment="1" applyProtection="1">
      <alignment wrapText="1"/>
      <protection locked="0"/>
    </xf>
    <xf numFmtId="9" fontId="5" fillId="0" borderId="28" xfId="0" applyNumberFormat="1"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wrapText="1"/>
      <protection locked="0"/>
    </xf>
    <xf numFmtId="9" fontId="5" fillId="0" borderId="29" xfId="0" applyNumberFormat="1"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44" fillId="0" borderId="132" xfId="0" applyFont="1" applyBorder="1" applyAlignment="1">
      <alignment horizontal="center" vertical="center" wrapText="1"/>
    </xf>
    <xf numFmtId="0" fontId="44" fillId="39" borderId="45" xfId="0" applyFont="1" applyFill="1" applyBorder="1" applyAlignment="1">
      <alignment horizontal="center" vertical="center" textRotation="90" wrapText="1"/>
    </xf>
    <xf numFmtId="9" fontId="5" fillId="39" borderId="45" xfId="0" applyNumberFormat="1" applyFont="1" applyFill="1" applyBorder="1" applyAlignment="1">
      <alignment horizontal="center" vertical="center" wrapText="1"/>
    </xf>
    <xf numFmtId="9" fontId="7" fillId="39" borderId="45" xfId="0" applyNumberFormat="1" applyFont="1" applyFill="1" applyBorder="1" applyAlignment="1">
      <alignment horizontal="center" vertical="center" wrapText="1"/>
    </xf>
    <xf numFmtId="9" fontId="50" fillId="39" borderId="45" xfId="0" applyNumberFormat="1" applyFont="1" applyFill="1" applyBorder="1" applyAlignment="1">
      <alignment horizontal="center" vertical="center"/>
    </xf>
    <xf numFmtId="0" fontId="5" fillId="39" borderId="45" xfId="0" applyFont="1" applyFill="1" applyBorder="1" applyAlignment="1">
      <alignment horizontal="center" vertical="center" textRotation="90" wrapText="1"/>
    </xf>
    <xf numFmtId="0" fontId="5" fillId="0" borderId="26" xfId="0" applyFont="1" applyBorder="1" applyAlignment="1">
      <alignment vertical="center" wrapText="1"/>
    </xf>
    <xf numFmtId="0" fontId="44" fillId="40" borderId="45" xfId="0" applyFont="1" applyFill="1" applyBorder="1" applyAlignment="1">
      <alignment vertical="center" wrapText="1"/>
    </xf>
    <xf numFmtId="0" fontId="44" fillId="40" borderId="45" xfId="0" applyFont="1" applyFill="1" applyBorder="1" applyAlignment="1">
      <alignment horizontal="center" vertical="center" wrapText="1"/>
    </xf>
    <xf numFmtId="0" fontId="44" fillId="40" borderId="1" xfId="0" applyFont="1" applyFill="1" applyBorder="1" applyAlignment="1">
      <alignment vertical="center" wrapText="1"/>
    </xf>
    <xf numFmtId="0" fontId="5" fillId="4" borderId="62" xfId="0" applyFont="1" applyFill="1" applyBorder="1" applyAlignment="1" applyProtection="1">
      <alignment horizontal="center" vertical="center" wrapText="1"/>
      <protection locked="0"/>
    </xf>
    <xf numFmtId="0" fontId="5" fillId="4" borderId="44" xfId="0" applyFont="1" applyFill="1" applyBorder="1" applyAlignment="1" applyProtection="1">
      <alignment horizontal="center" vertical="center" wrapText="1"/>
      <protection locked="0"/>
    </xf>
    <xf numFmtId="0" fontId="5" fillId="0" borderId="119" xfId="0" applyFont="1" applyBorder="1" applyAlignment="1" applyProtection="1">
      <alignment horizontal="center" vertical="center" wrapText="1"/>
      <protection locked="0"/>
    </xf>
    <xf numFmtId="0" fontId="7" fillId="37" borderId="28" xfId="0" applyFont="1" applyFill="1" applyBorder="1" applyAlignment="1">
      <alignment horizontal="center" vertical="center" wrapText="1"/>
    </xf>
    <xf numFmtId="0" fontId="5" fillId="4" borderId="45"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0" fontId="5" fillId="0" borderId="107" xfId="0" applyFont="1" applyBorder="1" applyAlignment="1" applyProtection="1">
      <alignment horizontal="center" vertical="center" wrapText="1"/>
      <protection locked="0"/>
    </xf>
    <xf numFmtId="0" fontId="5" fillId="0" borderId="26" xfId="0" applyFont="1" applyBorder="1" applyAlignment="1">
      <alignment horizontal="center" vertical="center" wrapText="1"/>
    </xf>
    <xf numFmtId="0" fontId="5" fillId="4" borderId="62" xfId="0" applyFont="1" applyFill="1" applyBorder="1" applyAlignment="1" applyProtection="1">
      <alignment horizontal="left" vertical="center" wrapText="1"/>
      <protection locked="0"/>
    </xf>
    <xf numFmtId="0" fontId="13" fillId="4" borderId="26" xfId="0" applyFont="1" applyFill="1" applyBorder="1" applyAlignment="1" applyProtection="1">
      <alignment horizontal="center" vertical="center" wrapText="1"/>
      <protection locked="0"/>
    </xf>
    <xf numFmtId="0" fontId="13" fillId="4" borderId="45" xfId="0" applyFont="1" applyFill="1" applyBorder="1" applyAlignment="1" applyProtection="1">
      <alignment horizontal="center" vertical="center" wrapText="1"/>
      <protection locked="0"/>
    </xf>
    <xf numFmtId="0" fontId="5" fillId="37" borderId="28" xfId="0" applyFont="1" applyFill="1" applyBorder="1" applyAlignment="1">
      <alignment horizontal="center" vertical="center" textRotation="90" wrapText="1"/>
    </xf>
    <xf numFmtId="0" fontId="5" fillId="4" borderId="99" xfId="0" applyFont="1" applyFill="1" applyBorder="1" applyAlignment="1" applyProtection="1">
      <alignment horizontal="left" vertical="center" wrapText="1"/>
      <protection locked="0"/>
    </xf>
    <xf numFmtId="0" fontId="5" fillId="4" borderId="1" xfId="0" applyFont="1" applyFill="1" applyBorder="1" applyAlignment="1" applyProtection="1">
      <alignment vertical="center" wrapText="1"/>
      <protection locked="0"/>
    </xf>
    <xf numFmtId="0" fontId="0" fillId="37" borderId="28" xfId="0" applyFill="1" applyBorder="1" applyAlignment="1">
      <alignment horizontal="center" vertical="center" wrapText="1"/>
    </xf>
    <xf numFmtId="0" fontId="0" fillId="37" borderId="2" xfId="0" applyFill="1" applyBorder="1" applyAlignment="1">
      <alignment horizontal="center" vertical="center" wrapText="1"/>
    </xf>
    <xf numFmtId="0" fontId="0" fillId="37" borderId="29" xfId="0" applyFill="1" applyBorder="1" applyAlignment="1">
      <alignment horizontal="center" vertical="center" wrapText="1"/>
    </xf>
    <xf numFmtId="0" fontId="0" fillId="37" borderId="1" xfId="0" applyFill="1" applyBorder="1" applyAlignment="1">
      <alignment horizontal="center" vertical="center" wrapText="1"/>
    </xf>
    <xf numFmtId="0" fontId="0" fillId="0" borderId="26" xfId="0" applyBorder="1" applyAlignment="1">
      <alignment horizontal="center" vertical="center" wrapText="1"/>
    </xf>
    <xf numFmtId="0" fontId="0" fillId="0" borderId="45" xfId="0" applyBorder="1" applyAlignment="1">
      <alignment horizontal="center" vertical="center" wrapText="1"/>
    </xf>
    <xf numFmtId="9" fontId="0" fillId="0" borderId="26" xfId="0" applyNumberFormat="1" applyBorder="1" applyAlignment="1" applyProtection="1">
      <alignment horizontal="center" vertical="center" wrapText="1"/>
      <protection locked="0"/>
    </xf>
    <xf numFmtId="9" fontId="5" fillId="37" borderId="2" xfId="66" applyFont="1" applyFill="1" applyBorder="1" applyAlignment="1" applyProtection="1">
      <alignment horizontal="center" vertical="center" wrapText="1"/>
    </xf>
    <xf numFmtId="9" fontId="7" fillId="37" borderId="2" xfId="0" applyNumberFormat="1" applyFont="1" applyFill="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1" fontId="0" fillId="0" borderId="65" xfId="0" applyNumberFormat="1" applyBorder="1" applyAlignment="1">
      <alignment horizontal="center" vertical="center" wrapText="1"/>
    </xf>
    <xf numFmtId="1" fontId="0" fillId="0" borderId="45" xfId="0" applyNumberFormat="1" applyBorder="1" applyAlignment="1">
      <alignment horizontal="center" vertical="center" wrapText="1"/>
    </xf>
    <xf numFmtId="0" fontId="0" fillId="37" borderId="26" xfId="0" applyFill="1" applyBorder="1" applyAlignment="1">
      <alignment horizontal="center" vertical="center" wrapText="1"/>
    </xf>
    <xf numFmtId="0" fontId="2" fillId="0" borderId="145" xfId="0" applyFont="1" applyBorder="1" applyAlignment="1" applyProtection="1">
      <alignment horizontal="center" vertical="center" wrapText="1"/>
      <protection locked="0"/>
    </xf>
    <xf numFmtId="0" fontId="4" fillId="7" borderId="32" xfId="0" applyFont="1" applyFill="1" applyBorder="1" applyAlignment="1">
      <alignment horizontal="center" vertical="center" wrapText="1"/>
    </xf>
    <xf numFmtId="0" fontId="71" fillId="0" borderId="152" xfId="0" applyFont="1" applyBorder="1" applyAlignment="1" applyProtection="1">
      <alignment horizontal="left" vertical="center"/>
      <protection locked="0"/>
    </xf>
    <xf numFmtId="0" fontId="44" fillId="0" borderId="66"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71" fillId="0" borderId="0" xfId="0" applyFont="1" applyAlignment="1" applyProtection="1">
      <alignment horizontal="left" vertical="center" wrapText="1"/>
      <protection locked="0"/>
    </xf>
    <xf numFmtId="1" fontId="0" fillId="0" borderId="1" xfId="0" applyNumberFormat="1" applyBorder="1" applyAlignment="1">
      <alignment horizontal="center" vertical="center" wrapText="1"/>
    </xf>
    <xf numFmtId="0" fontId="6" fillId="0" borderId="5" xfId="0" applyFont="1" applyBorder="1" applyAlignment="1" applyProtection="1">
      <alignment vertical="center" wrapText="1"/>
      <protection locked="0"/>
    </xf>
    <xf numFmtId="1" fontId="0" fillId="0" borderId="26" xfId="0" applyNumberFormat="1" applyBorder="1" applyAlignment="1">
      <alignment horizontal="center" vertical="center" wrapText="1"/>
    </xf>
    <xf numFmtId="0" fontId="44" fillId="0" borderId="26" xfId="0" applyFont="1" applyBorder="1" applyAlignment="1">
      <alignment vertical="center" wrapText="1"/>
    </xf>
    <xf numFmtId="0" fontId="44" fillId="39" borderId="1" xfId="0" applyFont="1" applyFill="1" applyBorder="1" applyAlignment="1">
      <alignment horizontal="center" vertical="center" wrapText="1"/>
    </xf>
    <xf numFmtId="0" fontId="0" fillId="4" borderId="31" xfId="0" applyFill="1" applyBorder="1" applyAlignment="1" applyProtection="1">
      <alignment horizontal="center" vertical="center" wrapText="1"/>
      <protection locked="0"/>
    </xf>
    <xf numFmtId="1" fontId="2" fillId="4" borderId="31" xfId="0" applyNumberFormat="1" applyFont="1" applyFill="1" applyBorder="1" applyAlignment="1">
      <alignment horizontal="center" vertical="center" wrapText="1"/>
    </xf>
    <xf numFmtId="0" fontId="40" fillId="4" borderId="31" xfId="0" applyFont="1" applyFill="1" applyBorder="1" applyAlignment="1" applyProtection="1">
      <alignment vertical="center" wrapText="1"/>
      <protection locked="0"/>
    </xf>
    <xf numFmtId="0" fontId="0" fillId="4" borderId="31" xfId="0" applyFill="1" applyBorder="1" applyAlignment="1" applyProtection="1">
      <alignment vertical="center" wrapText="1"/>
      <protection locked="0"/>
    </xf>
    <xf numFmtId="1" fontId="0" fillId="4" borderId="31" xfId="0" applyNumberFormat="1" applyFill="1" applyBorder="1" applyAlignment="1" applyProtection="1">
      <alignment horizontal="center" vertical="center" wrapText="1"/>
      <protection locked="0"/>
    </xf>
    <xf numFmtId="0" fontId="44" fillId="39" borderId="26" xfId="0" applyFont="1" applyFill="1" applyBorder="1" applyAlignment="1">
      <alignment horizontal="center" vertical="center" wrapText="1"/>
    </xf>
    <xf numFmtId="1" fontId="0" fillId="4" borderId="26" xfId="0" applyNumberFormat="1" applyFill="1" applyBorder="1" applyAlignment="1">
      <alignment horizontal="center" vertical="center" wrapText="1"/>
    </xf>
    <xf numFmtId="0" fontId="44" fillId="4" borderId="26" xfId="0" applyFont="1" applyFill="1" applyBorder="1" applyAlignment="1" applyProtection="1">
      <alignment vertical="center" wrapText="1"/>
      <protection locked="0"/>
    </xf>
    <xf numFmtId="0" fontId="44" fillId="4" borderId="26" xfId="0" applyFont="1" applyFill="1" applyBorder="1" applyAlignment="1" applyProtection="1">
      <alignment horizontal="center" vertical="center" wrapText="1"/>
      <protection locked="0"/>
    </xf>
    <xf numFmtId="0" fontId="6" fillId="0" borderId="30" xfId="0" applyFont="1" applyBorder="1" applyAlignment="1" applyProtection="1">
      <alignment vertical="top" wrapText="1"/>
      <protection locked="0"/>
    </xf>
    <xf numFmtId="0" fontId="6" fillId="0" borderId="30" xfId="0" applyFont="1" applyBorder="1" applyAlignment="1">
      <alignment vertical="center" wrapText="1"/>
    </xf>
    <xf numFmtId="0" fontId="61" fillId="0" borderId="45" xfId="0" applyFont="1" applyBorder="1" applyAlignment="1" applyProtection="1">
      <alignment vertical="top" wrapText="1"/>
      <protection locked="0"/>
    </xf>
    <xf numFmtId="0" fontId="61" fillId="0" borderId="44" xfId="0" applyFont="1" applyBorder="1" applyAlignment="1" applyProtection="1">
      <alignment vertical="top" wrapText="1"/>
      <protection locked="0"/>
    </xf>
    <xf numFmtId="0" fontId="6" fillId="0" borderId="44" xfId="0" applyFont="1" applyBorder="1" applyAlignment="1">
      <alignment horizontal="center" vertical="center" wrapText="1"/>
    </xf>
    <xf numFmtId="1" fontId="0" fillId="0" borderId="222" xfId="0" applyNumberFormat="1" applyBorder="1" applyAlignment="1" applyProtection="1">
      <alignment horizontal="center" vertical="center" wrapText="1"/>
      <protection locked="0"/>
    </xf>
    <xf numFmtId="1" fontId="44" fillId="0" borderId="196" xfId="0" applyNumberFormat="1" applyFont="1" applyBorder="1" applyAlignment="1" applyProtection="1">
      <alignment horizontal="center" vertical="center" wrapText="1"/>
      <protection locked="0"/>
    </xf>
    <xf numFmtId="0" fontId="5" fillId="37" borderId="196" xfId="0" applyFont="1" applyFill="1" applyBorder="1" applyAlignment="1" applyProtection="1">
      <alignment horizontal="center" vertical="center" textRotation="90" wrapText="1"/>
      <protection locked="0"/>
    </xf>
    <xf numFmtId="0" fontId="5" fillId="0" borderId="222" xfId="0" applyFont="1" applyBorder="1" applyAlignment="1" applyProtection="1">
      <alignment horizontal="center" vertical="center" wrapText="1"/>
      <protection locked="0"/>
    </xf>
    <xf numFmtId="1" fontId="2" fillId="37" borderId="175" xfId="0" applyNumberFormat="1" applyFont="1" applyFill="1" applyBorder="1" applyAlignment="1">
      <alignment horizontal="center" vertical="center" wrapText="1"/>
    </xf>
    <xf numFmtId="0" fontId="0" fillId="0" borderId="175" xfId="0" applyBorder="1" applyAlignment="1" applyProtection="1">
      <alignment horizontal="center" vertical="center" wrapText="1"/>
      <protection locked="0"/>
    </xf>
    <xf numFmtId="1" fontId="5" fillId="0" borderId="196" xfId="0" applyNumberFormat="1" applyFont="1" applyBorder="1" applyAlignment="1" applyProtection="1">
      <alignment horizontal="center" vertical="center" wrapText="1"/>
      <protection locked="0"/>
    </xf>
    <xf numFmtId="9" fontId="5" fillId="37" borderId="196" xfId="66" applyFont="1" applyFill="1" applyBorder="1" applyAlignment="1" applyProtection="1">
      <alignment horizontal="center" vertical="center" wrapText="1"/>
    </xf>
    <xf numFmtId="0" fontId="0" fillId="0" borderId="222" xfId="0" applyBorder="1" applyAlignment="1" applyProtection="1">
      <alignment horizontal="center" vertical="center" wrapText="1"/>
      <protection locked="0"/>
    </xf>
    <xf numFmtId="0" fontId="0" fillId="4" borderId="223" xfId="0" applyFill="1" applyBorder="1" applyAlignment="1" applyProtection="1">
      <alignment vertical="center" wrapText="1"/>
      <protection locked="0"/>
    </xf>
    <xf numFmtId="0" fontId="0" fillId="37" borderId="196" xfId="0" applyFill="1" applyBorder="1" applyAlignment="1">
      <alignment horizontal="center" vertical="center" wrapText="1"/>
    </xf>
    <xf numFmtId="9" fontId="2" fillId="37" borderId="222" xfId="66" applyFont="1" applyFill="1" applyBorder="1" applyAlignment="1">
      <alignment horizontal="center" vertical="center" wrapText="1"/>
    </xf>
    <xf numFmtId="0" fontId="5" fillId="0" borderId="196" xfId="0" applyFont="1" applyBorder="1" applyAlignment="1" applyProtection="1">
      <alignment horizontal="center" vertical="center" wrapText="1"/>
      <protection locked="0"/>
    </xf>
    <xf numFmtId="0" fontId="2" fillId="37" borderId="222" xfId="0" applyFont="1" applyFill="1" applyBorder="1" applyAlignment="1">
      <alignment horizontal="center" vertical="center" wrapText="1"/>
    </xf>
    <xf numFmtId="9" fontId="2" fillId="37" borderId="2" xfId="0" applyNumberFormat="1" applyFont="1" applyFill="1" applyBorder="1" applyAlignment="1">
      <alignment horizontal="center" vertical="center"/>
    </xf>
    <xf numFmtId="1" fontId="0" fillId="0" borderId="175" xfId="0" applyNumberFormat="1" applyBorder="1" applyAlignment="1" applyProtection="1">
      <alignment horizontal="center" vertical="center" wrapText="1"/>
      <protection locked="0"/>
    </xf>
    <xf numFmtId="0" fontId="0" fillId="0" borderId="196" xfId="0" applyBorder="1" applyAlignment="1" applyProtection="1">
      <alignment horizontal="center" vertical="top" wrapText="1"/>
      <protection locked="0"/>
    </xf>
    <xf numFmtId="1" fontId="2" fillId="37" borderId="222" xfId="0" applyNumberFormat="1" applyFont="1" applyFill="1" applyBorder="1" applyAlignment="1">
      <alignment horizontal="center" vertical="center" wrapText="1"/>
    </xf>
    <xf numFmtId="0" fontId="7" fillId="37" borderId="222" xfId="0" applyFont="1" applyFill="1" applyBorder="1" applyAlignment="1">
      <alignment horizontal="center" vertical="center" wrapText="1"/>
    </xf>
    <xf numFmtId="0" fontId="0" fillId="4" borderId="196" xfId="0" applyFill="1" applyBorder="1" applyAlignment="1" applyProtection="1">
      <alignment vertical="center" wrapText="1"/>
      <protection locked="0"/>
    </xf>
    <xf numFmtId="1" fontId="2" fillId="0" borderId="175" xfId="0" applyNumberFormat="1" applyFont="1" applyBorder="1" applyAlignment="1">
      <alignment horizontal="center" vertical="center" wrapText="1"/>
    </xf>
    <xf numFmtId="0" fontId="0" fillId="0" borderId="222" xfId="0" applyBorder="1" applyAlignment="1" applyProtection="1">
      <alignment vertical="center" wrapText="1"/>
      <protection locked="0"/>
    </xf>
    <xf numFmtId="0" fontId="0" fillId="0" borderId="132" xfId="0" applyBorder="1" applyAlignment="1" applyProtection="1">
      <alignment vertical="center" wrapText="1"/>
      <protection locked="0"/>
    </xf>
    <xf numFmtId="0" fontId="0" fillId="0" borderId="175" xfId="0" applyBorder="1" applyAlignment="1" applyProtection="1">
      <alignment vertical="center" wrapText="1"/>
      <protection locked="0"/>
    </xf>
    <xf numFmtId="1" fontId="2" fillId="0" borderId="222" xfId="0" applyNumberFormat="1" applyFont="1" applyBorder="1" applyAlignment="1">
      <alignment horizontal="center" vertical="center" wrapText="1"/>
    </xf>
    <xf numFmtId="0" fontId="0" fillId="0" borderId="196" xfId="0" applyBorder="1" applyAlignment="1" applyProtection="1">
      <alignment horizontal="center" vertical="center" wrapText="1"/>
      <protection locked="0"/>
    </xf>
    <xf numFmtId="9" fontId="1" fillId="37" borderId="26" xfId="66" applyFont="1" applyFill="1" applyBorder="1" applyAlignment="1">
      <alignment horizontal="center" vertical="center" wrapText="1"/>
    </xf>
    <xf numFmtId="9" fontId="2" fillId="37" borderId="175" xfId="66" applyFont="1" applyFill="1" applyBorder="1" applyAlignment="1">
      <alignment horizontal="center" vertical="center" wrapText="1"/>
    </xf>
    <xf numFmtId="9" fontId="2" fillId="37" borderId="196" xfId="66" applyFont="1" applyFill="1" applyBorder="1" applyAlignment="1">
      <alignment horizontal="center" vertical="center" wrapText="1"/>
    </xf>
    <xf numFmtId="0" fontId="0" fillId="37" borderId="2" xfId="0" applyFill="1" applyBorder="1" applyAlignment="1">
      <alignment horizontal="center" vertical="center" textRotation="90" wrapText="1"/>
    </xf>
    <xf numFmtId="0" fontId="0" fillId="0" borderId="103" xfId="0" applyBorder="1" applyAlignment="1" applyProtection="1">
      <alignment vertical="center" wrapText="1"/>
      <protection locked="0"/>
    </xf>
    <xf numFmtId="0" fontId="0" fillId="37" borderId="196" xfId="0" applyFill="1" applyBorder="1" applyAlignment="1" applyProtection="1">
      <alignment horizontal="center" vertical="center" textRotation="90" wrapText="1"/>
      <protection locked="0"/>
    </xf>
    <xf numFmtId="0" fontId="7" fillId="37" borderId="196" xfId="0" applyFont="1" applyFill="1" applyBorder="1" applyAlignment="1">
      <alignment horizontal="center" vertical="center" wrapText="1"/>
    </xf>
    <xf numFmtId="0" fontId="0" fillId="0" borderId="205" xfId="0" applyBorder="1" applyAlignment="1" applyProtection="1">
      <alignment horizontal="center" vertical="center" wrapText="1"/>
      <protection locked="0"/>
    </xf>
    <xf numFmtId="0" fontId="2" fillId="37" borderId="175" xfId="0" applyFont="1" applyFill="1" applyBorder="1" applyAlignment="1">
      <alignment horizontal="center" vertical="center" wrapText="1"/>
    </xf>
    <xf numFmtId="0" fontId="73" fillId="4" borderId="26" xfId="0" applyFont="1" applyFill="1" applyBorder="1" applyAlignment="1" applyProtection="1">
      <alignment vertical="center" wrapText="1"/>
      <protection locked="0"/>
    </xf>
    <xf numFmtId="0" fontId="40" fillId="0" borderId="175" xfId="0" applyFont="1" applyBorder="1" applyAlignment="1" applyProtection="1">
      <alignment vertical="center" wrapText="1"/>
      <protection locked="0"/>
    </xf>
    <xf numFmtId="0" fontId="43" fillId="0" borderId="0" xfId="0" applyFont="1" applyAlignment="1" applyProtection="1">
      <alignment horizontal="center" vertical="center" wrapText="1"/>
      <protection locked="0"/>
    </xf>
    <xf numFmtId="9" fontId="5" fillId="37" borderId="26" xfId="119" applyFont="1" applyFill="1" applyBorder="1" applyAlignment="1" applyProtection="1">
      <alignment horizontal="center" vertical="center" wrapText="1"/>
    </xf>
    <xf numFmtId="0" fontId="5" fillId="0" borderId="196" xfId="0" applyFont="1" applyBorder="1" applyAlignment="1" applyProtection="1">
      <alignment vertical="center" wrapText="1"/>
      <protection locked="0"/>
    </xf>
    <xf numFmtId="0" fontId="0" fillId="0" borderId="196" xfId="0" applyBorder="1" applyAlignment="1" applyProtection="1">
      <alignment vertical="center" wrapText="1"/>
      <protection locked="0"/>
    </xf>
    <xf numFmtId="9" fontId="5" fillId="37" borderId="196" xfId="119" applyFont="1" applyFill="1" applyBorder="1" applyAlignment="1" applyProtection="1">
      <alignment horizontal="center" vertical="center" wrapText="1"/>
    </xf>
    <xf numFmtId="1" fontId="0" fillId="0" borderId="196" xfId="0" applyNumberFormat="1" applyBorder="1" applyAlignment="1" applyProtection="1">
      <alignment horizontal="center" vertical="center" wrapText="1"/>
      <protection locked="0"/>
    </xf>
    <xf numFmtId="1" fontId="2" fillId="37" borderId="196" xfId="0" applyNumberFormat="1" applyFont="1" applyFill="1" applyBorder="1" applyAlignment="1">
      <alignment horizontal="center" vertical="center" wrapText="1"/>
    </xf>
    <xf numFmtId="0" fontId="4" fillId="7" borderId="175" xfId="0" applyFont="1" applyFill="1" applyBorder="1" applyAlignment="1">
      <alignment horizontal="center" vertical="center" wrapText="1"/>
    </xf>
    <xf numFmtId="0" fontId="4" fillId="8" borderId="175" xfId="0" applyFont="1" applyFill="1" applyBorder="1" applyAlignment="1">
      <alignment horizontal="center" vertical="center" wrapText="1"/>
    </xf>
    <xf numFmtId="0" fontId="4" fillId="38" borderId="175" xfId="0" applyFont="1" applyFill="1" applyBorder="1" applyAlignment="1">
      <alignment horizontal="center" vertical="center" wrapText="1"/>
    </xf>
    <xf numFmtId="9" fontId="2" fillId="37" borderId="196" xfId="119" applyFont="1" applyFill="1" applyBorder="1" applyAlignment="1">
      <alignment horizontal="center" vertical="center" wrapText="1"/>
    </xf>
    <xf numFmtId="9" fontId="2" fillId="37" borderId="26" xfId="119" applyFont="1" applyFill="1" applyBorder="1" applyAlignment="1">
      <alignment horizontal="center" vertical="center" wrapText="1"/>
    </xf>
    <xf numFmtId="0" fontId="4" fillId="38" borderId="189" xfId="0" applyFont="1" applyFill="1" applyBorder="1" applyAlignment="1">
      <alignment horizontal="center" vertical="center" wrapText="1"/>
    </xf>
    <xf numFmtId="0" fontId="4" fillId="5" borderId="171" xfId="0" applyFont="1" applyFill="1" applyBorder="1" applyAlignment="1">
      <alignment horizontal="center" vertical="center" wrapText="1"/>
    </xf>
    <xf numFmtId="0" fontId="12" fillId="30" borderId="189" xfId="0" applyFont="1" applyFill="1" applyBorder="1" applyAlignment="1">
      <alignment wrapText="1"/>
    </xf>
    <xf numFmtId="0" fontId="12" fillId="30" borderId="171" xfId="0" applyFont="1" applyFill="1" applyBorder="1" applyAlignment="1">
      <alignment wrapText="1"/>
    </xf>
    <xf numFmtId="0" fontId="4" fillId="8" borderId="171" xfId="0" applyFont="1" applyFill="1" applyBorder="1" applyAlignment="1">
      <alignment vertical="center" wrapText="1"/>
    </xf>
    <xf numFmtId="0" fontId="4" fillId="8" borderId="172" xfId="0" applyFont="1" applyFill="1" applyBorder="1" applyAlignment="1">
      <alignment vertical="center" wrapText="1"/>
    </xf>
    <xf numFmtId="0" fontId="4" fillId="30" borderId="175" xfId="0" applyFont="1" applyFill="1" applyBorder="1" applyAlignment="1">
      <alignment horizontal="center" vertical="center" wrapText="1"/>
    </xf>
    <xf numFmtId="0" fontId="4" fillId="36" borderId="175" xfId="0" applyFont="1" applyFill="1" applyBorder="1" applyAlignment="1">
      <alignment horizontal="center" vertical="center" wrapText="1"/>
    </xf>
    <xf numFmtId="0" fontId="38" fillId="30" borderId="175" xfId="0" applyFont="1" applyFill="1" applyBorder="1" applyAlignment="1">
      <alignment horizontal="center" vertical="center" textRotation="90" wrapText="1"/>
    </xf>
    <xf numFmtId="0" fontId="4" fillId="6" borderId="175" xfId="0" applyFont="1" applyFill="1" applyBorder="1" applyAlignment="1">
      <alignment horizontal="center" vertical="center" wrapText="1"/>
    </xf>
    <xf numFmtId="0" fontId="4" fillId="5" borderId="175" xfId="0" applyFont="1" applyFill="1" applyBorder="1" applyAlignment="1">
      <alignment horizontal="center" vertical="center" wrapText="1"/>
    </xf>
    <xf numFmtId="0" fontId="4" fillId="5" borderId="175" xfId="0" applyFont="1" applyFill="1" applyBorder="1" applyAlignment="1">
      <alignment horizontal="center" vertical="center" textRotation="90" wrapText="1"/>
    </xf>
    <xf numFmtId="0" fontId="4" fillId="5" borderId="176" xfId="0" applyFont="1" applyFill="1" applyBorder="1" applyAlignment="1">
      <alignment horizontal="center" vertical="center" textRotation="90" wrapText="1"/>
    </xf>
    <xf numFmtId="0" fontId="4" fillId="6" borderId="178" xfId="0" applyFont="1" applyFill="1" applyBorder="1" applyAlignment="1">
      <alignment horizontal="center" vertical="center" wrapText="1"/>
    </xf>
    <xf numFmtId="1" fontId="2" fillId="0" borderId="196" xfId="0" applyNumberFormat="1" applyFont="1" applyBorder="1" applyAlignment="1">
      <alignment horizontal="center" vertical="center" wrapText="1"/>
    </xf>
    <xf numFmtId="0" fontId="0" fillId="37" borderId="196" xfId="0" applyFill="1" applyBorder="1" applyAlignment="1">
      <alignment horizontal="center" vertical="center" textRotation="90" wrapText="1"/>
    </xf>
    <xf numFmtId="9" fontId="7" fillId="37" borderId="196" xfId="0" applyNumberFormat="1" applyFont="1" applyFill="1" applyBorder="1" applyAlignment="1">
      <alignment horizontal="center" vertical="center" wrapText="1"/>
    </xf>
    <xf numFmtId="9" fontId="2" fillId="37" borderId="196" xfId="0" applyNumberFormat="1" applyFont="1" applyFill="1" applyBorder="1" applyAlignment="1">
      <alignment horizontal="center" vertical="center"/>
    </xf>
    <xf numFmtId="0" fontId="5" fillId="37" borderId="196" xfId="0" applyFont="1" applyFill="1" applyBorder="1" applyAlignment="1">
      <alignment horizontal="center" vertical="center" textRotation="90" wrapText="1"/>
    </xf>
    <xf numFmtId="9" fontId="7" fillId="37" borderId="196" xfId="0" applyNumberFormat="1" applyFont="1" applyFill="1" applyBorder="1" applyAlignment="1">
      <alignment horizontal="center" vertical="center"/>
    </xf>
    <xf numFmtId="0" fontId="5" fillId="37" borderId="1" xfId="0" applyFont="1" applyFill="1" applyBorder="1" applyAlignment="1">
      <alignment horizontal="center" vertical="center" textRotation="90" wrapText="1"/>
    </xf>
    <xf numFmtId="0" fontId="0" fillId="37" borderId="175" xfId="0" applyFill="1" applyBorder="1" applyAlignment="1">
      <alignment horizontal="center" vertical="center" textRotation="90" wrapText="1"/>
    </xf>
    <xf numFmtId="0" fontId="4" fillId="36" borderId="176" xfId="0" applyFont="1" applyFill="1" applyBorder="1" applyAlignment="1">
      <alignment horizontal="center" vertical="center" wrapText="1"/>
    </xf>
    <xf numFmtId="0" fontId="4" fillId="36" borderId="178" xfId="0" applyFont="1" applyFill="1" applyBorder="1" applyAlignment="1">
      <alignment horizontal="center" vertical="center" wrapText="1"/>
    </xf>
    <xf numFmtId="0" fontId="2" fillId="37" borderId="196" xfId="0" applyFont="1" applyFill="1" applyBorder="1" applyAlignment="1">
      <alignment horizontal="center" vertical="center" wrapText="1"/>
    </xf>
    <xf numFmtId="1" fontId="0" fillId="0" borderId="196" xfId="0" applyNumberFormat="1" applyBorder="1" applyAlignment="1">
      <alignment horizontal="center" vertical="center" wrapText="1"/>
    </xf>
    <xf numFmtId="0" fontId="52" fillId="30" borderId="175" xfId="0" applyFont="1" applyFill="1" applyBorder="1" applyAlignment="1">
      <alignment horizontal="center" vertical="center" wrapText="1"/>
    </xf>
    <xf numFmtId="0" fontId="4" fillId="36" borderId="196" xfId="0" applyFont="1" applyFill="1" applyBorder="1" applyAlignment="1">
      <alignment horizontal="center" vertical="center" wrapText="1"/>
    </xf>
    <xf numFmtId="1" fontId="5" fillId="0" borderId="222" xfId="0" applyNumberFormat="1" applyFont="1" applyBorder="1" applyAlignment="1" applyProtection="1">
      <alignment horizontal="center" vertical="center" wrapText="1"/>
      <protection locked="0"/>
    </xf>
    <xf numFmtId="0" fontId="44" fillId="0" borderId="103" xfId="0" applyFont="1" applyBorder="1" applyAlignment="1" applyProtection="1">
      <alignment horizontal="center" vertical="center" wrapText="1"/>
      <protection locked="0"/>
    </xf>
    <xf numFmtId="0" fontId="0" fillId="0" borderId="224" xfId="0" applyBorder="1" applyAlignment="1" applyProtection="1">
      <alignment horizontal="center" vertical="center" wrapText="1"/>
      <protection locked="0"/>
    </xf>
    <xf numFmtId="0" fontId="44" fillId="0" borderId="196" xfId="0" applyFont="1" applyBorder="1" applyAlignment="1" applyProtection="1">
      <alignment horizontal="center" vertical="center" wrapText="1"/>
      <protection locked="0"/>
    </xf>
    <xf numFmtId="0" fontId="44" fillId="0" borderId="222" xfId="0" applyFont="1" applyBorder="1" applyAlignment="1" applyProtection="1">
      <alignment horizontal="center" vertical="center" wrapText="1"/>
      <protection locked="0"/>
    </xf>
    <xf numFmtId="0" fontId="0" fillId="0" borderId="225" xfId="0" applyBorder="1" applyAlignment="1" applyProtection="1">
      <alignment horizontal="left" vertical="top" wrapText="1"/>
      <protection locked="0"/>
    </xf>
    <xf numFmtId="0" fontId="44" fillId="40" borderId="62" xfId="0" applyFont="1" applyFill="1" applyBorder="1" applyAlignment="1" applyProtection="1">
      <alignment horizontal="center" vertical="top" wrapText="1"/>
      <protection locked="0"/>
    </xf>
    <xf numFmtId="0" fontId="44" fillId="40" borderId="62" xfId="0" applyFont="1" applyFill="1" applyBorder="1" applyAlignment="1" applyProtection="1">
      <alignment horizontal="center" vertical="center" wrapText="1"/>
      <protection locked="0"/>
    </xf>
    <xf numFmtId="1" fontId="0" fillId="0" borderId="103" xfId="0" applyNumberFormat="1" applyBorder="1" applyAlignment="1">
      <alignment horizontal="center" vertical="center" wrapText="1"/>
    </xf>
    <xf numFmtId="1" fontId="0" fillId="0" borderId="103" xfId="0" applyNumberFormat="1" applyBorder="1" applyAlignment="1" applyProtection="1">
      <alignment horizontal="center" vertical="center" wrapText="1"/>
      <protection locked="0"/>
    </xf>
    <xf numFmtId="0" fontId="44" fillId="0" borderId="62" xfId="0" applyFont="1" applyBorder="1" applyAlignment="1" applyProtection="1">
      <alignment vertical="top" wrapText="1"/>
      <protection locked="0"/>
    </xf>
    <xf numFmtId="0" fontId="44" fillId="0" borderId="84" xfId="0" applyFont="1" applyBorder="1" applyAlignment="1" applyProtection="1">
      <alignment horizontal="center" vertical="center" wrapText="1"/>
      <protection locked="0"/>
    </xf>
    <xf numFmtId="0" fontId="0" fillId="0" borderId="226" xfId="0" applyBorder="1" applyAlignment="1" applyProtection="1">
      <alignment horizontal="left" vertical="top" wrapText="1"/>
      <protection locked="0"/>
    </xf>
    <xf numFmtId="0" fontId="0" fillId="0" borderId="227" xfId="0" applyBorder="1" applyAlignment="1" applyProtection="1">
      <alignment horizontal="left" vertical="center" wrapText="1"/>
      <protection locked="0"/>
    </xf>
    <xf numFmtId="0" fontId="0" fillId="0" borderId="72" xfId="0" applyBorder="1" applyAlignment="1" applyProtection="1">
      <alignment horizontal="left" vertical="center" wrapText="1"/>
      <protection locked="0"/>
    </xf>
    <xf numFmtId="0" fontId="44" fillId="40" borderId="62" xfId="0" applyFont="1" applyFill="1" applyBorder="1" applyAlignment="1">
      <alignment horizontal="center" vertical="center" wrapText="1"/>
    </xf>
    <xf numFmtId="0" fontId="44" fillId="0" borderId="62" xfId="0" applyFont="1" applyBorder="1" applyAlignment="1" applyProtection="1">
      <alignment vertical="center" wrapText="1"/>
      <protection locked="0"/>
    </xf>
    <xf numFmtId="0" fontId="0" fillId="0" borderId="228" xfId="0" applyBorder="1" applyAlignment="1" applyProtection="1">
      <alignment horizontal="center" vertical="top" wrapText="1"/>
      <protection locked="0"/>
    </xf>
    <xf numFmtId="0" fontId="75" fillId="0" borderId="225" xfId="0" applyFont="1" applyBorder="1" applyAlignment="1" applyProtection="1">
      <alignment horizontal="center" vertical="top" wrapText="1"/>
      <protection locked="0"/>
    </xf>
    <xf numFmtId="0" fontId="76" fillId="0" borderId="229" xfId="0" applyFont="1" applyBorder="1" applyAlignment="1" applyProtection="1">
      <alignment horizontal="center" vertical="top"/>
      <protection locked="0"/>
    </xf>
    <xf numFmtId="0" fontId="0" fillId="0" borderId="229" xfId="0" applyBorder="1" applyAlignment="1" applyProtection="1">
      <alignment horizontal="center" vertical="top" wrapText="1"/>
      <protection locked="0"/>
    </xf>
    <xf numFmtId="0" fontId="0" fillId="0" borderId="228" xfId="0" applyBorder="1" applyAlignment="1" applyProtection="1">
      <alignment horizontal="center" vertical="center" wrapText="1"/>
      <protection locked="0"/>
    </xf>
    <xf numFmtId="0" fontId="0" fillId="0" borderId="230" xfId="0" applyBorder="1" applyAlignment="1" applyProtection="1">
      <alignment horizontal="center" vertical="center" wrapText="1"/>
      <protection locked="0"/>
    </xf>
    <xf numFmtId="0" fontId="0" fillId="0" borderId="231" xfId="0" applyBorder="1" applyAlignment="1" applyProtection="1">
      <alignment horizontal="center" vertical="center" wrapText="1"/>
      <protection locked="0"/>
    </xf>
    <xf numFmtId="0" fontId="0" fillId="0" borderId="232" xfId="0" applyBorder="1" applyAlignment="1" applyProtection="1">
      <alignment horizontal="center" vertical="center" wrapText="1"/>
      <protection locked="0"/>
    </xf>
    <xf numFmtId="0" fontId="75" fillId="0" borderId="228" xfId="0" applyFont="1" applyBorder="1" applyAlignment="1" applyProtection="1">
      <alignment horizontal="center" vertical="top" wrapText="1"/>
      <protection locked="0"/>
    </xf>
    <xf numFmtId="0" fontId="75" fillId="0" borderId="229" xfId="0" applyFont="1" applyBorder="1" applyAlignment="1" applyProtection="1">
      <alignment horizontal="center" vertical="top" wrapText="1"/>
      <protection locked="0"/>
    </xf>
    <xf numFmtId="0" fontId="75" fillId="4" borderId="225" xfId="0" applyFont="1" applyFill="1" applyBorder="1" applyAlignment="1" applyProtection="1">
      <alignment horizontal="center" vertical="top" wrapText="1"/>
      <protection locked="0"/>
    </xf>
    <xf numFmtId="0" fontId="0" fillId="0" borderId="196" xfId="0" applyBorder="1" applyAlignment="1" applyProtection="1">
      <alignment vertical="top" wrapText="1"/>
      <protection locked="0"/>
    </xf>
    <xf numFmtId="0" fontId="44" fillId="0" borderId="0" xfId="0" applyFont="1" applyAlignment="1" applyProtection="1">
      <alignment horizontal="left" vertical="center"/>
      <protection locked="0"/>
    </xf>
    <xf numFmtId="0" fontId="6" fillId="0" borderId="228" xfId="0" applyFont="1" applyBorder="1" applyAlignment="1" applyProtection="1">
      <alignment horizontal="center" vertical="top" wrapText="1"/>
      <protection locked="0"/>
    </xf>
    <xf numFmtId="0" fontId="6" fillId="0" borderId="225" xfId="0" applyFont="1" applyBorder="1" applyAlignment="1" applyProtection="1">
      <alignment horizontal="center" vertical="top" wrapText="1"/>
      <protection locked="0"/>
    </xf>
    <xf numFmtId="0" fontId="6" fillId="0" borderId="229" xfId="0" applyFont="1" applyBorder="1" applyAlignment="1" applyProtection="1">
      <alignment horizontal="center" vertical="top" wrapText="1"/>
      <protection locked="0"/>
    </xf>
    <xf numFmtId="0" fontId="44" fillId="40" borderId="99" xfId="0" applyFont="1" applyFill="1" applyBorder="1" applyAlignment="1">
      <alignment horizontal="left" vertical="top" wrapText="1"/>
    </xf>
    <xf numFmtId="0" fontId="44" fillId="40" borderId="26" xfId="0" applyFont="1" applyFill="1" applyBorder="1" applyAlignment="1">
      <alignment vertical="top" wrapText="1"/>
    </xf>
    <xf numFmtId="0" fontId="44" fillId="40" borderId="196" xfId="0" applyFont="1" applyFill="1" applyBorder="1" applyAlignment="1">
      <alignment vertical="top" wrapText="1"/>
    </xf>
    <xf numFmtId="0" fontId="44" fillId="40" borderId="1" xfId="0" applyFont="1" applyFill="1" applyBorder="1" applyAlignment="1">
      <alignment vertical="top" wrapText="1"/>
    </xf>
    <xf numFmtId="0" fontId="44" fillId="40" borderId="28" xfId="0" applyFont="1" applyFill="1" applyBorder="1" applyAlignment="1">
      <alignment horizontal="center" vertical="top" wrapText="1"/>
    </xf>
    <xf numFmtId="0" fontId="44" fillId="40" borderId="28" xfId="0" applyFont="1" applyFill="1" applyBorder="1" applyAlignment="1">
      <alignment horizontal="center" vertical="center" wrapText="1"/>
    </xf>
    <xf numFmtId="0" fontId="44" fillId="40" borderId="28" xfId="0" applyFont="1" applyFill="1" applyBorder="1" applyAlignment="1">
      <alignment vertical="top" wrapText="1"/>
    </xf>
    <xf numFmtId="0" fontId="44" fillId="40" borderId="196" xfId="0" applyFont="1" applyFill="1" applyBorder="1" applyAlignment="1">
      <alignment horizontal="center" vertical="top" wrapText="1"/>
    </xf>
    <xf numFmtId="0" fontId="44" fillId="40" borderId="196" xfId="0" applyFont="1" applyFill="1" applyBorder="1" applyAlignment="1">
      <alignment horizontal="center" vertical="center" wrapText="1"/>
    </xf>
    <xf numFmtId="0" fontId="74" fillId="0" borderId="225" xfId="0" applyFont="1" applyBorder="1" applyAlignment="1">
      <alignment horizontal="center" vertical="top" wrapText="1"/>
    </xf>
    <xf numFmtId="0" fontId="44" fillId="0" borderId="196" xfId="0" applyFont="1" applyBorder="1" applyAlignment="1">
      <alignment vertical="center" wrapText="1"/>
    </xf>
    <xf numFmtId="0" fontId="44" fillId="0" borderId="1" xfId="0" applyFont="1" applyBorder="1" applyAlignment="1">
      <alignment horizontal="center" vertical="center" wrapText="1"/>
    </xf>
    <xf numFmtId="0" fontId="44" fillId="0" borderId="196" xfId="0" applyFont="1" applyBorder="1" applyAlignment="1">
      <alignment horizontal="center" vertical="center" wrapText="1"/>
    </xf>
    <xf numFmtId="0" fontId="0" fillId="0" borderId="221" xfId="0" applyBorder="1" applyAlignment="1" applyProtection="1">
      <alignment vertical="center" wrapText="1"/>
      <protection locked="0"/>
    </xf>
    <xf numFmtId="0" fontId="5" fillId="0" borderId="222" xfId="0" applyFont="1" applyBorder="1" applyAlignment="1" applyProtection="1">
      <alignment vertical="center" wrapText="1"/>
      <protection locked="0"/>
    </xf>
    <xf numFmtId="0" fontId="77" fillId="0" borderId="0" xfId="0" applyFont="1" applyAlignment="1" applyProtection="1">
      <alignment vertical="center" wrapText="1"/>
      <protection locked="0"/>
    </xf>
    <xf numFmtId="0" fontId="44" fillId="0" borderId="65" xfId="0" applyFont="1" applyBorder="1" applyAlignment="1">
      <alignment horizontal="center" vertical="center" wrapText="1"/>
    </xf>
    <xf numFmtId="0" fontId="62" fillId="0" borderId="26" xfId="0" applyFont="1" applyBorder="1" applyAlignment="1" applyProtection="1">
      <alignment vertical="center" wrapText="1"/>
      <protection locked="0"/>
    </xf>
    <xf numFmtId="0" fontId="44" fillId="4" borderId="196" xfId="0" applyFont="1" applyFill="1" applyBorder="1" applyAlignment="1">
      <alignment vertical="center" wrapText="1"/>
    </xf>
    <xf numFmtId="0" fontId="44" fillId="4" borderId="26" xfId="0" applyFont="1" applyFill="1" applyBorder="1" applyAlignment="1">
      <alignment vertical="center" wrapText="1"/>
    </xf>
    <xf numFmtId="0" fontId="44" fillId="4" borderId="26" xfId="0" applyFont="1" applyFill="1" applyBorder="1" applyAlignment="1">
      <alignment horizontal="center" vertical="center" wrapText="1"/>
    </xf>
    <xf numFmtId="0" fontId="62" fillId="0" borderId="45"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78" fillId="0" borderId="0" xfId="0" applyFont="1" applyAlignment="1" applyProtection="1">
      <alignment vertical="center" wrapText="1"/>
      <protection locked="0"/>
    </xf>
    <xf numFmtId="9" fontId="2" fillId="37" borderId="28" xfId="119" applyFont="1" applyFill="1" applyBorder="1" applyAlignment="1">
      <alignment horizontal="center" vertical="center" wrapText="1"/>
    </xf>
    <xf numFmtId="9" fontId="2" fillId="37" borderId="2" xfId="119" applyFont="1" applyFill="1" applyBorder="1" applyAlignment="1">
      <alignment horizontal="center" vertical="center" wrapText="1"/>
    </xf>
    <xf numFmtId="0" fontId="32" fillId="0" borderId="196" xfId="0" applyFont="1" applyBorder="1" applyAlignment="1" applyProtection="1">
      <alignment vertical="center" wrapText="1"/>
      <protection locked="0"/>
    </xf>
    <xf numFmtId="0" fontId="32" fillId="0" borderId="196" xfId="0" applyFont="1" applyBorder="1" applyAlignment="1" applyProtection="1">
      <alignment horizontal="center" vertical="center" wrapText="1"/>
      <protection locked="0"/>
    </xf>
    <xf numFmtId="9" fontId="5" fillId="37" borderId="222" xfId="119" applyFont="1" applyFill="1" applyBorder="1" applyAlignment="1" applyProtection="1">
      <alignment horizontal="center" vertical="center" wrapText="1"/>
    </xf>
    <xf numFmtId="0" fontId="0" fillId="37" borderId="222" xfId="0" applyFill="1" applyBorder="1" applyAlignment="1" applyProtection="1">
      <alignment horizontal="center" vertical="center" textRotation="90" wrapText="1"/>
      <protection locked="0"/>
    </xf>
    <xf numFmtId="9" fontId="7" fillId="37" borderId="222" xfId="0" applyNumberFormat="1" applyFont="1" applyFill="1" applyBorder="1" applyAlignment="1">
      <alignment horizontal="center" vertical="center" wrapText="1"/>
    </xf>
    <xf numFmtId="9" fontId="2" fillId="37" borderId="222" xfId="119" applyFont="1" applyFill="1" applyBorder="1" applyAlignment="1">
      <alignment horizontal="center" vertical="center" wrapText="1"/>
    </xf>
    <xf numFmtId="9" fontId="2" fillId="37" borderId="29" xfId="119" applyFont="1" applyFill="1" applyBorder="1" applyAlignment="1">
      <alignment horizontal="center" vertical="center" wrapText="1"/>
    </xf>
    <xf numFmtId="0" fontId="1" fillId="0" borderId="196" xfId="0" applyFont="1" applyBorder="1" applyAlignment="1" applyProtection="1">
      <alignment vertical="center" wrapText="1"/>
      <protection locked="0"/>
    </xf>
    <xf numFmtId="0" fontId="0" fillId="0" borderId="196" xfId="0" applyBorder="1" applyAlignment="1" applyProtection="1">
      <alignment horizontal="left" vertical="center" wrapText="1"/>
      <protection locked="0"/>
    </xf>
    <xf numFmtId="0" fontId="40" fillId="0" borderId="196" xfId="0" applyFont="1" applyBorder="1" applyAlignment="1" applyProtection="1">
      <alignment vertical="center" wrapText="1"/>
      <protection locked="0"/>
    </xf>
    <xf numFmtId="0" fontId="40" fillId="0" borderId="196" xfId="0" applyFont="1" applyBorder="1" applyAlignment="1" applyProtection="1">
      <alignment horizontal="center" vertical="center" wrapText="1"/>
      <protection locked="0"/>
    </xf>
    <xf numFmtId="0" fontId="0" fillId="37" borderId="222" xfId="0" applyFill="1" applyBorder="1" applyAlignment="1">
      <alignment horizontal="center" vertical="center" textRotation="90" wrapText="1"/>
    </xf>
    <xf numFmtId="0" fontId="13" fillId="0" borderId="196" xfId="0" applyFont="1" applyBorder="1" applyAlignment="1" applyProtection="1">
      <alignment vertical="center" wrapText="1"/>
      <protection locked="0"/>
    </xf>
    <xf numFmtId="0" fontId="13" fillId="0" borderId="196" xfId="0" applyFont="1" applyBorder="1" applyAlignment="1" applyProtection="1">
      <alignment horizontal="center" vertical="center" wrapText="1"/>
      <protection locked="0"/>
    </xf>
    <xf numFmtId="0" fontId="30" fillId="0" borderId="196" xfId="0" applyFont="1" applyBorder="1" applyAlignment="1" applyProtection="1">
      <alignment vertical="center" wrapText="1"/>
      <protection locked="0"/>
    </xf>
    <xf numFmtId="0" fontId="30" fillId="0" borderId="196" xfId="0" applyFont="1" applyBorder="1" applyAlignment="1" applyProtection="1">
      <alignment horizontal="center" vertical="center" wrapText="1"/>
      <protection locked="0"/>
    </xf>
    <xf numFmtId="0" fontId="40" fillId="0" borderId="222" xfId="0" applyFont="1" applyBorder="1" applyAlignment="1" applyProtection="1">
      <alignment vertical="center" wrapText="1"/>
      <protection locked="0"/>
    </xf>
    <xf numFmtId="0" fontId="0" fillId="37" borderId="175" xfId="0" applyFill="1" applyBorder="1" applyAlignment="1" applyProtection="1">
      <alignment horizontal="center" vertical="center" textRotation="90" wrapText="1"/>
      <protection locked="0"/>
    </xf>
    <xf numFmtId="0" fontId="44" fillId="37" borderId="196" xfId="0" applyFont="1" applyFill="1" applyBorder="1" applyAlignment="1">
      <alignment horizontal="center" vertical="center" textRotation="90" wrapText="1"/>
    </xf>
    <xf numFmtId="9" fontId="44" fillId="37" borderId="196" xfId="119" applyFont="1" applyFill="1" applyBorder="1" applyAlignment="1" applyProtection="1">
      <alignment horizontal="center" vertical="center" wrapText="1"/>
    </xf>
    <xf numFmtId="9" fontId="50" fillId="37" borderId="196" xfId="0" applyNumberFormat="1" applyFont="1" applyFill="1" applyBorder="1" applyAlignment="1">
      <alignment horizontal="center" vertical="center" wrapText="1"/>
    </xf>
    <xf numFmtId="0" fontId="44" fillId="4" borderId="196" xfId="0" applyFont="1" applyFill="1" applyBorder="1" applyAlignment="1" applyProtection="1">
      <alignment horizontal="center" vertical="center" wrapText="1"/>
      <protection locked="0"/>
    </xf>
    <xf numFmtId="0" fontId="44" fillId="37" borderId="196" xfId="0" applyFont="1" applyFill="1" applyBorder="1" applyAlignment="1" applyProtection="1">
      <alignment horizontal="center" vertical="center" textRotation="90" wrapText="1"/>
      <protection locked="0"/>
    </xf>
    <xf numFmtId="9" fontId="50" fillId="37" borderId="196" xfId="0" applyNumberFormat="1" applyFont="1" applyFill="1" applyBorder="1" applyAlignment="1">
      <alignment horizontal="center" vertical="center"/>
    </xf>
    <xf numFmtId="0" fontId="44" fillId="37" borderId="175" xfId="0" applyFont="1" applyFill="1" applyBorder="1" applyAlignment="1">
      <alignment horizontal="center" vertical="center" textRotation="90" wrapText="1"/>
    </xf>
    <xf numFmtId="0" fontId="44" fillId="37" borderId="222" xfId="0" applyFont="1" applyFill="1" applyBorder="1" applyAlignment="1" applyProtection="1">
      <alignment horizontal="center" vertical="center" textRotation="90" wrapText="1"/>
      <protection locked="0"/>
    </xf>
    <xf numFmtId="9" fontId="44" fillId="37" borderId="222" xfId="119" applyFont="1" applyFill="1" applyBorder="1" applyAlignment="1" applyProtection="1">
      <alignment horizontal="center" vertical="center" wrapText="1"/>
    </xf>
    <xf numFmtId="9" fontId="50" fillId="37" borderId="222" xfId="0" applyNumberFormat="1" applyFont="1" applyFill="1" applyBorder="1" applyAlignment="1">
      <alignment horizontal="center" vertical="center" wrapText="1"/>
    </xf>
    <xf numFmtId="9" fontId="44" fillId="37" borderId="26" xfId="119" applyFont="1" applyFill="1" applyBorder="1" applyAlignment="1" applyProtection="1">
      <alignment horizontal="center" vertical="center" wrapText="1"/>
    </xf>
    <xf numFmtId="0" fontId="44" fillId="37" borderId="222" xfId="0" applyFont="1" applyFill="1" applyBorder="1" applyAlignment="1">
      <alignment horizontal="center" vertical="center" textRotation="90" wrapText="1"/>
    </xf>
    <xf numFmtId="0" fontId="63" fillId="0" borderId="196" xfId="0" applyFont="1" applyBorder="1" applyAlignment="1" applyProtection="1">
      <alignment horizontal="center" vertical="center" wrapText="1"/>
      <protection locked="0"/>
    </xf>
    <xf numFmtId="0" fontId="63" fillId="4" borderId="196" xfId="0" applyFont="1" applyFill="1" applyBorder="1" applyAlignment="1" applyProtection="1">
      <alignment horizontal="center" vertical="center" wrapText="1"/>
      <protection locked="0"/>
    </xf>
    <xf numFmtId="9" fontId="5" fillId="37" borderId="175" xfId="119" applyFont="1" applyFill="1" applyBorder="1" applyAlignment="1" applyProtection="1">
      <alignment horizontal="center" vertical="center" wrapText="1"/>
    </xf>
    <xf numFmtId="9" fontId="7" fillId="37" borderId="175" xfId="0" applyNumberFormat="1" applyFont="1" applyFill="1" applyBorder="1" applyAlignment="1">
      <alignment horizontal="center" vertical="center" wrapText="1"/>
    </xf>
    <xf numFmtId="9" fontId="2" fillId="37" borderId="175" xfId="0" applyNumberFormat="1" applyFont="1" applyFill="1" applyBorder="1" applyAlignment="1">
      <alignment horizontal="center" vertical="center"/>
    </xf>
    <xf numFmtId="9" fontId="2" fillId="37" borderId="175" xfId="119" applyFont="1" applyFill="1" applyBorder="1" applyAlignment="1">
      <alignment horizontal="center" vertical="center" wrapText="1"/>
    </xf>
    <xf numFmtId="9" fontId="5" fillId="37" borderId="65" xfId="119" applyFont="1" applyFill="1" applyBorder="1" applyAlignment="1" applyProtection="1">
      <alignment horizontal="center" vertical="center" wrapText="1"/>
    </xf>
    <xf numFmtId="9" fontId="2" fillId="37" borderId="65" xfId="119" applyFont="1" applyFill="1" applyBorder="1" applyAlignment="1">
      <alignment horizontal="center" vertical="center" wrapText="1"/>
    </xf>
    <xf numFmtId="0" fontId="0" fillId="0" borderId="221" xfId="0" applyBorder="1" applyAlignment="1" applyProtection="1">
      <alignment horizontal="center" vertical="center" wrapText="1"/>
      <protection locked="0"/>
    </xf>
    <xf numFmtId="9" fontId="5" fillId="37" borderId="221" xfId="119" applyFont="1" applyFill="1" applyBorder="1" applyAlignment="1" applyProtection="1">
      <alignment horizontal="center" vertical="center" wrapText="1"/>
    </xf>
    <xf numFmtId="1" fontId="2" fillId="0" borderId="221" xfId="0" applyNumberFormat="1" applyFont="1" applyBorder="1" applyAlignment="1">
      <alignment horizontal="center" vertical="center" wrapText="1"/>
    </xf>
    <xf numFmtId="0" fontId="0" fillId="37" borderId="221" xfId="0" applyFill="1" applyBorder="1" applyAlignment="1">
      <alignment horizontal="center" vertical="center" textRotation="90" wrapText="1"/>
    </xf>
    <xf numFmtId="0" fontId="0" fillId="37" borderId="221" xfId="0" applyFill="1" applyBorder="1" applyAlignment="1" applyProtection="1">
      <alignment horizontal="center" vertical="center" textRotation="90" wrapText="1"/>
      <protection locked="0"/>
    </xf>
    <xf numFmtId="9" fontId="7" fillId="37" borderId="221" xfId="0" applyNumberFormat="1" applyFont="1" applyFill="1" applyBorder="1" applyAlignment="1">
      <alignment horizontal="center" vertical="center" wrapText="1"/>
    </xf>
    <xf numFmtId="9" fontId="2" fillId="37" borderId="221" xfId="0" applyNumberFormat="1" applyFont="1" applyFill="1" applyBorder="1" applyAlignment="1">
      <alignment horizontal="center" vertical="center"/>
    </xf>
    <xf numFmtId="0" fontId="2" fillId="37" borderId="221" xfId="0" applyFont="1" applyFill="1" applyBorder="1" applyAlignment="1">
      <alignment horizontal="center" vertical="center" wrapText="1"/>
    </xf>
    <xf numFmtId="1" fontId="0" fillId="0" borderId="221" xfId="0" applyNumberFormat="1" applyBorder="1" applyAlignment="1" applyProtection="1">
      <alignment horizontal="center" vertical="center" wrapText="1"/>
      <protection locked="0"/>
    </xf>
    <xf numFmtId="1" fontId="2" fillId="37" borderId="221" xfId="0" applyNumberFormat="1" applyFont="1" applyFill="1" applyBorder="1" applyAlignment="1">
      <alignment horizontal="center" vertical="center" wrapText="1"/>
    </xf>
    <xf numFmtId="9" fontId="2" fillId="37" borderId="221" xfId="119" applyFont="1" applyFill="1" applyBorder="1" applyAlignment="1">
      <alignment horizontal="center" vertical="center" wrapText="1"/>
    </xf>
    <xf numFmtId="0" fontId="6" fillId="0" borderId="30" xfId="0" applyFont="1" applyBorder="1" applyAlignment="1" applyProtection="1">
      <alignment horizontal="center" vertical="center" wrapText="1"/>
      <protection locked="0"/>
    </xf>
    <xf numFmtId="9" fontId="2" fillId="37" borderId="222" xfId="0" applyNumberFormat="1" applyFont="1" applyFill="1" applyBorder="1" applyAlignment="1">
      <alignment horizontal="center" vertical="center"/>
    </xf>
    <xf numFmtId="0" fontId="5" fillId="37" borderId="222" xfId="0" applyFont="1" applyFill="1" applyBorder="1" applyAlignment="1">
      <alignment horizontal="center" vertical="center" textRotation="90" wrapText="1"/>
    </xf>
    <xf numFmtId="0" fontId="5" fillId="37" borderId="222" xfId="0" applyFont="1" applyFill="1" applyBorder="1" applyAlignment="1" applyProtection="1">
      <alignment horizontal="center" vertical="center" textRotation="90" wrapText="1"/>
      <protection locked="0"/>
    </xf>
    <xf numFmtId="9" fontId="7" fillId="37" borderId="222" xfId="0" applyNumberFormat="1" applyFont="1" applyFill="1" applyBorder="1" applyAlignment="1">
      <alignment horizontal="center" vertical="center"/>
    </xf>
    <xf numFmtId="0" fontId="75" fillId="0" borderId="28" xfId="0" applyFont="1" applyBorder="1" applyAlignment="1" applyProtection="1">
      <alignment vertical="center" wrapText="1"/>
      <protection locked="0"/>
    </xf>
    <xf numFmtId="9" fontId="5" fillId="37" borderId="26" xfId="119" applyFont="1" applyFill="1" applyBorder="1" applyAlignment="1">
      <alignment horizontal="center" vertical="center" wrapText="1"/>
    </xf>
    <xf numFmtId="9" fontId="5" fillId="37" borderId="196" xfId="119" applyFont="1" applyFill="1" applyBorder="1" applyAlignment="1">
      <alignment horizontal="center" vertical="center" wrapText="1"/>
    </xf>
    <xf numFmtId="9" fontId="5" fillId="37" borderId="222" xfId="119" applyFont="1" applyFill="1" applyBorder="1" applyAlignment="1">
      <alignment horizontal="center" vertical="center" wrapText="1"/>
    </xf>
    <xf numFmtId="9" fontId="2" fillId="0" borderId="2" xfId="119" applyFont="1" applyBorder="1" applyAlignment="1">
      <alignment horizontal="center" vertical="center" wrapText="1"/>
    </xf>
    <xf numFmtId="0" fontId="6" fillId="0" borderId="196" xfId="0" applyFont="1" applyBorder="1" applyAlignment="1" applyProtection="1">
      <alignment horizontal="left" vertical="center" wrapText="1"/>
      <protection locked="0"/>
    </xf>
    <xf numFmtId="0" fontId="6" fillId="0" borderId="172" xfId="0" applyFont="1" applyBorder="1" applyAlignment="1" applyProtection="1">
      <alignment horizontal="left" vertical="center" wrapText="1"/>
      <protection locked="0"/>
    </xf>
    <xf numFmtId="0" fontId="0" fillId="0" borderId="222" xfId="0" applyBorder="1" applyAlignment="1" applyProtection="1">
      <alignment horizontal="left" vertical="center" wrapText="1"/>
      <protection locked="0"/>
    </xf>
    <xf numFmtId="0" fontId="6" fillId="0" borderId="196" xfId="0" applyFont="1" applyBorder="1" applyAlignment="1" applyProtection="1">
      <alignment vertical="center" wrapText="1"/>
      <protection locked="0"/>
    </xf>
    <xf numFmtId="0" fontId="6" fillId="0" borderId="172" xfId="0" applyFont="1" applyBorder="1" applyAlignment="1" applyProtection="1">
      <alignment vertical="center" wrapText="1"/>
      <protection locked="0"/>
    </xf>
    <xf numFmtId="0" fontId="6" fillId="0" borderId="222" xfId="0" applyFont="1" applyBorder="1" applyAlignment="1" applyProtection="1">
      <alignment wrapText="1"/>
      <protection locked="0"/>
    </xf>
    <xf numFmtId="0" fontId="6" fillId="0" borderId="184" xfId="0" applyFont="1" applyBorder="1" applyAlignment="1" applyProtection="1">
      <alignment wrapText="1"/>
      <protection locked="0"/>
    </xf>
    <xf numFmtId="0" fontId="6" fillId="0" borderId="196" xfId="0" applyFont="1" applyBorder="1" applyAlignment="1" applyProtection="1">
      <alignment wrapText="1"/>
      <protection locked="0"/>
    </xf>
    <xf numFmtId="0" fontId="6" fillId="0" borderId="172" xfId="0" applyFont="1" applyBorder="1" applyAlignment="1" applyProtection="1">
      <alignment wrapText="1"/>
      <protection locked="0"/>
    </xf>
    <xf numFmtId="0" fontId="44" fillId="0" borderId="26" xfId="0" applyFont="1" applyBorder="1" applyAlignment="1" applyProtection="1">
      <alignment vertical="center" wrapText="1"/>
      <protection locked="0"/>
    </xf>
    <xf numFmtId="0" fontId="0" fillId="0" borderId="57" xfId="0" applyBorder="1" applyAlignment="1" applyProtection="1">
      <alignment vertical="center" wrapText="1"/>
      <protection locked="0"/>
    </xf>
    <xf numFmtId="0" fontId="44" fillId="0" borderId="196" xfId="0" applyFont="1" applyBorder="1" applyAlignment="1" applyProtection="1">
      <alignment vertical="center" wrapText="1"/>
      <protection locked="0"/>
    </xf>
    <xf numFmtId="1" fontId="2" fillId="0" borderId="172" xfId="0" applyNumberFormat="1" applyFont="1" applyBorder="1" applyAlignment="1">
      <alignment horizontal="center" vertical="center" wrapText="1"/>
    </xf>
    <xf numFmtId="1" fontId="2" fillId="0" borderId="184" xfId="0" applyNumberFormat="1" applyFont="1" applyBorder="1" applyAlignment="1">
      <alignment horizontal="center" vertical="center" wrapText="1"/>
    </xf>
    <xf numFmtId="0" fontId="30" fillId="0" borderId="26" xfId="0" applyFont="1" applyBorder="1" applyAlignment="1" applyProtection="1">
      <alignment vertical="center" wrapText="1"/>
      <protection locked="0"/>
    </xf>
    <xf numFmtId="0" fontId="5" fillId="0" borderId="196" xfId="0" applyFont="1" applyBorder="1" applyAlignment="1" applyProtection="1">
      <alignment horizontal="left" vertical="center" wrapText="1"/>
      <protection locked="0"/>
    </xf>
    <xf numFmtId="0" fontId="32" fillId="0" borderId="196" xfId="0" applyFont="1" applyBorder="1" applyAlignment="1" applyProtection="1">
      <alignment horizontal="left" vertical="center" wrapText="1"/>
      <protection locked="0"/>
    </xf>
    <xf numFmtId="1" fontId="7" fillId="0" borderId="196" xfId="0" applyNumberFormat="1" applyFont="1" applyBorder="1" applyAlignment="1">
      <alignment horizontal="center" vertical="center" wrapText="1"/>
    </xf>
    <xf numFmtId="1" fontId="7" fillId="0" borderId="222" xfId="0" applyNumberFormat="1" applyFont="1" applyBorder="1" applyAlignment="1">
      <alignment horizontal="center" vertical="center" wrapText="1"/>
    </xf>
    <xf numFmtId="0" fontId="5" fillId="0" borderId="222" xfId="0" applyFont="1" applyBorder="1" applyAlignment="1" applyProtection="1">
      <alignment horizontal="left" vertical="center" wrapText="1"/>
      <protection locked="0"/>
    </xf>
    <xf numFmtId="0" fontId="13" fillId="0" borderId="196" xfId="0" applyFont="1" applyBorder="1" applyAlignment="1" applyProtection="1">
      <alignment horizontal="left" vertical="center" wrapText="1"/>
      <protection locked="0"/>
    </xf>
    <xf numFmtId="0" fontId="30" fillId="0" borderId="196" xfId="0" applyFont="1" applyBorder="1" applyAlignment="1" applyProtection="1">
      <alignment horizontal="left" vertical="center" wrapText="1"/>
      <protection locked="0"/>
    </xf>
    <xf numFmtId="0" fontId="0" fillId="0" borderId="196" xfId="0" applyBorder="1" applyAlignment="1" applyProtection="1">
      <alignment horizontal="left" vertical="top" wrapText="1"/>
      <protection locked="0"/>
    </xf>
    <xf numFmtId="9" fontId="7" fillId="37" borderId="26" xfId="119" applyFont="1" applyFill="1" applyBorder="1" applyAlignment="1">
      <alignment horizontal="center" vertical="center" wrapText="1"/>
    </xf>
    <xf numFmtId="9" fontId="7" fillId="37" borderId="28" xfId="119" applyFont="1" applyFill="1" applyBorder="1" applyAlignment="1">
      <alignment horizontal="center" vertical="center" wrapText="1"/>
    </xf>
    <xf numFmtId="1" fontId="7" fillId="37" borderId="196" xfId="0" applyNumberFormat="1" applyFont="1" applyFill="1" applyBorder="1" applyAlignment="1">
      <alignment horizontal="center" vertical="center" wrapText="1"/>
    </xf>
    <xf numFmtId="9" fontId="7" fillId="37" borderId="196" xfId="119" applyFont="1" applyFill="1" applyBorder="1" applyAlignment="1">
      <alignment horizontal="center" vertical="center" wrapText="1"/>
    </xf>
    <xf numFmtId="9" fontId="7" fillId="37" borderId="2" xfId="119" applyFont="1" applyFill="1" applyBorder="1" applyAlignment="1">
      <alignment horizontal="center" vertical="center" wrapText="1"/>
    </xf>
    <xf numFmtId="0" fontId="5" fillId="37" borderId="175" xfId="0" applyFont="1" applyFill="1" applyBorder="1" applyAlignment="1">
      <alignment horizontal="center" vertical="center" textRotation="90" wrapText="1"/>
    </xf>
    <xf numFmtId="1" fontId="7" fillId="37" borderId="222" xfId="0" applyNumberFormat="1" applyFont="1" applyFill="1" applyBorder="1" applyAlignment="1">
      <alignment horizontal="center" vertical="center" wrapText="1"/>
    </xf>
    <xf numFmtId="9" fontId="7" fillId="37" borderId="222" xfId="119" applyFont="1" applyFill="1" applyBorder="1" applyAlignment="1">
      <alignment horizontal="center" vertical="center" wrapText="1"/>
    </xf>
    <xf numFmtId="9" fontId="7" fillId="37" borderId="29" xfId="119" applyFont="1" applyFill="1" applyBorder="1" applyAlignment="1">
      <alignment horizontal="center" vertical="center" wrapText="1"/>
    </xf>
    <xf numFmtId="0" fontId="5" fillId="0" borderId="222" xfId="0" applyFont="1" applyBorder="1" applyAlignment="1" applyProtection="1">
      <alignment horizontal="center" vertical="top" wrapText="1"/>
      <protection locked="0"/>
    </xf>
    <xf numFmtId="0" fontId="5" fillId="4" borderId="222" xfId="0" applyFont="1" applyFill="1" applyBorder="1" applyAlignment="1" applyProtection="1">
      <alignment horizontal="center" vertical="top" wrapText="1"/>
      <protection locked="0"/>
    </xf>
    <xf numFmtId="0" fontId="5" fillId="37" borderId="175" xfId="0" applyFont="1" applyFill="1" applyBorder="1" applyAlignment="1" applyProtection="1">
      <alignment horizontal="center" vertical="center" textRotation="90" wrapText="1"/>
      <protection locked="0"/>
    </xf>
    <xf numFmtId="0" fontId="72" fillId="0" borderId="0" xfId="0" applyFont="1" applyAlignment="1" applyProtection="1">
      <alignment horizontal="center" vertical="center" wrapText="1"/>
      <protection locked="0"/>
    </xf>
    <xf numFmtId="16" fontId="0" fillId="0" borderId="26" xfId="0" applyNumberFormat="1" applyBorder="1" applyAlignment="1" applyProtection="1">
      <alignment vertical="center" wrapText="1"/>
      <protection locked="0"/>
    </xf>
    <xf numFmtId="0" fontId="75" fillId="0" borderId="26" xfId="0" applyFont="1" applyBorder="1" applyAlignment="1" applyProtection="1">
      <alignment vertical="center" wrapText="1"/>
      <protection locked="0"/>
    </xf>
    <xf numFmtId="0" fontId="79" fillId="0" borderId="196" xfId="0" applyFont="1" applyBorder="1" applyAlignment="1" applyProtection="1">
      <alignment vertical="center" wrapText="1"/>
      <protection locked="0"/>
    </xf>
    <xf numFmtId="0" fontId="75" fillId="0" borderId="196" xfId="0" applyFont="1" applyBorder="1" applyAlignment="1" applyProtection="1">
      <alignment vertical="center" wrapText="1"/>
      <protection locked="0"/>
    </xf>
    <xf numFmtId="0" fontId="75" fillId="0" borderId="222" xfId="0" applyFont="1" applyBorder="1" applyAlignment="1" applyProtection="1">
      <alignment vertical="center" wrapText="1"/>
      <protection locked="0"/>
    </xf>
    <xf numFmtId="0" fontId="75" fillId="0" borderId="196" xfId="0" applyFont="1" applyBorder="1" applyAlignment="1" applyProtection="1">
      <alignment horizontal="center" vertical="center" wrapText="1"/>
      <protection locked="0"/>
    </xf>
    <xf numFmtId="0" fontId="79" fillId="0" borderId="196" xfId="0" applyFont="1" applyBorder="1" applyAlignment="1" applyProtection="1">
      <alignment horizontal="center" vertical="center" wrapText="1"/>
      <protection locked="0"/>
    </xf>
    <xf numFmtId="0" fontId="75" fillId="0" borderId="222" xfId="0" applyFont="1" applyBorder="1" applyAlignment="1" applyProtection="1">
      <alignment horizontal="center" vertical="center" wrapText="1"/>
      <protection locked="0"/>
    </xf>
    <xf numFmtId="0" fontId="75" fillId="0" borderId="28" xfId="0" applyFont="1" applyBorder="1" applyAlignment="1" applyProtection="1">
      <alignment horizontal="center" vertical="center" wrapText="1"/>
      <protection locked="0"/>
    </xf>
    <xf numFmtId="0" fontId="75" fillId="0" borderId="26" xfId="0" applyFont="1" applyBorder="1" applyAlignment="1" applyProtection="1">
      <alignment horizontal="center" vertical="center" wrapText="1"/>
      <protection locked="0"/>
    </xf>
    <xf numFmtId="0" fontId="62" fillId="4" borderId="45" xfId="0" applyFont="1" applyFill="1" applyBorder="1" applyAlignment="1" applyProtection="1">
      <alignment vertical="center" wrapText="1"/>
      <protection locked="0"/>
    </xf>
    <xf numFmtId="0" fontId="44" fillId="4" borderId="65" xfId="0" applyFont="1" applyFill="1" applyBorder="1" applyAlignment="1" applyProtection="1">
      <alignment vertical="center" wrapText="1"/>
      <protection locked="0"/>
    </xf>
    <xf numFmtId="1" fontId="0" fillId="4" borderId="65" xfId="0" applyNumberFormat="1" applyFill="1" applyBorder="1" applyAlignment="1">
      <alignment horizontal="center" vertical="center" wrapText="1"/>
    </xf>
    <xf numFmtId="1" fontId="0" fillId="4" borderId="196" xfId="0" applyNumberFormat="1" applyFill="1" applyBorder="1" applyAlignment="1">
      <alignment horizontal="center" vertical="center" wrapText="1"/>
    </xf>
    <xf numFmtId="0" fontId="0" fillId="0" borderId="26" xfId="0" applyBorder="1" applyAlignment="1" applyProtection="1">
      <alignment horizontal="center" vertical="center" wrapText="1"/>
      <protection locked="0"/>
    </xf>
    <xf numFmtId="0" fontId="0" fillId="0" borderId="196" xfId="0" applyBorder="1" applyAlignment="1" applyProtection="1">
      <alignment horizontal="center" vertical="center" wrapText="1"/>
      <protection locked="0"/>
    </xf>
    <xf numFmtId="0" fontId="0" fillId="0" borderId="222"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191" xfId="0" applyBorder="1" applyAlignment="1" applyProtection="1">
      <alignment horizontal="center" vertical="center" wrapText="1"/>
      <protection locked="0"/>
    </xf>
    <xf numFmtId="0" fontId="0" fillId="0" borderId="214" xfId="0" applyBorder="1" applyAlignment="1" applyProtection="1">
      <alignment horizontal="center" vertical="center" wrapText="1"/>
      <protection locked="0"/>
    </xf>
    <xf numFmtId="0" fontId="7" fillId="37" borderId="30" xfId="0" applyFont="1" applyFill="1" applyBorder="1" applyAlignment="1" applyProtection="1">
      <alignment horizontal="center" vertical="center" wrapText="1"/>
      <protection locked="0"/>
    </xf>
    <xf numFmtId="0" fontId="7" fillId="37" borderId="44" xfId="0" applyFont="1" applyFill="1" applyBorder="1" applyAlignment="1" applyProtection="1">
      <alignment horizontal="center" vertical="center" wrapText="1"/>
      <protection locked="0"/>
    </xf>
    <xf numFmtId="0" fontId="7" fillId="37" borderId="52" xfId="0" applyFont="1" applyFill="1" applyBorder="1" applyAlignment="1" applyProtection="1">
      <alignment horizontal="center" vertical="center" wrapText="1"/>
      <protection locked="0"/>
    </xf>
    <xf numFmtId="0" fontId="7" fillId="37" borderId="28" xfId="0" applyFont="1" applyFill="1" applyBorder="1" applyAlignment="1" applyProtection="1">
      <alignment horizontal="center" vertical="center" wrapText="1"/>
      <protection locked="0"/>
    </xf>
    <xf numFmtId="0" fontId="7" fillId="37" borderId="2" xfId="0" applyFont="1" applyFill="1" applyBorder="1" applyAlignment="1" applyProtection="1">
      <alignment horizontal="center" vertical="center" wrapText="1"/>
      <protection locked="0"/>
    </xf>
    <xf numFmtId="0" fontId="7" fillId="37" borderId="29" xfId="0" applyFont="1" applyFill="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37" borderId="28" xfId="0" applyFont="1" applyFill="1" applyBorder="1" applyAlignment="1" applyProtection="1">
      <alignment horizontal="center" vertical="center" wrapText="1"/>
      <protection locked="0"/>
    </xf>
    <xf numFmtId="0" fontId="5" fillId="37" borderId="2" xfId="0" applyFont="1" applyFill="1" applyBorder="1" applyAlignment="1" applyProtection="1">
      <alignment horizontal="center" vertical="center" wrapText="1"/>
      <protection locked="0"/>
    </xf>
    <xf numFmtId="0" fontId="5" fillId="37" borderId="29" xfId="0" applyFont="1" applyFill="1" applyBorder="1" applyAlignment="1" applyProtection="1">
      <alignment horizontal="center" vertical="center" wrapText="1"/>
      <protection locked="0"/>
    </xf>
    <xf numFmtId="0" fontId="5" fillId="37" borderId="26" xfId="0" applyFont="1" applyFill="1" applyBorder="1" applyAlignment="1" applyProtection="1">
      <alignment horizontal="center" vertical="center" wrapText="1"/>
      <protection locked="0"/>
    </xf>
    <xf numFmtId="0" fontId="5" fillId="37" borderId="45" xfId="0" applyFont="1" applyFill="1" applyBorder="1" applyAlignment="1" applyProtection="1">
      <alignment horizontal="center" vertical="center" wrapText="1"/>
      <protection locked="0"/>
    </xf>
    <xf numFmtId="0" fontId="5" fillId="37" borderId="53" xfId="0" applyFont="1" applyFill="1" applyBorder="1" applyAlignment="1" applyProtection="1">
      <alignment horizontal="center" vertical="center" wrapText="1"/>
      <protection locked="0"/>
    </xf>
    <xf numFmtId="0" fontId="7" fillId="37" borderId="28" xfId="0" applyFont="1" applyFill="1" applyBorder="1" applyAlignment="1">
      <alignment horizontal="center" vertical="center" wrapText="1"/>
    </xf>
    <xf numFmtId="0" fontId="7" fillId="37" borderId="2" xfId="0" applyFont="1" applyFill="1" applyBorder="1" applyAlignment="1">
      <alignment horizontal="center" vertical="center" wrapText="1"/>
    </xf>
    <xf numFmtId="0" fontId="7" fillId="37" borderId="29" xfId="0" applyFont="1" applyFill="1" applyBorder="1" applyAlignment="1">
      <alignment horizontal="center" vertical="center" wrapText="1"/>
    </xf>
    <xf numFmtId="0" fontId="0" fillId="37" borderId="28" xfId="0" applyFill="1" applyBorder="1" applyAlignment="1" applyProtection="1">
      <alignment horizontal="center" vertical="center" wrapText="1"/>
      <protection locked="0"/>
    </xf>
    <xf numFmtId="0" fontId="0" fillId="37" borderId="2" xfId="0" applyFill="1" applyBorder="1" applyAlignment="1" applyProtection="1">
      <alignment horizontal="center" vertical="center" wrapText="1"/>
      <protection locked="0"/>
    </xf>
    <xf numFmtId="0" fontId="0" fillId="37" borderId="29" xfId="0" applyFill="1"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9" fontId="5" fillId="37" borderId="26" xfId="66" applyFont="1" applyFill="1" applyBorder="1" applyAlignment="1" applyProtection="1">
      <alignment horizontal="center" vertical="center" wrapText="1"/>
    </xf>
    <xf numFmtId="9" fontId="5" fillId="37" borderId="45" xfId="66" applyFont="1" applyFill="1" applyBorder="1" applyAlignment="1" applyProtection="1">
      <alignment horizontal="center" vertical="center" wrapText="1"/>
    </xf>
    <xf numFmtId="9" fontId="5" fillId="37" borderId="53" xfId="66" applyFont="1" applyFill="1" applyBorder="1" applyAlignment="1" applyProtection="1">
      <alignment horizontal="center" vertical="center" wrapText="1"/>
    </xf>
    <xf numFmtId="0" fontId="0" fillId="37" borderId="26" xfId="0" applyFill="1" applyBorder="1" applyAlignment="1">
      <alignment horizontal="center" vertical="center" wrapText="1"/>
    </xf>
    <xf numFmtId="0" fontId="0" fillId="37" borderId="45" xfId="0" applyFill="1" applyBorder="1" applyAlignment="1">
      <alignment horizontal="center" vertical="center" wrapText="1"/>
    </xf>
    <xf numFmtId="0" fontId="0" fillId="37" borderId="53" xfId="0" applyFill="1" applyBorder="1" applyAlignment="1">
      <alignment horizontal="center" vertical="center" wrapText="1"/>
    </xf>
    <xf numFmtId="0" fontId="5" fillId="37" borderId="26" xfId="0" applyFont="1" applyFill="1" applyBorder="1" applyAlignment="1">
      <alignment horizontal="center" vertical="center" wrapText="1"/>
    </xf>
    <xf numFmtId="0" fontId="5" fillId="37" borderId="45" xfId="0" applyFont="1" applyFill="1" applyBorder="1" applyAlignment="1">
      <alignment horizontal="center" vertical="center" wrapText="1"/>
    </xf>
    <xf numFmtId="0" fontId="5" fillId="37" borderId="53" xfId="0" applyFont="1" applyFill="1" applyBorder="1" applyAlignment="1">
      <alignment horizontal="center" vertical="center" wrapText="1"/>
    </xf>
    <xf numFmtId="9" fontId="7" fillId="37" borderId="26" xfId="0" applyNumberFormat="1" applyFont="1" applyFill="1" applyBorder="1" applyAlignment="1">
      <alignment horizontal="center" vertical="center" wrapText="1"/>
    </xf>
    <xf numFmtId="0" fontId="7" fillId="37" borderId="45" xfId="0" applyFont="1" applyFill="1" applyBorder="1" applyAlignment="1">
      <alignment horizontal="center" vertical="center" wrapText="1"/>
    </xf>
    <xf numFmtId="0" fontId="7" fillId="37" borderId="53" xfId="0" applyFont="1" applyFill="1" applyBorder="1" applyAlignment="1">
      <alignment horizontal="center" vertical="center" wrapText="1"/>
    </xf>
    <xf numFmtId="0" fontId="5" fillId="37" borderId="28" xfId="0" applyFont="1" applyFill="1" applyBorder="1" applyAlignment="1">
      <alignment horizontal="center" vertical="center" wrapText="1"/>
    </xf>
    <xf numFmtId="0" fontId="5" fillId="37" borderId="2" xfId="0" applyFont="1" applyFill="1" applyBorder="1" applyAlignment="1">
      <alignment horizontal="center" vertical="center" wrapText="1"/>
    </xf>
    <xf numFmtId="0" fontId="5" fillId="37" borderId="29" xfId="0" applyFont="1" applyFill="1" applyBorder="1" applyAlignment="1">
      <alignment horizontal="center" vertical="center" wrapText="1"/>
    </xf>
    <xf numFmtId="0" fontId="4" fillId="42" borderId="135" xfId="0" applyFont="1" applyFill="1" applyBorder="1" applyAlignment="1" applyProtection="1">
      <alignment horizontal="center" wrapText="1"/>
      <protection locked="0"/>
    </xf>
    <xf numFmtId="0" fontId="4" fillId="42" borderId="136" xfId="0" applyFont="1" applyFill="1" applyBorder="1" applyAlignment="1" applyProtection="1">
      <alignment horizontal="center" wrapText="1"/>
      <protection locked="0"/>
    </xf>
    <xf numFmtId="0" fontId="4" fillId="42" borderId="137" xfId="0" applyFont="1" applyFill="1" applyBorder="1" applyAlignment="1" applyProtection="1">
      <alignment horizontal="center" wrapText="1"/>
      <protection locked="0"/>
    </xf>
    <xf numFmtId="0" fontId="4" fillId="5" borderId="138" xfId="0" applyFont="1" applyFill="1" applyBorder="1" applyAlignment="1" applyProtection="1">
      <alignment horizontal="center" vertical="center" wrapText="1"/>
      <protection locked="0"/>
    </xf>
    <xf numFmtId="0" fontId="4" fillId="5" borderId="139" xfId="0" applyFont="1" applyFill="1" applyBorder="1" applyAlignment="1" applyProtection="1">
      <alignment horizontal="center" vertical="center" wrapText="1"/>
      <protection locked="0"/>
    </xf>
    <xf numFmtId="0" fontId="4" fillId="5" borderId="140" xfId="0" applyFont="1" applyFill="1" applyBorder="1" applyAlignment="1">
      <alignment horizontal="center" vertical="center" wrapText="1"/>
    </xf>
    <xf numFmtId="0" fontId="4" fillId="5" borderId="141" xfId="0" applyFont="1" applyFill="1" applyBorder="1" applyAlignment="1">
      <alignment horizontal="center" vertical="center" wrapText="1"/>
    </xf>
    <xf numFmtId="0" fontId="4" fillId="5" borderId="94" xfId="0" applyFont="1" applyFill="1" applyBorder="1" applyAlignment="1">
      <alignment horizontal="center" vertical="center" wrapText="1"/>
    </xf>
    <xf numFmtId="0" fontId="4" fillId="5" borderId="97" xfId="0" applyFont="1" applyFill="1" applyBorder="1" applyAlignment="1">
      <alignment horizontal="center" vertical="center" wrapText="1"/>
    </xf>
    <xf numFmtId="9" fontId="5" fillId="0" borderId="28" xfId="0" applyNumberFormat="1"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wrapText="1"/>
      <protection locked="0"/>
    </xf>
    <xf numFmtId="9" fontId="5" fillId="0" borderId="29" xfId="0" applyNumberFormat="1" applyFont="1" applyBorder="1" applyAlignment="1" applyProtection="1">
      <alignment horizontal="center" vertical="center" wrapText="1"/>
      <protection locked="0"/>
    </xf>
    <xf numFmtId="0" fontId="4" fillId="8" borderId="43" xfId="0" applyFont="1" applyFill="1" applyBorder="1" applyAlignment="1">
      <alignment horizontal="center" vertical="center" wrapText="1"/>
    </xf>
    <xf numFmtId="0" fontId="4" fillId="8" borderId="50"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38" fillId="7" borderId="43" xfId="0" applyFont="1" applyFill="1" applyBorder="1" applyAlignment="1">
      <alignment horizontal="center" vertical="center" wrapText="1"/>
    </xf>
    <xf numFmtId="0" fontId="38" fillId="7" borderId="50" xfId="0" applyFont="1" applyFill="1" applyBorder="1" applyAlignment="1">
      <alignment horizontal="center" vertical="center" wrapText="1"/>
    </xf>
    <xf numFmtId="0" fontId="38" fillId="7" borderId="44" xfId="0" applyFont="1" applyFill="1" applyBorder="1" applyAlignment="1">
      <alignment horizontal="center" vertical="center" wrapText="1"/>
    </xf>
    <xf numFmtId="0" fontId="4" fillId="41" borderId="25" xfId="0" applyFont="1" applyFill="1" applyBorder="1" applyAlignment="1" applyProtection="1">
      <alignment horizontal="center" vertical="center" wrapText="1"/>
      <protection locked="0"/>
    </xf>
    <xf numFmtId="0" fontId="4" fillId="41" borderId="26" xfId="0" applyFont="1" applyFill="1" applyBorder="1" applyAlignment="1" applyProtection="1">
      <alignment horizontal="center" vertical="center" wrapText="1"/>
      <protection locked="0"/>
    </xf>
    <xf numFmtId="0" fontId="4" fillId="41" borderId="28" xfId="0" applyFont="1" applyFill="1" applyBorder="1" applyAlignment="1" applyProtection="1">
      <alignment horizontal="center" vertical="center" wrapText="1"/>
      <protection locked="0"/>
    </xf>
    <xf numFmtId="0" fontId="4" fillId="41" borderId="87" xfId="0" applyFont="1" applyFill="1" applyBorder="1" applyAlignment="1" applyProtection="1">
      <alignment horizontal="center" vertical="center" wrapText="1"/>
      <protection locked="0"/>
    </xf>
    <xf numFmtId="0" fontId="2" fillId="37" borderId="25" xfId="0" applyFont="1" applyFill="1" applyBorder="1" applyAlignment="1">
      <alignment horizontal="center" vertical="top" wrapText="1"/>
    </xf>
    <xf numFmtId="0" fontId="2" fillId="37" borderId="54" xfId="0" applyFont="1" applyFill="1" applyBorder="1" applyAlignment="1">
      <alignment horizontal="center" vertical="top" wrapText="1"/>
    </xf>
    <xf numFmtId="0" fontId="2" fillId="37" borderId="61" xfId="0" applyFont="1" applyFill="1" applyBorder="1" applyAlignment="1">
      <alignment horizontal="center" vertical="top" wrapText="1"/>
    </xf>
    <xf numFmtId="0" fontId="2" fillId="37" borderId="26" xfId="0" applyFont="1" applyFill="1" applyBorder="1" applyAlignment="1">
      <alignment horizontal="center" vertical="top" wrapText="1"/>
    </xf>
    <xf numFmtId="0" fontId="2" fillId="37" borderId="45" xfId="0" applyFont="1" applyFill="1" applyBorder="1" applyAlignment="1">
      <alignment horizontal="center" vertical="top" wrapText="1"/>
    </xf>
    <xf numFmtId="0" fontId="2" fillId="37" borderId="53" xfId="0" applyFont="1" applyFill="1" applyBorder="1" applyAlignment="1">
      <alignment horizontal="center" vertical="top" wrapText="1"/>
    </xf>
    <xf numFmtId="0" fontId="0" fillId="0" borderId="27" xfId="0" applyBorder="1" applyAlignment="1">
      <alignment horizontal="center" vertical="top" wrapText="1"/>
    </xf>
    <xf numFmtId="0" fontId="0" fillId="0" borderId="60" xfId="0" applyBorder="1" applyAlignment="1">
      <alignment horizontal="center" vertical="top" wrapText="1"/>
    </xf>
    <xf numFmtId="0" fontId="0" fillId="0" borderId="59" xfId="0" applyBorder="1" applyAlignment="1">
      <alignment horizontal="center" vertical="top" wrapText="1"/>
    </xf>
    <xf numFmtId="0" fontId="5" fillId="39" borderId="31" xfId="0" applyFont="1" applyFill="1" applyBorder="1" applyAlignment="1" applyProtection="1">
      <alignment horizontal="center" vertical="center" wrapText="1"/>
      <protection locked="0"/>
    </xf>
    <xf numFmtId="0" fontId="5" fillId="39" borderId="2" xfId="0" applyFont="1" applyFill="1" applyBorder="1" applyAlignment="1" applyProtection="1">
      <alignment horizontal="center" vertical="center" wrapText="1"/>
      <protection locked="0"/>
    </xf>
    <xf numFmtId="0" fontId="5" fillId="39" borderId="1" xfId="0" applyFont="1" applyFill="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9" fontId="40" fillId="0" borderId="26" xfId="0" applyNumberFormat="1" applyFont="1" applyBorder="1" applyAlignment="1" applyProtection="1">
      <alignment horizontal="center" vertical="center" wrapText="1"/>
      <protection locked="0"/>
    </xf>
    <xf numFmtId="9" fontId="40" fillId="0" borderId="45" xfId="0" applyNumberFormat="1" applyFont="1" applyBorder="1" applyAlignment="1" applyProtection="1">
      <alignment horizontal="center" vertical="center" wrapText="1"/>
      <protection locked="0"/>
    </xf>
    <xf numFmtId="9" fontId="40" fillId="0" borderId="53" xfId="0" applyNumberFormat="1" applyFont="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4" fillId="30" borderId="45" xfId="0" applyFont="1" applyFill="1" applyBorder="1" applyAlignment="1">
      <alignment horizontal="center" vertical="center" wrapText="1"/>
    </xf>
    <xf numFmtId="0" fontId="4" fillId="30" borderId="31" xfId="0" applyFont="1" applyFill="1" applyBorder="1" applyAlignment="1">
      <alignment horizontal="center" vertical="center" wrapText="1"/>
    </xf>
    <xf numFmtId="0" fontId="4" fillId="30" borderId="43" xfId="0" applyFont="1" applyFill="1" applyBorder="1" applyAlignment="1">
      <alignment horizontal="center" vertical="center" wrapText="1"/>
    </xf>
    <xf numFmtId="0" fontId="4" fillId="30" borderId="44"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5" borderId="50"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41" fillId="36" borderId="45" xfId="0" applyFont="1" applyFill="1" applyBorder="1" applyAlignment="1">
      <alignment horizontal="center" vertical="center" wrapText="1"/>
    </xf>
    <xf numFmtId="0" fontId="4" fillId="30" borderId="50" xfId="0"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36" borderId="45" xfId="0" applyFont="1" applyFill="1" applyBorder="1" applyAlignment="1">
      <alignment horizontal="center" vertical="center" wrapText="1"/>
    </xf>
    <xf numFmtId="0" fontId="4" fillId="8" borderId="51" xfId="0" applyFont="1" applyFill="1" applyBorder="1" applyAlignment="1">
      <alignment horizontal="center" vertical="center" wrapText="1"/>
    </xf>
    <xf numFmtId="0" fontId="4" fillId="8" borderId="52" xfId="0" applyFont="1" applyFill="1" applyBorder="1" applyAlignment="1">
      <alignment horizontal="center" vertical="center" wrapText="1"/>
    </xf>
    <xf numFmtId="0" fontId="4" fillId="8" borderId="50" xfId="0" applyFont="1" applyFill="1" applyBorder="1" applyAlignment="1">
      <alignment horizontal="center" vertical="center"/>
    </xf>
    <xf numFmtId="0" fontId="4" fillId="8" borderId="44" xfId="0" applyFont="1" applyFill="1" applyBorder="1" applyAlignment="1">
      <alignment horizontal="center" vertical="center"/>
    </xf>
    <xf numFmtId="0" fontId="55" fillId="30" borderId="32" xfId="0" applyFont="1" applyFill="1" applyBorder="1" applyAlignment="1">
      <alignment horizontal="center" vertical="center" wrapText="1"/>
    </xf>
    <xf numFmtId="0" fontId="4" fillId="30" borderId="33" xfId="0" applyFont="1" applyFill="1" applyBorder="1" applyAlignment="1">
      <alignment horizontal="center" vertical="center" wrapText="1"/>
    </xf>
    <xf numFmtId="0" fontId="4" fillId="30" borderId="34"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1" xfId="0" applyFont="1" applyFill="1" applyBorder="1" applyAlignment="1">
      <alignment horizontal="center" vertical="center" textRotation="90" wrapText="1"/>
    </xf>
    <xf numFmtId="0" fontId="0" fillId="37" borderId="99" xfId="0" applyFill="1" applyBorder="1" applyAlignment="1" applyProtection="1">
      <alignment horizontal="center" vertical="center" wrapText="1"/>
      <protection locked="0"/>
    </xf>
    <xf numFmtId="0" fontId="0" fillId="37" borderId="62" xfId="0" applyFill="1" applyBorder="1" applyAlignment="1" applyProtection="1">
      <alignment horizontal="center" vertical="center" wrapText="1"/>
      <protection locked="0"/>
    </xf>
    <xf numFmtId="0" fontId="0" fillId="37" borderId="102" xfId="0" applyFill="1" applyBorder="1" applyAlignment="1" applyProtection="1">
      <alignment horizontal="center" vertical="center" wrapText="1"/>
      <protection locked="0"/>
    </xf>
    <xf numFmtId="0" fontId="0" fillId="0" borderId="99"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102" xfId="0" applyBorder="1" applyAlignment="1" applyProtection="1">
      <alignment horizontal="center" vertical="center" wrapText="1"/>
      <protection locked="0"/>
    </xf>
    <xf numFmtId="0" fontId="0" fillId="37" borderId="99" xfId="0" applyFill="1" applyBorder="1" applyAlignment="1">
      <alignment horizontal="center" vertical="center" wrapText="1"/>
    </xf>
    <xf numFmtId="0" fontId="0" fillId="37" borderId="62" xfId="0" applyFill="1" applyBorder="1" applyAlignment="1">
      <alignment horizontal="center" vertical="center" wrapText="1"/>
    </xf>
    <xf numFmtId="0" fontId="0" fillId="37" borderId="102" xfId="0" applyFill="1" applyBorder="1" applyAlignment="1">
      <alignment horizontal="center" vertical="center" wrapText="1"/>
    </xf>
    <xf numFmtId="0" fontId="5" fillId="37" borderId="99" xfId="0" applyFont="1" applyFill="1" applyBorder="1" applyAlignment="1">
      <alignment horizontal="center" vertical="center" wrapText="1"/>
    </xf>
    <xf numFmtId="0" fontId="5" fillId="37" borderId="62" xfId="0" applyFont="1" applyFill="1" applyBorder="1" applyAlignment="1">
      <alignment horizontal="center" vertical="center" wrapText="1"/>
    </xf>
    <xf numFmtId="0" fontId="5" fillId="37" borderId="102" xfId="0" applyFont="1" applyFill="1" applyBorder="1" applyAlignment="1">
      <alignment horizontal="center" vertical="center" wrapText="1"/>
    </xf>
    <xf numFmtId="9" fontId="5" fillId="37" borderId="99" xfId="66" applyFont="1" applyFill="1" applyBorder="1" applyAlignment="1" applyProtection="1">
      <alignment horizontal="center" vertical="center" wrapText="1"/>
    </xf>
    <xf numFmtId="9" fontId="5" fillId="37" borderId="62" xfId="66" applyFont="1" applyFill="1" applyBorder="1" applyAlignment="1" applyProtection="1">
      <alignment horizontal="center" vertical="center" wrapText="1"/>
    </xf>
    <xf numFmtId="9" fontId="5" fillId="37" borderId="102" xfId="66" applyFont="1" applyFill="1" applyBorder="1" applyAlignment="1" applyProtection="1">
      <alignment horizontal="center" vertical="center" wrapText="1"/>
    </xf>
    <xf numFmtId="0" fontId="5" fillId="0" borderId="99"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9" fontId="5" fillId="0" borderId="99" xfId="0" applyNumberFormat="1" applyFont="1" applyBorder="1" applyAlignment="1" applyProtection="1">
      <alignment horizontal="center" vertical="center" wrapText="1"/>
      <protection locked="0"/>
    </xf>
    <xf numFmtId="9" fontId="5" fillId="0" borderId="62" xfId="0" applyNumberFormat="1" applyFont="1" applyBorder="1" applyAlignment="1" applyProtection="1">
      <alignment horizontal="center" vertical="center" wrapText="1"/>
      <protection locked="0"/>
    </xf>
    <xf numFmtId="9" fontId="5" fillId="0" borderId="102" xfId="0" applyNumberFormat="1" applyFont="1" applyBorder="1" applyAlignment="1" applyProtection="1">
      <alignment horizontal="center" vertical="center" wrapText="1"/>
      <protection locked="0"/>
    </xf>
    <xf numFmtId="0" fontId="5" fillId="37" borderId="99" xfId="0" applyFont="1" applyFill="1" applyBorder="1" applyAlignment="1" applyProtection="1">
      <alignment horizontal="center" vertical="center" wrapText="1"/>
      <protection locked="0"/>
    </xf>
    <xf numFmtId="0" fontId="5" fillId="37" borderId="62" xfId="0" applyFont="1" applyFill="1" applyBorder="1" applyAlignment="1" applyProtection="1">
      <alignment horizontal="center" vertical="center" wrapText="1"/>
      <protection locked="0"/>
    </xf>
    <xf numFmtId="0" fontId="5" fillId="37" borderId="102" xfId="0" applyFont="1" applyFill="1" applyBorder="1" applyAlignment="1" applyProtection="1">
      <alignment horizontal="center" vertical="center" wrapText="1"/>
      <protection locked="0"/>
    </xf>
    <xf numFmtId="9" fontId="5" fillId="0" borderId="26" xfId="0" applyNumberFormat="1" applyFont="1" applyBorder="1" applyAlignment="1" applyProtection="1">
      <alignment horizontal="center" vertical="center" wrapText="1"/>
      <protection locked="0"/>
    </xf>
    <xf numFmtId="9" fontId="5" fillId="0" borderId="45" xfId="0" applyNumberFormat="1" applyFont="1" applyBorder="1" applyAlignment="1" applyProtection="1">
      <alignment horizontal="center" vertical="center" wrapText="1"/>
      <protection locked="0"/>
    </xf>
    <xf numFmtId="9" fontId="5" fillId="0" borderId="53" xfId="0" applyNumberFormat="1" applyFont="1" applyBorder="1" applyAlignment="1" applyProtection="1">
      <alignment horizontal="center" vertical="center" wrapText="1"/>
      <protection locked="0"/>
    </xf>
    <xf numFmtId="9" fontId="5" fillId="37" borderId="65" xfId="66" applyFont="1" applyFill="1" applyBorder="1" applyAlignment="1" applyProtection="1">
      <alignment horizontal="center" vertical="center" wrapText="1"/>
    </xf>
    <xf numFmtId="0" fontId="0" fillId="37" borderId="65" xfId="0" applyFill="1" applyBorder="1" applyAlignment="1">
      <alignment horizontal="center" vertical="center" wrapText="1"/>
    </xf>
    <xf numFmtId="9" fontId="5" fillId="37" borderId="1" xfId="66" applyFont="1" applyFill="1" applyBorder="1" applyAlignment="1" applyProtection="1">
      <alignment horizontal="center" vertical="top" wrapText="1"/>
    </xf>
    <xf numFmtId="9" fontId="5" fillId="37" borderId="45" xfId="66" applyFont="1" applyFill="1" applyBorder="1" applyAlignment="1" applyProtection="1">
      <alignment horizontal="center" vertical="top" wrapText="1"/>
    </xf>
    <xf numFmtId="9" fontId="5" fillId="37" borderId="31" xfId="66" applyFont="1" applyFill="1" applyBorder="1" applyAlignment="1" applyProtection="1">
      <alignment horizontal="center" vertical="top" wrapText="1"/>
    </xf>
    <xf numFmtId="0" fontId="7" fillId="37" borderId="99" xfId="0" applyFont="1" applyFill="1" applyBorder="1" applyAlignment="1" applyProtection="1">
      <alignment horizontal="center" vertical="center" wrapText="1"/>
      <protection locked="0"/>
    </xf>
    <xf numFmtId="0" fontId="7" fillId="37" borderId="62" xfId="0" applyFont="1" applyFill="1" applyBorder="1" applyAlignment="1" applyProtection="1">
      <alignment horizontal="center" vertical="center" wrapText="1"/>
      <protection locked="0"/>
    </xf>
    <xf numFmtId="0" fontId="7" fillId="37" borderId="102" xfId="0" applyFont="1" applyFill="1" applyBorder="1" applyAlignment="1" applyProtection="1">
      <alignment horizontal="center" vertical="center" wrapText="1"/>
      <protection locked="0"/>
    </xf>
    <xf numFmtId="0" fontId="7" fillId="0" borderId="99" xfId="0" applyFont="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7" fillId="0" borderId="102" xfId="0" applyFont="1" applyBorder="1" applyAlignment="1" applyProtection="1">
      <alignment horizontal="center" vertical="center" wrapText="1"/>
      <protection locked="0"/>
    </xf>
    <xf numFmtId="9" fontId="7" fillId="37" borderId="28" xfId="0" applyNumberFormat="1" applyFont="1" applyFill="1" applyBorder="1" applyAlignment="1">
      <alignment horizontal="center" vertical="center" wrapText="1"/>
    </xf>
    <xf numFmtId="9" fontId="7" fillId="37" borderId="2" xfId="0" applyNumberFormat="1" applyFont="1" applyFill="1" applyBorder="1" applyAlignment="1">
      <alignment horizontal="center" vertical="center" wrapText="1"/>
    </xf>
    <xf numFmtId="9" fontId="7" fillId="37" borderId="29" xfId="0" applyNumberFormat="1" applyFont="1" applyFill="1" applyBorder="1" applyAlignment="1">
      <alignment horizontal="center" vertical="center" wrapText="1"/>
    </xf>
    <xf numFmtId="0" fontId="7" fillId="0" borderId="28"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5" fillId="4" borderId="28"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29" xfId="0" applyFont="1" applyFill="1" applyBorder="1" applyAlignment="1" applyProtection="1">
      <alignment horizontal="center" vertical="center" wrapText="1"/>
      <protection locked="0"/>
    </xf>
    <xf numFmtId="9" fontId="5" fillId="37" borderId="28" xfId="66" applyFont="1" applyFill="1" applyBorder="1" applyAlignment="1" applyProtection="1">
      <alignment horizontal="center" vertical="center" wrapText="1"/>
    </xf>
    <xf numFmtId="9" fontId="5" fillId="37" borderId="2" xfId="66" applyFont="1" applyFill="1" applyBorder="1" applyAlignment="1" applyProtection="1">
      <alignment horizontal="center" vertical="center" wrapText="1"/>
    </xf>
    <xf numFmtId="9" fontId="5" fillId="37" borderId="29" xfId="66" applyFont="1" applyFill="1" applyBorder="1" applyAlignment="1" applyProtection="1">
      <alignment horizontal="center" vertical="center" wrapText="1"/>
    </xf>
    <xf numFmtId="0" fontId="5" fillId="37" borderId="28" xfId="0" applyFont="1" applyFill="1" applyBorder="1" applyAlignment="1" applyProtection="1">
      <alignment horizontal="center" vertical="top" wrapText="1"/>
      <protection locked="0"/>
    </xf>
    <xf numFmtId="0" fontId="5" fillId="37" borderId="2" xfId="0" applyFont="1" applyFill="1" applyBorder="1" applyAlignment="1" applyProtection="1">
      <alignment horizontal="center" vertical="top" wrapText="1"/>
      <protection locked="0"/>
    </xf>
    <xf numFmtId="0" fontId="5" fillId="37" borderId="29" xfId="0" applyFont="1" applyFill="1"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0" fontId="2" fillId="37" borderId="94" xfId="0" applyFont="1" applyFill="1" applyBorder="1" applyAlignment="1" applyProtection="1">
      <alignment horizontal="center" vertical="top" wrapText="1"/>
      <protection locked="0"/>
    </xf>
    <xf numFmtId="0" fontId="2" fillId="37" borderId="95" xfId="0" applyFont="1" applyFill="1" applyBorder="1" applyAlignment="1" applyProtection="1">
      <alignment horizontal="center" vertical="top" wrapText="1"/>
      <protection locked="0"/>
    </xf>
    <xf numFmtId="0" fontId="2" fillId="37" borderId="97" xfId="0" applyFont="1" applyFill="1" applyBorder="1" applyAlignment="1" applyProtection="1">
      <alignment horizontal="center" vertical="top" wrapText="1"/>
      <protection locked="0"/>
    </xf>
    <xf numFmtId="0" fontId="0" fillId="37" borderId="28" xfId="0" applyFill="1" applyBorder="1" applyAlignment="1">
      <alignment horizontal="center" vertical="center" wrapText="1"/>
    </xf>
    <xf numFmtId="0" fontId="0" fillId="37" borderId="2" xfId="0" applyFill="1" applyBorder="1" applyAlignment="1">
      <alignment horizontal="center" vertical="center" wrapText="1"/>
    </xf>
    <xf numFmtId="0" fontId="0" fillId="37" borderId="29" xfId="0" applyFill="1" applyBorder="1" applyAlignment="1">
      <alignment horizontal="center" vertical="center" wrapText="1"/>
    </xf>
    <xf numFmtId="0" fontId="0" fillId="0" borderId="60" xfId="0"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2" fillId="37" borderId="98" xfId="0" applyFont="1" applyFill="1" applyBorder="1" applyAlignment="1" applyProtection="1">
      <alignment horizontal="center" vertical="top" wrapText="1"/>
      <protection locked="0"/>
    </xf>
    <xf numFmtId="0" fontId="2" fillId="37" borderId="100" xfId="0" applyFont="1" applyFill="1" applyBorder="1" applyAlignment="1" applyProtection="1">
      <alignment horizontal="center" vertical="top" wrapText="1"/>
      <protection locked="0"/>
    </xf>
    <xf numFmtId="0" fontId="2" fillId="37" borderId="101" xfId="0" applyFont="1" applyFill="1" applyBorder="1" applyAlignment="1" applyProtection="1">
      <alignment horizontal="center" vertical="top" wrapText="1"/>
      <protection locked="0"/>
    </xf>
    <xf numFmtId="0" fontId="5" fillId="37" borderId="99" xfId="0" applyFont="1" applyFill="1" applyBorder="1" applyAlignment="1" applyProtection="1">
      <alignment horizontal="center" vertical="top" wrapText="1"/>
      <protection locked="0"/>
    </xf>
    <xf numFmtId="0" fontId="5" fillId="37" borderId="62" xfId="0" applyFont="1" applyFill="1" applyBorder="1" applyAlignment="1" applyProtection="1">
      <alignment horizontal="center" vertical="top" wrapText="1"/>
      <protection locked="0"/>
    </xf>
    <xf numFmtId="0" fontId="5" fillId="37" borderId="102" xfId="0" applyFont="1" applyFill="1" applyBorder="1" applyAlignment="1" applyProtection="1">
      <alignment horizontal="center" vertical="top" wrapText="1"/>
      <protection locked="0"/>
    </xf>
    <xf numFmtId="0" fontId="0" fillId="0" borderId="99" xfId="0" applyBorder="1" applyAlignment="1" applyProtection="1">
      <alignment horizontal="center" vertical="top" wrapText="1"/>
      <protection locked="0"/>
    </xf>
    <xf numFmtId="0" fontId="0" fillId="0" borderId="62" xfId="0" applyBorder="1" applyAlignment="1" applyProtection="1">
      <alignment horizontal="center" vertical="top" wrapText="1"/>
      <protection locked="0"/>
    </xf>
    <xf numFmtId="0" fontId="0" fillId="0" borderId="102" xfId="0" applyBorder="1" applyAlignment="1" applyProtection="1">
      <alignment horizontal="center" vertical="top" wrapText="1"/>
      <protection locked="0"/>
    </xf>
    <xf numFmtId="9" fontId="7" fillId="37" borderId="99" xfId="0" applyNumberFormat="1" applyFont="1" applyFill="1" applyBorder="1" applyAlignment="1">
      <alignment horizontal="center" vertical="center" wrapText="1"/>
    </xf>
    <xf numFmtId="0" fontId="7" fillId="37" borderId="62" xfId="0" applyFont="1" applyFill="1" applyBorder="1" applyAlignment="1">
      <alignment horizontal="center" vertical="center" wrapText="1"/>
    </xf>
    <xf numFmtId="0" fontId="7" fillId="37" borderId="102" xfId="0" applyFont="1" applyFill="1" applyBorder="1" applyAlignment="1">
      <alignment horizontal="center" vertical="center" wrapText="1"/>
    </xf>
    <xf numFmtId="0" fontId="7" fillId="37" borderId="99" xfId="0" applyFont="1" applyFill="1" applyBorder="1" applyAlignment="1">
      <alignment horizontal="center" vertical="center" wrapText="1"/>
    </xf>
    <xf numFmtId="0" fontId="65" fillId="30" borderId="83" xfId="0" applyFont="1" applyFill="1" applyBorder="1" applyAlignment="1" applyProtection="1">
      <alignment horizontal="center" vertical="center" wrapText="1"/>
      <protection locked="0"/>
    </xf>
    <xf numFmtId="0" fontId="65" fillId="30" borderId="0" xfId="0" applyFont="1" applyFill="1" applyAlignment="1" applyProtection="1">
      <alignment horizontal="center" vertical="center" wrapText="1"/>
      <protection locked="0"/>
    </xf>
    <xf numFmtId="0" fontId="65" fillId="36" borderId="43" xfId="0" applyFont="1" applyFill="1" applyBorder="1" applyAlignment="1">
      <alignment horizontal="center" vertical="center" wrapText="1"/>
    </xf>
    <xf numFmtId="0" fontId="65" fillId="36" borderId="50" xfId="0" applyFont="1" applyFill="1" applyBorder="1" applyAlignment="1">
      <alignment horizontal="center" vertical="center" wrapText="1"/>
    </xf>
    <xf numFmtId="0" fontId="72" fillId="0" borderId="28" xfId="0" applyFont="1" applyBorder="1" applyAlignment="1" applyProtection="1">
      <alignment horizontal="center" vertical="center" wrapText="1"/>
      <protection locked="0"/>
    </xf>
    <xf numFmtId="0" fontId="5" fillId="0" borderId="196" xfId="0" applyFont="1" applyBorder="1" applyAlignment="1" applyProtection="1">
      <alignment horizontal="center" vertical="center" wrapText="1"/>
      <protection locked="0"/>
    </xf>
    <xf numFmtId="0" fontId="5" fillId="0" borderId="222" xfId="0" applyFont="1" applyBorder="1" applyAlignment="1" applyProtection="1">
      <alignment horizontal="center" vertical="center" wrapText="1"/>
      <protection locked="0"/>
    </xf>
    <xf numFmtId="0" fontId="5" fillId="37" borderId="31" xfId="0" applyFont="1" applyFill="1" applyBorder="1" applyAlignment="1" applyProtection="1">
      <alignment horizontal="center" vertical="center" wrapText="1"/>
      <protection locked="0"/>
    </xf>
    <xf numFmtId="0" fontId="0" fillId="0" borderId="65"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68" xfId="0" applyBorder="1" applyAlignment="1" applyProtection="1">
      <alignment horizontal="center" vertical="center" wrapText="1"/>
      <protection locked="0"/>
    </xf>
    <xf numFmtId="0" fontId="0" fillId="0" borderId="70" xfId="0" applyBorder="1" applyAlignment="1" applyProtection="1">
      <alignment horizontal="center" vertical="center" wrapText="1"/>
      <protection locked="0"/>
    </xf>
    <xf numFmtId="0" fontId="0" fillId="0" borderId="79" xfId="0" applyBorder="1" applyAlignment="1" applyProtection="1">
      <alignment horizontal="center" vertical="center" wrapText="1"/>
      <protection locked="0"/>
    </xf>
    <xf numFmtId="0" fontId="0" fillId="37" borderId="31" xfId="0" applyFill="1" applyBorder="1" applyAlignment="1">
      <alignment horizontal="center" vertical="center" wrapText="1"/>
    </xf>
    <xf numFmtId="9" fontId="5" fillId="37" borderId="31" xfId="66" applyFont="1" applyFill="1" applyBorder="1" applyAlignment="1" applyProtection="1">
      <alignment horizontal="center" vertical="center" wrapText="1"/>
    </xf>
    <xf numFmtId="0" fontId="5" fillId="37" borderId="31" xfId="0" applyFont="1" applyFill="1" applyBorder="1" applyAlignment="1">
      <alignment horizontal="center" vertical="center" wrapText="1"/>
    </xf>
    <xf numFmtId="0" fontId="5" fillId="37" borderId="84" xfId="0" applyFont="1" applyFill="1" applyBorder="1" applyAlignment="1" applyProtection="1">
      <alignment horizontal="center" vertical="center" wrapText="1"/>
      <protection locked="0"/>
    </xf>
    <xf numFmtId="0" fontId="7" fillId="37" borderId="31" xfId="0" applyFont="1" applyFill="1" applyBorder="1" applyAlignment="1">
      <alignment horizontal="center" vertical="center" wrapText="1"/>
    </xf>
    <xf numFmtId="9" fontId="6" fillId="0" borderId="2" xfId="0" applyNumberFormat="1" applyFont="1" applyBorder="1" applyAlignment="1" applyProtection="1">
      <alignment horizontal="center" vertical="center" wrapText="1"/>
      <protection locked="0"/>
    </xf>
    <xf numFmtId="9" fontId="44" fillId="0" borderId="2" xfId="0" applyNumberFormat="1" applyFont="1" applyBorder="1" applyAlignment="1" applyProtection="1">
      <alignment horizontal="center" vertical="center" wrapText="1"/>
      <protection locked="0"/>
    </xf>
    <xf numFmtId="0" fontId="44" fillId="0" borderId="65" xfId="0" applyFont="1" applyBorder="1" applyAlignment="1" applyProtection="1">
      <alignment horizontal="center" vertical="center" wrapText="1"/>
      <protection locked="0"/>
    </xf>
    <xf numFmtId="0" fontId="44" fillId="0" borderId="45" xfId="0" applyFont="1" applyBorder="1" applyAlignment="1" applyProtection="1">
      <alignment horizontal="center" vertical="center" wrapText="1"/>
      <protection locked="0"/>
    </xf>
    <xf numFmtId="0" fontId="44" fillId="0" borderId="31"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5" fillId="0" borderId="79" xfId="0" applyFont="1" applyBorder="1" applyAlignment="1" applyProtection="1">
      <alignment horizontal="center" vertical="center" wrapText="1"/>
      <protection locked="0"/>
    </xf>
    <xf numFmtId="0" fontId="5" fillId="37" borderId="65" xfId="0" applyFont="1" applyFill="1" applyBorder="1" applyAlignment="1" applyProtection="1">
      <alignment horizontal="center" vertical="center" wrapText="1"/>
      <protection locked="0"/>
    </xf>
    <xf numFmtId="9" fontId="5" fillId="0" borderId="67" xfId="0" applyNumberFormat="1" applyFont="1" applyBorder="1" applyAlignment="1" applyProtection="1">
      <alignment horizontal="center" vertical="center" wrapText="1"/>
      <protection locked="0"/>
    </xf>
    <xf numFmtId="0" fontId="5" fillId="37" borderId="65" xfId="0" applyFont="1" applyFill="1" applyBorder="1" applyAlignment="1">
      <alignment horizontal="center" vertical="center" wrapText="1"/>
    </xf>
    <xf numFmtId="0" fontId="0" fillId="0" borderId="72" xfId="0"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0" fillId="37" borderId="1" xfId="0" applyFill="1" applyBorder="1" applyAlignment="1">
      <alignment horizontal="center" vertical="top" wrapText="1"/>
    </xf>
    <xf numFmtId="0" fontId="0" fillId="37" borderId="45" xfId="0" applyFill="1" applyBorder="1" applyAlignment="1">
      <alignment horizontal="center" vertical="top" wrapText="1"/>
    </xf>
    <xf numFmtId="0" fontId="0" fillId="37" borderId="31" xfId="0" applyFill="1" applyBorder="1" applyAlignment="1">
      <alignment horizontal="center" vertical="top" wrapText="1"/>
    </xf>
    <xf numFmtId="0" fontId="5" fillId="37" borderId="1" xfId="0" applyFont="1" applyFill="1" applyBorder="1" applyAlignment="1">
      <alignment horizontal="center" vertical="top" wrapText="1"/>
    </xf>
    <xf numFmtId="0" fontId="5" fillId="37" borderId="45" xfId="0" applyFont="1" applyFill="1" applyBorder="1" applyAlignment="1">
      <alignment horizontal="center" vertical="top" wrapText="1"/>
    </xf>
    <xf numFmtId="0" fontId="5" fillId="37" borderId="31" xfId="0" applyFont="1" applyFill="1" applyBorder="1" applyAlignment="1">
      <alignment horizontal="center" vertical="top" wrapText="1"/>
    </xf>
    <xf numFmtId="0" fontId="50" fillId="37" borderId="67" xfId="0" applyFont="1" applyFill="1" applyBorder="1" applyAlignment="1">
      <alignment horizontal="center" vertical="center" wrapText="1"/>
    </xf>
    <xf numFmtId="0" fontId="50" fillId="37" borderId="2" xfId="0" applyFont="1" applyFill="1" applyBorder="1" applyAlignment="1">
      <alignment horizontal="center" vertical="center" wrapText="1"/>
    </xf>
    <xf numFmtId="0" fontId="50" fillId="37" borderId="29" xfId="0" applyFont="1" applyFill="1" applyBorder="1" applyAlignment="1">
      <alignment horizontal="center" vertical="center" wrapText="1"/>
    </xf>
    <xf numFmtId="0" fontId="0" fillId="37" borderId="67" xfId="0" applyFill="1" applyBorder="1" applyAlignment="1" applyProtection="1">
      <alignment horizontal="center" vertical="center" wrapText="1"/>
      <protection locked="0"/>
    </xf>
    <xf numFmtId="0" fontId="5" fillId="37" borderId="67" xfId="0" applyFont="1" applyFill="1" applyBorder="1" applyAlignment="1" applyProtection="1">
      <alignment horizontal="center" vertical="center" wrapText="1"/>
      <protection locked="0"/>
    </xf>
    <xf numFmtId="9" fontId="7" fillId="37" borderId="65" xfId="0" applyNumberFormat="1" applyFont="1" applyFill="1" applyBorder="1" applyAlignment="1">
      <alignment horizontal="center" vertical="center" wrapText="1"/>
    </xf>
    <xf numFmtId="9" fontId="5" fillId="0" borderId="31" xfId="0" applyNumberFormat="1"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vertical="top" wrapText="1"/>
      <protection locked="0"/>
    </xf>
    <xf numFmtId="9" fontId="5" fillId="0" borderId="45" xfId="0" applyNumberFormat="1" applyFont="1" applyBorder="1" applyAlignment="1" applyProtection="1">
      <alignment horizontal="center" vertical="top" wrapText="1"/>
      <protection locked="0"/>
    </xf>
    <xf numFmtId="9" fontId="5" fillId="0" borderId="31" xfId="0" applyNumberFormat="1" applyFont="1" applyBorder="1" applyAlignment="1" applyProtection="1">
      <alignment horizontal="center" vertical="top" wrapText="1"/>
      <protection locked="0"/>
    </xf>
    <xf numFmtId="0" fontId="5" fillId="37" borderId="1" xfId="0" applyFont="1" applyFill="1" applyBorder="1" applyAlignment="1" applyProtection="1">
      <alignment horizontal="center" vertical="top" wrapText="1"/>
      <protection locked="0"/>
    </xf>
    <xf numFmtId="0" fontId="5" fillId="37" borderId="45" xfId="0" applyFont="1" applyFill="1" applyBorder="1" applyAlignment="1" applyProtection="1">
      <alignment horizontal="center" vertical="top" wrapText="1"/>
      <protection locked="0"/>
    </xf>
    <xf numFmtId="0" fontId="5" fillId="37" borderId="31" xfId="0" applyFont="1" applyFill="1" applyBorder="1" applyAlignment="1" applyProtection="1">
      <alignment horizontal="center" vertical="top" wrapText="1"/>
      <protection locked="0"/>
    </xf>
    <xf numFmtId="0" fontId="2" fillId="37" borderId="55" xfId="0" applyFont="1" applyFill="1" applyBorder="1" applyAlignment="1">
      <alignment horizontal="center" vertical="top" wrapText="1"/>
    </xf>
    <xf numFmtId="0" fontId="0" fillId="37" borderId="26" xfId="0" applyFill="1" applyBorder="1" applyAlignment="1">
      <alignment horizontal="center" vertical="top" wrapText="1"/>
    </xf>
    <xf numFmtId="0" fontId="0" fillId="0" borderId="56" xfId="0" applyBorder="1" applyAlignment="1">
      <alignment horizontal="center" vertical="top" wrapText="1"/>
    </xf>
    <xf numFmtId="0" fontId="7" fillId="37" borderId="66" xfId="0" applyFont="1" applyFill="1" applyBorder="1" applyAlignment="1" applyProtection="1">
      <alignment horizontal="center" vertical="center" wrapText="1"/>
      <protection locked="0"/>
    </xf>
    <xf numFmtId="0" fontId="7" fillId="37" borderId="34" xfId="0" applyFont="1" applyFill="1" applyBorder="1" applyAlignment="1" applyProtection="1">
      <alignment horizontal="center" vertical="center" wrapText="1"/>
      <protection locked="0"/>
    </xf>
    <xf numFmtId="0" fontId="44" fillId="37" borderId="67" xfId="0" applyFont="1" applyFill="1" applyBorder="1" applyAlignment="1">
      <alignment horizontal="center" vertical="center" wrapText="1"/>
    </xf>
    <xf numFmtId="0" fontId="44" fillId="37" borderId="2" xfId="0" applyFont="1" applyFill="1" applyBorder="1" applyAlignment="1">
      <alignment horizontal="center" vertical="center" wrapText="1"/>
    </xf>
    <xf numFmtId="0" fontId="44" fillId="37" borderId="76" xfId="0" applyFont="1" applyFill="1" applyBorder="1" applyAlignment="1">
      <alignment horizontal="center" vertical="center" wrapText="1"/>
    </xf>
    <xf numFmtId="9" fontId="5" fillId="0" borderId="65" xfId="0" applyNumberFormat="1" applyFont="1" applyBorder="1" applyAlignment="1" applyProtection="1">
      <alignment horizontal="center" vertical="center" wrapText="1"/>
      <protection locked="0"/>
    </xf>
    <xf numFmtId="0" fontId="0" fillId="37" borderId="28" xfId="0" applyFill="1" applyBorder="1" applyAlignment="1" applyProtection="1">
      <alignment horizontal="center" vertical="top" wrapText="1"/>
      <protection locked="0"/>
    </xf>
    <xf numFmtId="0" fontId="0" fillId="37" borderId="2" xfId="0" applyFill="1" applyBorder="1" applyAlignment="1" applyProtection="1">
      <alignment horizontal="center" vertical="top" wrapText="1"/>
      <protection locked="0"/>
    </xf>
    <xf numFmtId="0" fontId="0" fillId="37" borderId="29" xfId="0" applyFill="1" applyBorder="1" applyAlignment="1" applyProtection="1">
      <alignment horizontal="center" vertical="top" wrapText="1"/>
      <protection locked="0"/>
    </xf>
    <xf numFmtId="0" fontId="0" fillId="0" borderId="87" xfId="0" applyBorder="1" applyAlignment="1" applyProtection="1">
      <alignment horizontal="center" vertical="top" wrapText="1"/>
      <protection locked="0"/>
    </xf>
    <xf numFmtId="0" fontId="0" fillId="0" borderId="88" xfId="0" applyBorder="1" applyAlignment="1" applyProtection="1">
      <alignment horizontal="center" vertical="top" wrapText="1"/>
      <protection locked="0"/>
    </xf>
    <xf numFmtId="0" fontId="0" fillId="0" borderId="89" xfId="0" applyBorder="1" applyAlignment="1" applyProtection="1">
      <alignment horizontal="center" vertical="top" wrapText="1"/>
      <protection locked="0"/>
    </xf>
    <xf numFmtId="0" fontId="7" fillId="0" borderId="31"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50" fillId="37" borderId="28" xfId="0" applyFont="1" applyFill="1" applyBorder="1" applyAlignment="1">
      <alignment horizontal="center" vertical="center" wrapText="1"/>
    </xf>
    <xf numFmtId="0" fontId="50" fillId="37" borderId="76" xfId="0" applyFont="1" applyFill="1" applyBorder="1" applyAlignment="1">
      <alignment horizontal="center" vertical="center" wrapText="1"/>
    </xf>
    <xf numFmtId="0" fontId="5" fillId="37" borderId="76" xfId="0" applyFont="1" applyFill="1" applyBorder="1" applyAlignment="1">
      <alignment horizontal="center" vertical="center" wrapText="1"/>
    </xf>
    <xf numFmtId="0" fontId="7" fillId="37" borderId="67" xfId="0" applyFont="1" applyFill="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37" borderId="5" xfId="0" applyFont="1" applyFill="1" applyBorder="1" applyAlignment="1" applyProtection="1">
      <alignment horizontal="center" vertical="top" wrapText="1"/>
      <protection locked="0"/>
    </xf>
    <xf numFmtId="0" fontId="7" fillId="37" borderId="44" xfId="0" applyFont="1" applyFill="1" applyBorder="1" applyAlignment="1" applyProtection="1">
      <alignment horizontal="center" vertical="top" wrapText="1"/>
      <protection locked="0"/>
    </xf>
    <xf numFmtId="0" fontId="7" fillId="37" borderId="34" xfId="0" applyFont="1" applyFill="1" applyBorder="1" applyAlignment="1" applyProtection="1">
      <alignment horizontal="center" vertical="top" wrapText="1"/>
      <protection locked="0"/>
    </xf>
    <xf numFmtId="0" fontId="7" fillId="37" borderId="2" xfId="0" applyFont="1" applyFill="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7" fillId="0" borderId="45" xfId="0" applyFont="1" applyBorder="1" applyAlignment="1" applyProtection="1">
      <alignment horizontal="center" vertical="top" wrapText="1"/>
      <protection locked="0"/>
    </xf>
    <xf numFmtId="0" fontId="7" fillId="0" borderId="31" xfId="0" applyFont="1" applyBorder="1" applyAlignment="1" applyProtection="1">
      <alignment horizontal="center" vertical="top" wrapText="1"/>
      <protection locked="0"/>
    </xf>
    <xf numFmtId="0" fontId="44" fillId="0" borderId="1" xfId="0" applyFont="1" applyBorder="1" applyAlignment="1" applyProtection="1">
      <alignment horizontal="center" vertical="top" wrapText="1"/>
      <protection locked="0"/>
    </xf>
    <xf numFmtId="0" fontId="44" fillId="0" borderId="45" xfId="0" applyFont="1" applyBorder="1" applyAlignment="1" applyProtection="1">
      <alignment horizontal="center" vertical="top" wrapText="1"/>
      <protection locked="0"/>
    </xf>
    <xf numFmtId="0" fontId="44" fillId="0" borderId="31" xfId="0" applyFont="1" applyBorder="1" applyAlignment="1" applyProtection="1">
      <alignment horizontal="center" vertical="top" wrapText="1"/>
      <protection locked="0"/>
    </xf>
    <xf numFmtId="0" fontId="7" fillId="37" borderId="28" xfId="0" applyFont="1" applyFill="1" applyBorder="1" applyAlignment="1">
      <alignment horizontal="center" vertical="top" wrapText="1"/>
    </xf>
    <xf numFmtId="0" fontId="7" fillId="37" borderId="2" xfId="0" applyFont="1" applyFill="1" applyBorder="1" applyAlignment="1">
      <alignment horizontal="center" vertical="top" wrapText="1"/>
    </xf>
    <xf numFmtId="0" fontId="7" fillId="37" borderId="76" xfId="0" applyFont="1" applyFill="1" applyBorder="1" applyAlignment="1">
      <alignment horizontal="center" vertical="top" wrapText="1"/>
    </xf>
    <xf numFmtId="0" fontId="0" fillId="0" borderId="1" xfId="0" applyBorder="1" applyAlignment="1" applyProtection="1">
      <alignment horizontal="center" vertical="top" wrapText="1"/>
      <protection locked="0"/>
    </xf>
    <xf numFmtId="0" fontId="0" fillId="0" borderId="45" xfId="0" applyBorder="1" applyAlignment="1" applyProtection="1">
      <alignment horizontal="center" vertical="top" wrapText="1"/>
      <protection locked="0"/>
    </xf>
    <xf numFmtId="0" fontId="0" fillId="0" borderId="31" xfId="0" applyBorder="1" applyAlignment="1" applyProtection="1">
      <alignment horizontal="center" vertical="top" wrapText="1"/>
      <protection locked="0"/>
    </xf>
    <xf numFmtId="0" fontId="5" fillId="37" borderId="28" xfId="0" applyFont="1" applyFill="1" applyBorder="1" applyAlignment="1">
      <alignment horizontal="center" vertical="top" wrapText="1"/>
    </xf>
    <xf numFmtId="0" fontId="5" fillId="37" borderId="2" xfId="0" applyFont="1" applyFill="1" applyBorder="1" applyAlignment="1">
      <alignment horizontal="center" vertical="top" wrapText="1"/>
    </xf>
    <xf numFmtId="0" fontId="5" fillId="37" borderId="76" xfId="0" applyFont="1" applyFill="1" applyBorder="1" applyAlignment="1">
      <alignment horizontal="center" vertical="top" wrapText="1"/>
    </xf>
    <xf numFmtId="0" fontId="5" fillId="0" borderId="1" xfId="0" applyFont="1" applyBorder="1" applyAlignment="1" applyProtection="1">
      <alignment horizontal="center" vertical="top" wrapText="1"/>
      <protection locked="0"/>
    </xf>
    <xf numFmtId="0" fontId="5" fillId="0" borderId="45" xfId="0" applyFont="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0" fontId="5" fillId="37" borderId="67" xfId="0" applyFont="1" applyFill="1" applyBorder="1" applyAlignment="1">
      <alignment horizontal="center" vertical="center" wrapText="1"/>
    </xf>
    <xf numFmtId="9" fontId="7" fillId="37" borderId="1" xfId="0" applyNumberFormat="1" applyFont="1" applyFill="1" applyBorder="1" applyAlignment="1">
      <alignment horizontal="center" vertical="center" wrapText="1"/>
    </xf>
    <xf numFmtId="0" fontId="5" fillId="37" borderId="1" xfId="0" applyFont="1" applyFill="1" applyBorder="1" applyAlignment="1">
      <alignment horizontal="center" vertical="center" wrapText="1"/>
    </xf>
    <xf numFmtId="0" fontId="5" fillId="37" borderId="1" xfId="0" applyFont="1" applyFill="1" applyBorder="1" applyAlignment="1" applyProtection="1">
      <alignment horizontal="center" vertical="center" wrapText="1"/>
      <protection locked="0"/>
    </xf>
    <xf numFmtId="9" fontId="5" fillId="0" borderId="238" xfId="0" applyNumberFormat="1"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196" xfId="0" applyBorder="1" applyAlignment="1" applyProtection="1">
      <alignment vertical="center" wrapText="1"/>
      <protection locked="0"/>
    </xf>
    <xf numFmtId="0" fontId="0" fillId="0" borderId="175" xfId="0" applyBorder="1" applyAlignment="1" applyProtection="1">
      <alignment vertical="center" wrapText="1"/>
      <protection locked="0"/>
    </xf>
    <xf numFmtId="0" fontId="0" fillId="0" borderId="81" xfId="0" applyBorder="1" applyAlignment="1" applyProtection="1">
      <alignment vertical="center" wrapText="1"/>
      <protection locked="0"/>
    </xf>
    <xf numFmtId="0" fontId="0" fillId="0" borderId="233" xfId="0" applyBorder="1" applyAlignment="1" applyProtection="1">
      <alignment vertical="center" wrapText="1"/>
      <protection locked="0"/>
    </xf>
    <xf numFmtId="0" fontId="0" fillId="0" borderId="239" xfId="0" applyBorder="1" applyAlignment="1" applyProtection="1">
      <alignment vertical="center" wrapText="1"/>
      <protection locked="0"/>
    </xf>
    <xf numFmtId="0" fontId="7" fillId="37" borderId="66" xfId="0" applyFont="1" applyFill="1" applyBorder="1" applyAlignment="1" applyProtection="1">
      <alignment horizontal="center" vertical="top" wrapText="1"/>
      <protection locked="0"/>
    </xf>
    <xf numFmtId="0" fontId="7" fillId="37" borderId="75" xfId="0" applyFont="1" applyFill="1" applyBorder="1" applyAlignment="1" applyProtection="1">
      <alignment horizontal="center" vertical="top" wrapText="1"/>
      <protection locked="0"/>
    </xf>
    <xf numFmtId="0" fontId="7" fillId="37" borderId="67" xfId="0" applyFont="1" applyFill="1" applyBorder="1" applyAlignment="1" applyProtection="1">
      <alignment horizontal="center" vertical="top" wrapText="1"/>
      <protection locked="0"/>
    </xf>
    <xf numFmtId="0" fontId="7" fillId="37" borderId="76" xfId="0" applyFont="1" applyFill="1" applyBorder="1" applyAlignment="1" applyProtection="1">
      <alignment horizontal="center" vertical="top" wrapText="1"/>
      <protection locked="0"/>
    </xf>
    <xf numFmtId="0" fontId="7" fillId="0" borderId="65" xfId="0" applyFont="1" applyBorder="1" applyAlignment="1" applyProtection="1">
      <alignment horizontal="center" vertical="top" wrapText="1"/>
      <protection locked="0"/>
    </xf>
    <xf numFmtId="0" fontId="7" fillId="0" borderId="74" xfId="0" applyFont="1" applyBorder="1" applyAlignment="1" applyProtection="1">
      <alignment horizontal="center" vertical="top" wrapText="1"/>
      <protection locked="0"/>
    </xf>
    <xf numFmtId="0" fontId="44" fillId="0" borderId="65" xfId="0" applyFont="1" applyBorder="1" applyAlignment="1" applyProtection="1">
      <alignment horizontal="center" vertical="top" wrapText="1"/>
      <protection locked="0"/>
    </xf>
    <xf numFmtId="0" fontId="44" fillId="0" borderId="74" xfId="0" applyFont="1" applyBorder="1" applyAlignment="1" applyProtection="1">
      <alignment horizontal="center" vertical="top" wrapText="1"/>
      <protection locked="0"/>
    </xf>
    <xf numFmtId="0" fontId="5" fillId="37" borderId="67" xfId="0" applyFont="1" applyFill="1" applyBorder="1" applyAlignment="1" applyProtection="1">
      <alignment horizontal="center" vertical="top" wrapText="1"/>
      <protection locked="0"/>
    </xf>
    <xf numFmtId="0" fontId="5" fillId="37" borderId="76" xfId="0" applyFont="1" applyFill="1" applyBorder="1" applyAlignment="1" applyProtection="1">
      <alignment horizontal="center" vertical="top" wrapText="1"/>
      <protection locked="0"/>
    </xf>
    <xf numFmtId="0" fontId="5" fillId="37" borderId="65" xfId="0" applyFont="1" applyFill="1" applyBorder="1" applyAlignment="1" applyProtection="1">
      <alignment horizontal="center" vertical="top" wrapText="1"/>
      <protection locked="0"/>
    </xf>
    <xf numFmtId="0" fontId="5" fillId="37" borderId="74" xfId="0" applyFont="1" applyFill="1" applyBorder="1" applyAlignment="1" applyProtection="1">
      <alignment horizontal="center" vertical="top" wrapText="1"/>
      <protection locked="0"/>
    </xf>
    <xf numFmtId="0" fontId="7" fillId="37" borderId="67" xfId="0" applyFont="1" applyFill="1" applyBorder="1" applyAlignment="1">
      <alignment horizontal="center" vertical="top" wrapText="1"/>
    </xf>
    <xf numFmtId="0" fontId="0" fillId="37" borderId="67" xfId="0" applyFill="1" applyBorder="1" applyAlignment="1" applyProtection="1">
      <alignment horizontal="center" vertical="top" wrapText="1"/>
      <protection locked="0"/>
    </xf>
    <xf numFmtId="0" fontId="0" fillId="37" borderId="76" xfId="0" applyFill="1" applyBorder="1" applyAlignment="1" applyProtection="1">
      <alignment horizontal="center" vertical="top" wrapText="1"/>
      <protection locked="0"/>
    </xf>
    <xf numFmtId="0" fontId="0" fillId="0" borderId="65" xfId="0" applyBorder="1" applyAlignment="1" applyProtection="1">
      <alignment horizontal="center" vertical="top" wrapText="1"/>
      <protection locked="0"/>
    </xf>
    <xf numFmtId="0" fontId="0" fillId="0" borderId="74" xfId="0" applyBorder="1" applyAlignment="1" applyProtection="1">
      <alignment horizontal="center" vertical="top" wrapText="1"/>
      <protection locked="0"/>
    </xf>
    <xf numFmtId="0" fontId="5" fillId="37" borderId="67" xfId="0" applyFont="1" applyFill="1" applyBorder="1" applyAlignment="1">
      <alignment horizontal="center" vertical="top" wrapText="1"/>
    </xf>
    <xf numFmtId="0" fontId="5" fillId="0" borderId="65" xfId="0" applyFont="1" applyBorder="1" applyAlignment="1" applyProtection="1">
      <alignment horizontal="center" vertical="top" wrapText="1"/>
      <protection locked="0"/>
    </xf>
    <xf numFmtId="0" fontId="5" fillId="0" borderId="74" xfId="0" applyFont="1" applyBorder="1" applyAlignment="1" applyProtection="1">
      <alignment horizontal="center" vertical="top" wrapText="1"/>
      <protection locked="0"/>
    </xf>
    <xf numFmtId="9" fontId="5" fillId="0" borderId="65" xfId="0" applyNumberFormat="1" applyFont="1" applyBorder="1" applyAlignment="1" applyProtection="1">
      <alignment horizontal="center" vertical="top" wrapText="1"/>
      <protection locked="0"/>
    </xf>
    <xf numFmtId="9" fontId="5" fillId="0" borderId="74" xfId="0" applyNumberFormat="1" applyFont="1" applyBorder="1" applyAlignment="1" applyProtection="1">
      <alignment horizontal="center" vertical="top" wrapText="1"/>
      <protection locked="0"/>
    </xf>
    <xf numFmtId="9" fontId="5" fillId="37" borderId="65" xfId="66" applyFont="1" applyFill="1" applyBorder="1" applyAlignment="1" applyProtection="1">
      <alignment horizontal="center" vertical="top" wrapText="1"/>
    </xf>
    <xf numFmtId="9" fontId="5" fillId="37" borderId="74" xfId="66" applyFont="1" applyFill="1" applyBorder="1" applyAlignment="1" applyProtection="1">
      <alignment horizontal="center" vertical="top" wrapText="1"/>
    </xf>
    <xf numFmtId="0" fontId="0" fillId="0" borderId="65" xfId="0" applyBorder="1" applyAlignment="1" applyProtection="1">
      <alignment vertical="center" wrapText="1"/>
      <protection locked="0"/>
    </xf>
    <xf numFmtId="0" fontId="0" fillId="0" borderId="221" xfId="0" applyBorder="1" applyAlignment="1" applyProtection="1">
      <alignment vertical="center" wrapText="1"/>
      <protection locked="0"/>
    </xf>
    <xf numFmtId="0" fontId="0" fillId="37" borderId="65" xfId="0" applyFill="1" applyBorder="1" applyAlignment="1">
      <alignment horizontal="center" vertical="top" wrapText="1"/>
    </xf>
    <xf numFmtId="0" fontId="0" fillId="37" borderId="74" xfId="0" applyFill="1" applyBorder="1" applyAlignment="1">
      <alignment horizontal="center" vertical="top" wrapText="1"/>
    </xf>
    <xf numFmtId="0" fontId="5" fillId="37" borderId="65" xfId="0" applyFont="1" applyFill="1" applyBorder="1" applyAlignment="1">
      <alignment horizontal="center" vertical="top" wrapText="1"/>
    </xf>
    <xf numFmtId="0" fontId="5" fillId="37" borderId="74" xfId="0" applyFont="1" applyFill="1" applyBorder="1" applyAlignment="1">
      <alignment horizontal="center" vertical="top" wrapText="1"/>
    </xf>
    <xf numFmtId="0" fontId="5" fillId="37" borderId="76" xfId="0" applyFont="1" applyFill="1" applyBorder="1" applyAlignment="1" applyProtection="1">
      <alignment horizontal="center" vertical="center" wrapText="1"/>
      <protection locked="0"/>
    </xf>
    <xf numFmtId="0" fontId="7" fillId="37" borderId="74" xfId="0" applyFont="1" applyFill="1" applyBorder="1" applyAlignment="1">
      <alignment horizontal="center" vertical="center" wrapText="1"/>
    </xf>
    <xf numFmtId="0" fontId="5" fillId="37" borderId="74" xfId="0" applyFont="1" applyFill="1" applyBorder="1" applyAlignment="1" applyProtection="1">
      <alignment horizontal="center" vertical="center" wrapText="1"/>
      <protection locked="0"/>
    </xf>
    <xf numFmtId="9" fontId="5" fillId="37" borderId="1" xfId="66" applyFont="1" applyFill="1" applyBorder="1" applyAlignment="1" applyProtection="1">
      <alignment horizontal="center" vertical="center" wrapText="1"/>
    </xf>
    <xf numFmtId="9" fontId="5" fillId="37" borderId="74" xfId="66" applyFont="1" applyFill="1" applyBorder="1" applyAlignment="1" applyProtection="1">
      <alignment horizontal="center" vertical="center" wrapText="1"/>
    </xf>
    <xf numFmtId="0" fontId="5" fillId="37" borderId="74" xfId="0" applyFont="1" applyFill="1" applyBorder="1" applyAlignment="1">
      <alignment horizontal="center" vertical="center" wrapText="1"/>
    </xf>
    <xf numFmtId="9" fontId="5" fillId="0" borderId="67" xfId="0" applyNumberFormat="1" applyFont="1" applyBorder="1" applyAlignment="1" applyProtection="1">
      <alignment vertical="center" wrapText="1"/>
      <protection locked="0"/>
    </xf>
    <xf numFmtId="9" fontId="5" fillId="0" borderId="2" xfId="0" applyNumberFormat="1" applyFont="1" applyBorder="1" applyAlignment="1" applyProtection="1">
      <alignment vertical="center" wrapText="1"/>
      <protection locked="0"/>
    </xf>
    <xf numFmtId="9" fontId="5" fillId="0" borderId="76" xfId="0" applyNumberFormat="1" applyFont="1" applyBorder="1" applyAlignment="1" applyProtection="1">
      <alignment vertical="center" wrapText="1"/>
      <protection locked="0"/>
    </xf>
    <xf numFmtId="0" fontId="0" fillId="37" borderId="1" xfId="0" applyFill="1" applyBorder="1" applyAlignment="1">
      <alignment horizontal="center" vertical="center" wrapText="1"/>
    </xf>
    <xf numFmtId="0" fontId="0" fillId="37" borderId="74" xfId="0" applyFill="1" applyBorder="1" applyAlignment="1">
      <alignment horizontal="center" vertical="center" wrapText="1"/>
    </xf>
    <xf numFmtId="0" fontId="0" fillId="0" borderId="68" xfId="0" applyBorder="1" applyAlignment="1" applyProtection="1">
      <alignment vertical="center" wrapText="1"/>
      <protection locked="0"/>
    </xf>
    <xf numFmtId="0" fontId="0" fillId="0" borderId="77" xfId="0" applyBorder="1" applyAlignment="1" applyProtection="1">
      <alignment vertical="center" wrapText="1"/>
      <protection locked="0"/>
    </xf>
    <xf numFmtId="0" fontId="0" fillId="37" borderId="53" xfId="0" applyFill="1" applyBorder="1" applyAlignment="1">
      <alignment horizontal="center" vertical="top" wrapText="1"/>
    </xf>
    <xf numFmtId="0" fontId="2" fillId="37" borderId="25" xfId="0" applyFont="1" applyFill="1" applyBorder="1" applyAlignment="1" applyProtection="1">
      <alignment horizontal="center" vertical="top" wrapText="1"/>
      <protection locked="0"/>
    </xf>
    <xf numFmtId="0" fontId="2" fillId="37" borderId="54" xfId="0" applyFont="1" applyFill="1" applyBorder="1" applyAlignment="1" applyProtection="1">
      <alignment horizontal="center" vertical="top" wrapText="1"/>
      <protection locked="0"/>
    </xf>
    <xf numFmtId="0" fontId="2" fillId="37" borderId="55" xfId="0" applyFont="1" applyFill="1" applyBorder="1" applyAlignment="1" applyProtection="1">
      <alignment horizontal="center" vertical="top" wrapText="1"/>
      <protection locked="0"/>
    </xf>
    <xf numFmtId="0" fontId="0" fillId="37" borderId="26" xfId="0" applyFill="1" applyBorder="1" applyAlignment="1" applyProtection="1">
      <alignment horizontal="center" vertical="top" wrapText="1"/>
      <protection locked="0"/>
    </xf>
    <xf numFmtId="0" fontId="0" fillId="37" borderId="45" xfId="0" applyFill="1" applyBorder="1" applyAlignment="1" applyProtection="1">
      <alignment horizontal="center" vertical="top" wrapText="1"/>
      <protection locked="0"/>
    </xf>
    <xf numFmtId="0" fontId="0" fillId="37" borderId="31" xfId="0" applyFill="1"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60" xfId="0" applyBorder="1" applyAlignment="1" applyProtection="1">
      <alignment horizontal="center" vertical="top" wrapText="1"/>
      <protection locked="0"/>
    </xf>
    <xf numFmtId="0" fontId="0" fillId="0" borderId="56" xfId="0" applyBorder="1" applyAlignment="1" applyProtection="1">
      <alignment horizontal="center" vertical="top" wrapText="1"/>
      <protection locked="0"/>
    </xf>
    <xf numFmtId="0" fontId="13" fillId="0" borderId="26"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7" fillId="37" borderId="90" xfId="0" applyFont="1" applyFill="1" applyBorder="1" applyAlignment="1" applyProtection="1">
      <alignment horizontal="center" vertical="center" wrapText="1"/>
      <protection locked="0"/>
    </xf>
    <xf numFmtId="0" fontId="7" fillId="37" borderId="84" xfId="0" applyFont="1" applyFill="1" applyBorder="1" applyAlignment="1" applyProtection="1">
      <alignment horizontal="center" vertical="center" wrapText="1"/>
      <protection locked="0"/>
    </xf>
    <xf numFmtId="0" fontId="7" fillId="37" borderId="82" xfId="0" applyFont="1" applyFill="1" applyBorder="1" applyAlignment="1" applyProtection="1">
      <alignment horizontal="center" vertical="center" wrapText="1"/>
      <protection locked="0"/>
    </xf>
    <xf numFmtId="1" fontId="5" fillId="0" borderId="26" xfId="0" applyNumberFormat="1" applyFont="1" applyBorder="1" applyAlignment="1" applyProtection="1">
      <alignment horizontal="center" vertical="center" wrapText="1"/>
      <protection locked="0"/>
    </xf>
    <xf numFmtId="1" fontId="5" fillId="0" borderId="45" xfId="0" applyNumberFormat="1" applyFont="1" applyBorder="1" applyAlignment="1" applyProtection="1">
      <alignment horizontal="center" vertical="center" wrapText="1"/>
      <protection locked="0"/>
    </xf>
    <xf numFmtId="1" fontId="5" fillId="0" borderId="53" xfId="0" applyNumberFormat="1" applyFont="1" applyBorder="1" applyAlignment="1" applyProtection="1">
      <alignment horizontal="center" vertical="center" wrapText="1"/>
      <protection locked="0"/>
    </xf>
    <xf numFmtId="9" fontId="32" fillId="4" borderId="26" xfId="66" applyFont="1" applyFill="1" applyBorder="1" applyAlignment="1" applyProtection="1">
      <alignment horizontal="center" vertical="center" wrapText="1"/>
      <protection locked="0"/>
    </xf>
    <xf numFmtId="9" fontId="32" fillId="4" borderId="45" xfId="66" applyFont="1" applyFill="1" applyBorder="1" applyAlignment="1" applyProtection="1">
      <alignment horizontal="center" vertical="center" wrapText="1"/>
      <protection locked="0"/>
    </xf>
    <xf numFmtId="9" fontId="32" fillId="4" borderId="53" xfId="66" applyFont="1" applyFill="1" applyBorder="1" applyAlignment="1" applyProtection="1">
      <alignment horizontal="center" vertical="center" wrapText="1"/>
      <protection locked="0"/>
    </xf>
    <xf numFmtId="9" fontId="32" fillId="0" borderId="26" xfId="66" applyFont="1" applyFill="1" applyBorder="1" applyAlignment="1" applyProtection="1">
      <alignment horizontal="center" vertical="center" wrapText="1"/>
      <protection locked="0"/>
    </xf>
    <xf numFmtId="9" fontId="32" fillId="0" borderId="45" xfId="66" applyFont="1" applyFill="1" applyBorder="1" applyAlignment="1" applyProtection="1">
      <alignment horizontal="center" vertical="center" wrapText="1"/>
      <protection locked="0"/>
    </xf>
    <xf numFmtId="9" fontId="32" fillId="0" borderId="53" xfId="66"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196" xfId="0" applyFont="1" applyFill="1" applyBorder="1" applyAlignment="1" applyProtection="1">
      <alignment horizontal="center" vertical="center" wrapText="1"/>
      <protection locked="0"/>
    </xf>
    <xf numFmtId="0" fontId="5" fillId="4" borderId="222" xfId="0" applyFont="1" applyFill="1" applyBorder="1" applyAlignment="1" applyProtection="1">
      <alignment horizontal="center" vertical="center" wrapText="1"/>
      <protection locked="0"/>
    </xf>
    <xf numFmtId="9" fontId="5" fillId="4" borderId="28" xfId="0" applyNumberFormat="1" applyFont="1" applyFill="1" applyBorder="1" applyAlignment="1" applyProtection="1">
      <alignment horizontal="center" vertical="center" wrapText="1"/>
      <protection locked="0"/>
    </xf>
    <xf numFmtId="9" fontId="5" fillId="4" borderId="2" xfId="0" applyNumberFormat="1" applyFont="1" applyFill="1" applyBorder="1" applyAlignment="1" applyProtection="1">
      <alignment horizontal="center" vertical="center" wrapText="1"/>
      <protection locked="0"/>
    </xf>
    <xf numFmtId="9" fontId="5" fillId="4" borderId="29" xfId="0" applyNumberFormat="1" applyFont="1" applyFill="1" applyBorder="1" applyAlignment="1" applyProtection="1">
      <alignment horizontal="center" vertical="center" wrapText="1"/>
      <protection locked="0"/>
    </xf>
    <xf numFmtId="9" fontId="40" fillId="0" borderId="26" xfId="66" applyFont="1" applyFill="1" applyBorder="1" applyAlignment="1" applyProtection="1">
      <alignment horizontal="center" vertical="center" wrapText="1"/>
      <protection locked="0"/>
    </xf>
    <xf numFmtId="9" fontId="40" fillId="0" borderId="45" xfId="66" applyFont="1" applyFill="1" applyBorder="1" applyAlignment="1" applyProtection="1">
      <alignment horizontal="center" vertical="center" wrapText="1"/>
      <protection locked="0"/>
    </xf>
    <xf numFmtId="9" fontId="40" fillId="0" borderId="53" xfId="66" applyFont="1" applyFill="1" applyBorder="1" applyAlignment="1" applyProtection="1">
      <alignment horizontal="center" vertical="center" wrapText="1"/>
      <protection locked="0"/>
    </xf>
    <xf numFmtId="0" fontId="0" fillId="37" borderId="26" xfId="0" applyFill="1" applyBorder="1" applyAlignment="1" applyProtection="1">
      <alignment horizontal="center" vertical="center" wrapText="1"/>
      <protection locked="0"/>
    </xf>
    <xf numFmtId="0" fontId="0" fillId="37" borderId="45" xfId="0" applyFill="1" applyBorder="1" applyAlignment="1" applyProtection="1">
      <alignment horizontal="center" vertical="center" wrapText="1"/>
      <protection locked="0"/>
    </xf>
    <xf numFmtId="0" fontId="0" fillId="37" borderId="53" xfId="0" applyFill="1" applyBorder="1" applyAlignment="1" applyProtection="1">
      <alignment horizontal="center" vertical="center" wrapText="1"/>
      <protection locked="0"/>
    </xf>
    <xf numFmtId="12" fontId="5" fillId="0" borderId="28" xfId="0" applyNumberFormat="1" applyFont="1" applyBorder="1" applyAlignment="1" applyProtection="1">
      <alignment horizontal="center" vertical="center" wrapText="1"/>
      <protection locked="0"/>
    </xf>
    <xf numFmtId="167" fontId="5" fillId="0" borderId="2" xfId="0" applyNumberFormat="1" applyFont="1" applyBorder="1" applyAlignment="1" applyProtection="1">
      <alignment horizontal="center" vertical="center" wrapText="1"/>
      <protection locked="0"/>
    </xf>
    <xf numFmtId="167" fontId="5" fillId="0" borderId="29" xfId="0" applyNumberFormat="1" applyFont="1" applyBorder="1" applyAlignment="1" applyProtection="1">
      <alignment horizontal="center" vertical="center" wrapText="1"/>
      <protection locked="0"/>
    </xf>
    <xf numFmtId="0" fontId="32" fillId="37" borderId="26" xfId="0" applyFont="1" applyFill="1" applyBorder="1" applyAlignment="1" applyProtection="1">
      <alignment horizontal="center" vertical="center" wrapText="1"/>
      <protection locked="0"/>
    </xf>
    <xf numFmtId="0" fontId="32" fillId="37" borderId="45" xfId="0" applyFont="1" applyFill="1" applyBorder="1" applyAlignment="1" applyProtection="1">
      <alignment horizontal="center" vertical="center" wrapText="1"/>
      <protection locked="0"/>
    </xf>
    <xf numFmtId="0" fontId="32" fillId="37" borderId="53" xfId="0" applyFont="1" applyFill="1" applyBorder="1" applyAlignment="1" applyProtection="1">
      <alignment horizontal="center" vertical="center" wrapText="1"/>
      <protection locked="0"/>
    </xf>
    <xf numFmtId="9" fontId="32" fillId="0" borderId="26" xfId="0" applyNumberFormat="1" applyFont="1" applyBorder="1" applyAlignment="1" applyProtection="1">
      <alignment horizontal="center" vertical="center" wrapText="1"/>
      <protection locked="0"/>
    </xf>
    <xf numFmtId="9" fontId="32" fillId="0" borderId="45" xfId="0" applyNumberFormat="1" applyFont="1" applyBorder="1" applyAlignment="1" applyProtection="1">
      <alignment horizontal="center" vertical="center" wrapText="1"/>
      <protection locked="0"/>
    </xf>
    <xf numFmtId="9" fontId="32" fillId="0" borderId="53" xfId="0" applyNumberFormat="1" applyFont="1" applyBorder="1" applyAlignment="1" applyProtection="1">
      <alignment horizontal="center" vertical="center" wrapText="1"/>
      <protection locked="0"/>
    </xf>
    <xf numFmtId="0" fontId="2" fillId="0" borderId="142" xfId="0" applyFont="1" applyBorder="1" applyAlignment="1" applyProtection="1">
      <alignment horizontal="center" vertical="center" wrapText="1"/>
      <protection locked="0"/>
    </xf>
    <xf numFmtId="0" fontId="2" fillId="0" borderId="143" xfId="0" applyFont="1" applyBorder="1" applyAlignment="1" applyProtection="1">
      <alignment horizontal="center" vertical="center" wrapText="1"/>
      <protection locked="0"/>
    </xf>
    <xf numFmtId="0" fontId="2" fillId="0" borderId="144" xfId="0" applyFont="1" applyBorder="1" applyAlignment="1" applyProtection="1">
      <alignment horizontal="center" vertical="center" wrapText="1"/>
      <protection locked="0"/>
    </xf>
    <xf numFmtId="0" fontId="2" fillId="0" borderId="145" xfId="0" applyFont="1" applyBorder="1" applyAlignment="1" applyProtection="1">
      <alignment horizontal="center" vertical="center" wrapText="1"/>
      <protection locked="0"/>
    </xf>
    <xf numFmtId="0" fontId="2" fillId="0" borderId="146" xfId="0" applyFont="1" applyBorder="1" applyAlignment="1" applyProtection="1">
      <alignment horizontal="center" vertical="center" wrapText="1"/>
      <protection locked="0"/>
    </xf>
    <xf numFmtId="0" fontId="2" fillId="0" borderId="147" xfId="0" applyFont="1" applyBorder="1" applyAlignment="1" applyProtection="1">
      <alignment horizontal="center" vertical="center" wrapText="1"/>
      <protection locked="0"/>
    </xf>
    <xf numFmtId="0" fontId="4" fillId="43" borderId="143" xfId="0" applyFont="1" applyFill="1" applyBorder="1" applyAlignment="1" applyProtection="1">
      <alignment horizontal="center" vertical="center" wrapText="1"/>
      <protection locked="0"/>
    </xf>
    <xf numFmtId="0" fontId="4" fillId="43" borderId="145" xfId="0" applyFont="1" applyFill="1" applyBorder="1" applyAlignment="1" applyProtection="1">
      <alignment horizontal="center" vertical="center" wrapText="1"/>
      <protection locked="0"/>
    </xf>
    <xf numFmtId="0" fontId="4" fillId="43" borderId="147" xfId="0" applyFont="1" applyFill="1" applyBorder="1" applyAlignment="1" applyProtection="1">
      <alignment horizontal="center" vertical="center" wrapText="1"/>
      <protection locked="0"/>
    </xf>
    <xf numFmtId="0" fontId="4" fillId="36" borderId="143" xfId="0" applyFont="1" applyFill="1" applyBorder="1" applyAlignment="1" applyProtection="1">
      <alignment horizontal="center" vertical="center" wrapText="1"/>
      <protection locked="0"/>
    </xf>
    <xf numFmtId="0" fontId="4" fillId="36" borderId="145" xfId="0" applyFont="1" applyFill="1" applyBorder="1" applyAlignment="1" applyProtection="1">
      <alignment horizontal="center" vertical="center" wrapText="1"/>
      <protection locked="0"/>
    </xf>
    <xf numFmtId="0" fontId="4" fillId="36" borderId="147" xfId="0" applyFont="1" applyFill="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96" xfId="0" applyBorder="1" applyAlignment="1" applyProtection="1">
      <alignment horizontal="center" vertical="center" wrapText="1"/>
      <protection locked="0"/>
    </xf>
    <xf numFmtId="0" fontId="0" fillId="0" borderId="174" xfId="0" applyBorder="1" applyAlignment="1" applyProtection="1">
      <alignment horizontal="center" vertical="center" wrapText="1"/>
      <protection locked="0"/>
    </xf>
    <xf numFmtId="0" fontId="5" fillId="0" borderId="191" xfId="0" applyFont="1" applyBorder="1" applyAlignment="1" applyProtection="1">
      <alignment horizontal="center" vertical="center" wrapText="1"/>
      <protection locked="0"/>
    </xf>
    <xf numFmtId="0" fontId="5" fillId="0" borderId="214" xfId="0" applyFont="1" applyBorder="1" applyAlignment="1" applyProtection="1">
      <alignment horizontal="center" vertical="center" wrapText="1"/>
      <protection locked="0"/>
    </xf>
    <xf numFmtId="0" fontId="0" fillId="0" borderId="233" xfId="0"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0" fillId="0" borderId="88" xfId="0" applyBorder="1"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0" fillId="0" borderId="43"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6" fillId="0" borderId="43" xfId="0" applyFont="1" applyBorder="1" applyAlignment="1">
      <alignment vertical="center" wrapText="1"/>
    </xf>
    <xf numFmtId="0" fontId="6" fillId="0" borderId="131" xfId="0" applyFont="1" applyBorder="1" applyAlignment="1">
      <alignment vertical="center" wrapText="1"/>
    </xf>
    <xf numFmtId="0" fontId="4" fillId="2" borderId="43" xfId="0" applyFont="1" applyFill="1" applyBorder="1" applyAlignment="1">
      <alignment horizontal="center" wrapText="1"/>
    </xf>
    <xf numFmtId="0" fontId="0" fillId="0" borderId="44" xfId="0" applyBorder="1" applyAlignment="1">
      <alignment horizontal="center" wrapText="1"/>
    </xf>
    <xf numFmtId="0" fontId="7" fillId="37" borderId="43" xfId="0" applyFont="1" applyFill="1" applyBorder="1" applyAlignment="1">
      <alignment horizontal="center" vertical="center" wrapText="1"/>
    </xf>
    <xf numFmtId="0" fontId="7" fillId="37" borderId="44" xfId="0" applyFont="1" applyFill="1" applyBorder="1" applyAlignment="1">
      <alignment horizontal="center" vertical="center" wrapText="1"/>
    </xf>
    <xf numFmtId="0" fontId="0" fillId="0" borderId="0" xfId="0" applyAlignment="1" applyProtection="1">
      <alignment horizontal="center"/>
      <protection locked="0"/>
    </xf>
    <xf numFmtId="0" fontId="0" fillId="0" borderId="4" xfId="0" applyBorder="1" applyAlignment="1" applyProtection="1">
      <alignment horizontal="center"/>
      <protection locked="0"/>
    </xf>
    <xf numFmtId="0" fontId="4" fillId="2" borderId="43" xfId="0" applyFont="1" applyFill="1" applyBorder="1" applyAlignment="1">
      <alignment horizontal="center"/>
    </xf>
    <xf numFmtId="0" fontId="4" fillId="2" borderId="50" xfId="0" applyFont="1" applyFill="1" applyBorder="1" applyAlignment="1">
      <alignment horizontal="center"/>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48" fillId="0" borderId="4" xfId="0" applyFont="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 fillId="2" borderId="3" xfId="0" applyFont="1" applyFill="1" applyBorder="1" applyAlignment="1">
      <alignment horizontal="center" wrapText="1"/>
    </xf>
    <xf numFmtId="0" fontId="4" fillId="2" borderId="5" xfId="0" applyFont="1" applyFill="1" applyBorder="1" applyAlignment="1">
      <alignment horizontal="center" wrapText="1"/>
    </xf>
    <xf numFmtId="0" fontId="4" fillId="2" borderId="43"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7" fillId="37" borderId="43" xfId="0" applyFont="1" applyFill="1" applyBorder="1" applyAlignment="1">
      <alignment horizontal="center" vertical="center" wrapText="1"/>
    </xf>
    <xf numFmtId="0" fontId="47" fillId="37" borderId="44" xfId="0" applyFont="1" applyFill="1" applyBorder="1" applyAlignment="1">
      <alignment horizontal="center" vertical="center" wrapText="1"/>
    </xf>
    <xf numFmtId="0" fontId="2" fillId="37" borderId="28" xfId="0" applyFont="1" applyFill="1" applyBorder="1" applyAlignment="1" applyProtection="1">
      <alignment horizontal="center" vertical="top" wrapText="1"/>
      <protection locked="0"/>
    </xf>
    <xf numFmtId="0" fontId="2" fillId="37" borderId="2" xfId="0" applyFont="1" applyFill="1" applyBorder="1" applyAlignment="1" applyProtection="1">
      <alignment horizontal="center" vertical="top" wrapText="1"/>
      <protection locked="0"/>
    </xf>
    <xf numFmtId="0" fontId="2" fillId="37" borderId="29" xfId="0" applyFont="1" applyFill="1" applyBorder="1" applyAlignment="1" applyProtection="1">
      <alignment horizontal="center" vertical="top" wrapText="1"/>
      <protection locked="0"/>
    </xf>
    <xf numFmtId="9" fontId="5" fillId="0" borderId="26" xfId="66" applyFont="1" applyFill="1" applyBorder="1" applyAlignment="1" applyProtection="1">
      <alignment horizontal="center" vertical="center" wrapText="1"/>
      <protection locked="0"/>
    </xf>
    <xf numFmtId="9" fontId="5" fillId="0" borderId="45" xfId="66" applyFont="1" applyFill="1" applyBorder="1" applyAlignment="1" applyProtection="1">
      <alignment horizontal="center" vertical="center" wrapText="1"/>
      <protection locked="0"/>
    </xf>
    <xf numFmtId="9" fontId="5" fillId="0" borderId="53" xfId="66" applyFont="1" applyFill="1" applyBorder="1" applyAlignment="1" applyProtection="1">
      <alignment horizontal="center" vertical="center" wrapText="1"/>
      <protection locked="0"/>
    </xf>
    <xf numFmtId="0" fontId="44" fillId="0" borderId="28"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2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9" xfId="0" applyFont="1" applyBorder="1" applyAlignment="1">
      <alignment horizontal="center" vertical="center" wrapText="1"/>
    </xf>
    <xf numFmtId="0" fontId="5" fillId="39" borderId="31" xfId="0" applyFont="1" applyFill="1" applyBorder="1" applyAlignment="1">
      <alignment horizontal="center" vertical="center" wrapText="1"/>
    </xf>
    <xf numFmtId="0" fontId="5" fillId="39" borderId="2" xfId="0" applyFont="1" applyFill="1" applyBorder="1" applyAlignment="1">
      <alignment horizontal="center" vertical="center" wrapText="1"/>
    </xf>
    <xf numFmtId="0" fontId="5" fillId="39" borderId="1" xfId="0" applyFont="1" applyFill="1" applyBorder="1" applyAlignment="1">
      <alignment horizontal="center" vertical="center" wrapText="1"/>
    </xf>
    <xf numFmtId="0" fontId="0" fillId="37" borderId="53" xfId="0" applyFill="1" applyBorder="1" applyAlignment="1" applyProtection="1">
      <alignment horizontal="center" vertical="top" wrapText="1"/>
      <protection locked="0"/>
    </xf>
    <xf numFmtId="0" fontId="0" fillId="0" borderId="59" xfId="0" applyBorder="1" applyAlignment="1" applyProtection="1">
      <alignment horizontal="center" vertical="top" wrapText="1"/>
      <protection locked="0"/>
    </xf>
    <xf numFmtId="0" fontId="4" fillId="8" borderId="32"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4" fillId="0" borderId="0" xfId="0" applyFont="1" applyAlignment="1" applyProtection="1">
      <alignment horizontal="center" wrapText="1"/>
      <protection locked="0"/>
    </xf>
    <xf numFmtId="0" fontId="4" fillId="36" borderId="43" xfId="0" applyFont="1" applyFill="1" applyBorder="1" applyAlignment="1" applyProtection="1">
      <alignment horizontal="center" vertical="center" wrapText="1"/>
      <protection locked="0"/>
    </xf>
    <xf numFmtId="0" fontId="4" fillId="36" borderId="50" xfId="0" applyFont="1" applyFill="1" applyBorder="1" applyAlignment="1" applyProtection="1">
      <alignment horizontal="center" vertical="center" wrapText="1"/>
      <protection locked="0"/>
    </xf>
    <xf numFmtId="0" fontId="4" fillId="36" borderId="44" xfId="0" applyFont="1" applyFill="1" applyBorder="1" applyAlignment="1" applyProtection="1">
      <alignment horizontal="center" vertical="center" wrapText="1"/>
      <protection locked="0"/>
    </xf>
    <xf numFmtId="0" fontId="38" fillId="30" borderId="45" xfId="0" applyFont="1" applyFill="1" applyBorder="1" applyAlignment="1" applyProtection="1">
      <alignment horizontal="center" vertical="center" wrapText="1"/>
      <protection locked="0"/>
    </xf>
    <xf numFmtId="0" fontId="6" fillId="39" borderId="67" xfId="0" applyFont="1" applyFill="1" applyBorder="1" applyAlignment="1" applyProtection="1">
      <alignment horizontal="center" vertical="center" wrapText="1"/>
      <protection locked="0"/>
    </xf>
    <xf numFmtId="0" fontId="6" fillId="39" borderId="2" xfId="0" applyFont="1" applyFill="1" applyBorder="1" applyAlignment="1" applyProtection="1">
      <alignment horizontal="center" vertical="center" wrapText="1"/>
      <protection locked="0"/>
    </xf>
    <xf numFmtId="0" fontId="2" fillId="37" borderId="61" xfId="0" applyFont="1" applyFill="1" applyBorder="1" applyAlignment="1" applyProtection="1">
      <alignment horizontal="center" vertical="top" wrapText="1"/>
      <protection locked="0"/>
    </xf>
    <xf numFmtId="0" fontId="5" fillId="37" borderId="26" xfId="0" applyFont="1" applyFill="1" applyBorder="1" applyAlignment="1" applyProtection="1">
      <alignment horizontal="center" vertical="top" wrapText="1"/>
      <protection locked="0"/>
    </xf>
    <xf numFmtId="0" fontId="5" fillId="37" borderId="53" xfId="0" applyFont="1" applyFill="1" applyBorder="1" applyAlignment="1" applyProtection="1">
      <alignment horizontal="center" vertical="top" wrapText="1"/>
      <protection locked="0"/>
    </xf>
    <xf numFmtId="0" fontId="7" fillId="37" borderId="25" xfId="0" applyFont="1" applyFill="1" applyBorder="1" applyAlignment="1" applyProtection="1">
      <alignment horizontal="center" vertical="center" wrapText="1"/>
      <protection locked="0"/>
    </xf>
    <xf numFmtId="0" fontId="7" fillId="37" borderId="54" xfId="0" applyFont="1" applyFill="1" applyBorder="1" applyAlignment="1" applyProtection="1">
      <alignment horizontal="center" vertical="center" wrapText="1"/>
      <protection locked="0"/>
    </xf>
    <xf numFmtId="0" fontId="7" fillId="37" borderId="61" xfId="0" applyFont="1" applyFill="1" applyBorder="1" applyAlignment="1" applyProtection="1">
      <alignment horizontal="center" vertical="center" wrapText="1"/>
      <protection locked="0"/>
    </xf>
    <xf numFmtId="0" fontId="7" fillId="37" borderId="75" xfId="0" applyFont="1" applyFill="1" applyBorder="1" applyAlignment="1" applyProtection="1">
      <alignment horizontal="center" vertical="center" wrapText="1"/>
      <protection locked="0"/>
    </xf>
    <xf numFmtId="0" fontId="7" fillId="37" borderId="76" xfId="0" applyFont="1" applyFill="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7" fillId="37" borderId="76" xfId="0" applyFont="1" applyFill="1" applyBorder="1" applyAlignment="1">
      <alignment horizontal="center" vertical="center" wrapText="1"/>
    </xf>
    <xf numFmtId="0" fontId="0" fillId="37" borderId="76" xfId="0" applyFill="1" applyBorder="1" applyAlignment="1" applyProtection="1">
      <alignment horizontal="center" vertical="center" wrapText="1"/>
      <protection locked="0"/>
    </xf>
    <xf numFmtId="0" fontId="0" fillId="37" borderId="76" xfId="0" applyFill="1" applyBorder="1" applyAlignment="1">
      <alignment horizontal="center" vertical="center" wrapText="1"/>
    </xf>
    <xf numFmtId="0" fontId="5" fillId="0" borderId="74" xfId="0" applyFont="1" applyBorder="1" applyAlignment="1" applyProtection="1">
      <alignment horizontal="center" vertical="center" wrapText="1"/>
      <protection locked="0"/>
    </xf>
    <xf numFmtId="9" fontId="5" fillId="0" borderId="74" xfId="0" applyNumberFormat="1" applyFont="1" applyBorder="1" applyAlignment="1" applyProtection="1">
      <alignment horizontal="center" vertical="center" wrapText="1"/>
      <protection locked="0"/>
    </xf>
    <xf numFmtId="0" fontId="0" fillId="37" borderId="67" xfId="0" applyFill="1" applyBorder="1" applyAlignment="1">
      <alignment horizontal="center" vertical="center" wrapText="1"/>
    </xf>
    <xf numFmtId="0" fontId="7" fillId="37" borderId="67" xfId="0" applyFont="1" applyFill="1" applyBorder="1" applyAlignment="1">
      <alignment horizontal="center" vertical="center" wrapText="1"/>
    </xf>
    <xf numFmtId="9" fontId="5" fillId="0" borderId="26" xfId="0" applyNumberFormat="1" applyFont="1" applyBorder="1" applyAlignment="1" applyProtection="1">
      <alignment horizontal="justify" vertical="top" wrapText="1"/>
      <protection locked="0"/>
    </xf>
    <xf numFmtId="9" fontId="5" fillId="0" borderId="45" xfId="0" applyNumberFormat="1" applyFont="1" applyBorder="1" applyAlignment="1" applyProtection="1">
      <alignment horizontal="justify" vertical="top" wrapText="1"/>
      <protection locked="0"/>
    </xf>
    <xf numFmtId="9" fontId="5" fillId="0" borderId="53" xfId="0" applyNumberFormat="1" applyFont="1" applyBorder="1" applyAlignment="1" applyProtection="1">
      <alignment horizontal="justify" vertical="top" wrapText="1"/>
      <protection locked="0"/>
    </xf>
    <xf numFmtId="0" fontId="61" fillId="0" borderId="28" xfId="0" applyFont="1" applyBorder="1" applyAlignment="1" applyProtection="1">
      <alignment horizontal="center" vertical="center" wrapText="1"/>
      <protection locked="0"/>
    </xf>
    <xf numFmtId="0" fontId="61" fillId="0" borderId="2" xfId="0" applyFont="1" applyBorder="1" applyAlignment="1" applyProtection="1">
      <alignment horizontal="center" vertical="center" wrapText="1"/>
      <protection locked="0"/>
    </xf>
    <xf numFmtId="0" fontId="61" fillId="0" borderId="76" xfId="0" applyFont="1" applyBorder="1" applyAlignment="1" applyProtection="1">
      <alignment horizontal="center" vertical="center" wrapText="1"/>
      <protection locked="0"/>
    </xf>
    <xf numFmtId="9" fontId="44" fillId="0" borderId="28" xfId="0" applyNumberFormat="1" applyFont="1" applyBorder="1" applyAlignment="1" applyProtection="1">
      <alignment horizontal="center" vertical="center" wrapText="1"/>
      <protection locked="0"/>
    </xf>
    <xf numFmtId="0" fontId="5" fillId="4" borderId="45" xfId="0" applyFont="1" applyFill="1" applyBorder="1" applyAlignment="1" applyProtection="1">
      <alignment horizontal="center" vertical="center" wrapText="1"/>
      <protection locked="0"/>
    </xf>
    <xf numFmtId="0" fontId="5" fillId="4" borderId="53" xfId="0" applyFont="1" applyFill="1" applyBorder="1" applyAlignment="1" applyProtection="1">
      <alignment horizontal="center" vertical="center" wrapText="1"/>
      <protection locked="0"/>
    </xf>
    <xf numFmtId="9" fontId="0" fillId="0" borderId="26" xfId="0" applyNumberFormat="1" applyBorder="1" applyAlignment="1" applyProtection="1">
      <alignment horizontal="center" vertical="center" wrapText="1"/>
      <protection locked="0"/>
    </xf>
    <xf numFmtId="9" fontId="0" fillId="0" borderId="45" xfId="0" applyNumberFormat="1" applyBorder="1" applyAlignment="1" applyProtection="1">
      <alignment horizontal="center" vertical="center" wrapText="1"/>
      <protection locked="0"/>
    </xf>
    <xf numFmtId="9" fontId="0" fillId="0" borderId="53" xfId="0" applyNumberFormat="1" applyBorder="1" applyAlignment="1" applyProtection="1">
      <alignment horizontal="center" vertical="center" wrapText="1"/>
      <protection locked="0"/>
    </xf>
    <xf numFmtId="9" fontId="1" fillId="0" borderId="26" xfId="66" applyFont="1" applyFill="1" applyBorder="1" applyAlignment="1" applyProtection="1">
      <alignment horizontal="center" vertical="center" wrapText="1"/>
      <protection locked="0"/>
    </xf>
    <xf numFmtId="9" fontId="1" fillId="0" borderId="45" xfId="66" applyFont="1" applyFill="1" applyBorder="1" applyAlignment="1" applyProtection="1">
      <alignment horizontal="center" vertical="center" wrapText="1"/>
      <protection locked="0"/>
    </xf>
    <xf numFmtId="9" fontId="1" fillId="0" borderId="53" xfId="66" applyFont="1" applyFill="1" applyBorder="1" applyAlignment="1" applyProtection="1">
      <alignment horizontal="center" vertical="center" wrapText="1"/>
      <protection locked="0"/>
    </xf>
    <xf numFmtId="1" fontId="5" fillId="0" borderId="196" xfId="0" applyNumberFormat="1" applyFont="1" applyBorder="1" applyAlignment="1" applyProtection="1">
      <alignment horizontal="center" vertical="center" wrapText="1"/>
      <protection locked="0"/>
    </xf>
    <xf numFmtId="1" fontId="5" fillId="0" borderId="222" xfId="0" applyNumberFormat="1" applyFont="1" applyBorder="1" applyAlignment="1" applyProtection="1">
      <alignment horizontal="center" vertical="center" wrapText="1"/>
      <protection locked="0"/>
    </xf>
    <xf numFmtId="0" fontId="44" fillId="0" borderId="26" xfId="0" applyFont="1" applyBorder="1" applyAlignment="1" applyProtection="1">
      <alignment horizontal="center" vertical="center" wrapText="1"/>
      <protection locked="0"/>
    </xf>
    <xf numFmtId="0" fontId="44" fillId="0" borderId="196" xfId="0" applyFont="1" applyBorder="1" applyAlignment="1" applyProtection="1">
      <alignment horizontal="center" vertical="center" wrapText="1"/>
      <protection locked="0"/>
    </xf>
    <xf numFmtId="0" fontId="44" fillId="0" borderId="222" xfId="0" applyFont="1" applyBorder="1" applyAlignment="1" applyProtection="1">
      <alignment horizontal="center" vertical="center" wrapText="1"/>
      <protection locked="0"/>
    </xf>
    <xf numFmtId="0" fontId="61" fillId="39" borderId="67" xfId="0" applyFont="1" applyFill="1" applyBorder="1" applyAlignment="1" applyProtection="1">
      <alignment horizontal="center" vertical="center" wrapText="1"/>
      <protection locked="0"/>
    </xf>
    <xf numFmtId="0" fontId="61" fillId="39" borderId="2" xfId="0" applyFont="1" applyFill="1" applyBorder="1" applyAlignment="1" applyProtection="1">
      <alignment horizontal="center" vertical="center" wrapText="1"/>
      <protection locked="0"/>
    </xf>
    <xf numFmtId="0" fontId="7" fillId="37" borderId="64" xfId="0" applyFont="1" applyFill="1" applyBorder="1" applyAlignment="1" applyProtection="1">
      <alignment horizontal="center" vertical="center" wrapText="1"/>
      <protection locked="0"/>
    </xf>
    <xf numFmtId="0" fontId="7" fillId="37" borderId="69" xfId="0" applyFont="1" applyFill="1" applyBorder="1" applyAlignment="1" applyProtection="1">
      <alignment horizontal="center" vertical="center" wrapText="1"/>
      <protection locked="0"/>
    </xf>
    <xf numFmtId="0" fontId="7" fillId="37" borderId="78" xfId="0" applyFont="1" applyFill="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61" fillId="0" borderId="67" xfId="0" applyFont="1" applyBorder="1" applyAlignment="1" applyProtection="1">
      <alignment horizontal="center" vertical="center" wrapText="1"/>
      <protection locked="0"/>
    </xf>
    <xf numFmtId="9" fontId="6" fillId="0" borderId="67" xfId="0" applyNumberFormat="1" applyFont="1" applyBorder="1" applyAlignment="1" applyProtection="1">
      <alignment horizontal="center" vertical="center" wrapText="1"/>
      <protection locked="0"/>
    </xf>
    <xf numFmtId="9" fontId="5" fillId="0" borderId="65" xfId="66" applyFont="1" applyFill="1" applyBorder="1" applyAlignment="1" applyProtection="1">
      <alignment horizontal="center" vertical="center" wrapText="1"/>
      <protection locked="0"/>
    </xf>
    <xf numFmtId="9" fontId="5" fillId="0" borderId="31" xfId="66" applyFont="1" applyFill="1" applyBorder="1" applyAlignment="1" applyProtection="1">
      <alignment horizontal="center" vertical="center" wrapText="1"/>
      <protection locked="0"/>
    </xf>
    <xf numFmtId="1" fontId="5" fillId="0" borderId="65" xfId="0" applyNumberFormat="1" applyFont="1" applyBorder="1" applyAlignment="1" applyProtection="1">
      <alignment horizontal="center" vertical="center" wrapText="1"/>
      <protection locked="0"/>
    </xf>
    <xf numFmtId="1" fontId="5" fillId="0" borderId="31" xfId="0" applyNumberFormat="1" applyFont="1" applyBorder="1" applyAlignment="1" applyProtection="1">
      <alignment horizontal="center" vertical="center" wrapText="1"/>
      <protection locked="0"/>
    </xf>
    <xf numFmtId="9" fontId="5" fillId="0" borderId="76" xfId="0" applyNumberFormat="1" applyFont="1" applyBorder="1" applyAlignment="1" applyProtection="1">
      <alignment horizontal="center" vertical="center" wrapText="1"/>
      <protection locked="0"/>
    </xf>
    <xf numFmtId="0" fontId="0" fillId="0" borderId="67" xfId="0" applyBorder="1" applyAlignment="1" applyProtection="1">
      <alignment horizontal="center" vertical="center" wrapText="1"/>
      <protection locked="0"/>
    </xf>
    <xf numFmtId="0" fontId="0" fillId="0" borderId="76" xfId="0" applyBorder="1" applyAlignment="1" applyProtection="1">
      <alignment horizontal="center" vertical="center" wrapText="1"/>
      <protection locked="0"/>
    </xf>
    <xf numFmtId="0" fontId="0" fillId="0" borderId="91" xfId="0" applyBorder="1" applyAlignment="1" applyProtection="1">
      <alignment horizontal="center" vertical="center" wrapText="1"/>
      <protection locked="0"/>
    </xf>
    <xf numFmtId="0" fontId="0" fillId="0" borderId="92" xfId="0" applyBorder="1" applyAlignment="1" applyProtection="1">
      <alignment horizontal="center" vertical="center" wrapText="1"/>
      <protection locked="0"/>
    </xf>
    <xf numFmtId="0" fontId="0" fillId="0" borderId="148" xfId="0" applyBorder="1" applyAlignment="1" applyProtection="1">
      <alignment horizontal="center" vertical="center" wrapText="1"/>
      <protection locked="0"/>
    </xf>
    <xf numFmtId="0" fontId="44" fillId="37" borderId="67" xfId="0" applyFont="1" applyFill="1" applyBorder="1" applyAlignment="1" applyProtection="1">
      <alignment horizontal="center" vertical="center" wrapText="1"/>
      <protection locked="0"/>
    </xf>
    <xf numFmtId="0" fontId="44" fillId="37" borderId="2" xfId="0" applyFont="1" applyFill="1" applyBorder="1" applyAlignment="1" applyProtection="1">
      <alignment horizontal="center" vertical="center" wrapText="1"/>
      <protection locked="0"/>
    </xf>
    <xf numFmtId="9" fontId="44" fillId="0" borderId="67" xfId="0" applyNumberFormat="1" applyFont="1" applyBorder="1" applyAlignment="1" applyProtection="1">
      <alignment horizontal="center" vertical="center" wrapText="1"/>
      <protection locked="0"/>
    </xf>
    <xf numFmtId="0" fontId="7" fillId="37" borderId="73" xfId="0" applyFont="1" applyFill="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9" fontId="61" fillId="0" borderId="67" xfId="0" applyNumberFormat="1" applyFont="1" applyBorder="1" applyAlignment="1" applyProtection="1">
      <alignment horizontal="center" vertical="center" wrapText="1"/>
      <protection locked="0"/>
    </xf>
    <xf numFmtId="0" fontId="44" fillId="0" borderId="67"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76" xfId="0" applyFont="1" applyBorder="1" applyAlignment="1" applyProtection="1">
      <alignment horizontal="center" vertical="center" wrapText="1"/>
      <protection locked="0"/>
    </xf>
    <xf numFmtId="0" fontId="44" fillId="0" borderId="91" xfId="0" applyFont="1" applyBorder="1" applyAlignment="1" applyProtection="1">
      <alignment horizontal="center" vertical="center" wrapText="1"/>
      <protection locked="0"/>
    </xf>
    <xf numFmtId="0" fontId="44" fillId="0" borderId="92" xfId="0" applyFont="1" applyBorder="1" applyAlignment="1" applyProtection="1">
      <alignment horizontal="center" vertical="center" wrapText="1"/>
      <protection locked="0"/>
    </xf>
    <xf numFmtId="0" fontId="44" fillId="0" borderId="148" xfId="0" applyFont="1" applyBorder="1" applyAlignment="1" applyProtection="1">
      <alignment horizontal="center" vertical="center" wrapText="1"/>
      <protection locked="0"/>
    </xf>
    <xf numFmtId="0" fontId="6" fillId="39" borderId="76"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9" fontId="61" fillId="0" borderId="2" xfId="0" applyNumberFormat="1" applyFont="1" applyBorder="1" applyAlignment="1" applyProtection="1">
      <alignment horizontal="center" vertical="center" wrapText="1"/>
      <protection locked="0"/>
    </xf>
    <xf numFmtId="0" fontId="7" fillId="37" borderId="94" xfId="0" applyFont="1" applyFill="1" applyBorder="1" applyAlignment="1" applyProtection="1">
      <alignment horizontal="center" vertical="center" wrapText="1"/>
      <protection locked="0"/>
    </xf>
    <xf numFmtId="0" fontId="7" fillId="37" borderId="95" xfId="0" applyFont="1" applyFill="1" applyBorder="1" applyAlignment="1" applyProtection="1">
      <alignment horizontal="center" vertical="center" wrapText="1"/>
      <protection locked="0"/>
    </xf>
    <xf numFmtId="0" fontId="7" fillId="37" borderId="97" xfId="0" applyFont="1" applyFill="1" applyBorder="1" applyAlignment="1" applyProtection="1">
      <alignment horizontal="center" vertical="center" wrapText="1"/>
      <protection locked="0"/>
    </xf>
    <xf numFmtId="0" fontId="2" fillId="37" borderId="45" xfId="0" applyFont="1" applyFill="1" applyBorder="1" applyAlignment="1" applyProtection="1">
      <alignment horizontal="center" vertical="top" wrapText="1"/>
      <protection locked="0"/>
    </xf>
    <xf numFmtId="0" fontId="2" fillId="37" borderId="31" xfId="0" applyFont="1" applyFill="1" applyBorder="1" applyAlignment="1" applyProtection="1">
      <alignment horizontal="center" vertical="top" wrapText="1"/>
      <protection locked="0"/>
    </xf>
    <xf numFmtId="0" fontId="0" fillId="0" borderId="43" xfId="0" applyBorder="1" applyAlignment="1" applyProtection="1">
      <alignment horizontal="center" vertical="top" wrapText="1"/>
      <protection locked="0"/>
    </xf>
    <xf numFmtId="0" fontId="0" fillId="0" borderId="32" xfId="0" applyBorder="1" applyAlignment="1" applyProtection="1">
      <alignment horizontal="center" vertical="top" wrapText="1"/>
      <protection locked="0"/>
    </xf>
    <xf numFmtId="0" fontId="7" fillId="37" borderId="80"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0" fillId="0" borderId="81" xfId="0" applyBorder="1" applyAlignment="1" applyProtection="1">
      <alignment horizontal="center" vertical="center" wrapText="1"/>
      <protection locked="0"/>
    </xf>
    <xf numFmtId="0" fontId="44" fillId="37" borderId="76" xfId="0" applyFont="1" applyFill="1" applyBorder="1" applyAlignment="1" applyProtection="1">
      <alignment horizontal="center" vertical="center" wrapText="1"/>
      <protection locked="0"/>
    </xf>
    <xf numFmtId="0" fontId="0" fillId="4" borderId="26" xfId="0" applyFill="1" applyBorder="1" applyAlignment="1" applyProtection="1">
      <alignment horizontal="center" vertical="center" wrapText="1"/>
      <protection locked="0"/>
    </xf>
    <xf numFmtId="0" fontId="0" fillId="4" borderId="196" xfId="0" applyFill="1" applyBorder="1" applyAlignment="1" applyProtection="1">
      <alignment horizontal="center" vertical="center" wrapText="1"/>
      <protection locked="0"/>
    </xf>
    <xf numFmtId="0" fontId="0" fillId="4" borderId="222" xfId="0" applyFill="1" applyBorder="1" applyAlignment="1" applyProtection="1">
      <alignment horizontal="center" vertical="center" wrapText="1"/>
      <protection locked="0"/>
    </xf>
    <xf numFmtId="9" fontId="5" fillId="4" borderId="45" xfId="0" applyNumberFormat="1" applyFont="1" applyFill="1" applyBorder="1" applyAlignment="1" applyProtection="1">
      <alignment horizontal="center" vertical="center" wrapText="1"/>
      <protection locked="0"/>
    </xf>
    <xf numFmtId="9" fontId="5" fillId="4" borderId="31" xfId="0" applyNumberFormat="1" applyFont="1" applyFill="1" applyBorder="1" applyAlignment="1" applyProtection="1">
      <alignment horizontal="center" vertical="center" wrapText="1"/>
      <protection locked="0"/>
    </xf>
    <xf numFmtId="0" fontId="7" fillId="37" borderId="26" xfId="0" applyFont="1" applyFill="1" applyBorder="1" applyAlignment="1" applyProtection="1">
      <alignment horizontal="center" vertical="center" wrapText="1"/>
      <protection locked="0"/>
    </xf>
    <xf numFmtId="0" fontId="7" fillId="37" borderId="45" xfId="0" applyFont="1" applyFill="1" applyBorder="1" applyAlignment="1" applyProtection="1">
      <alignment horizontal="center" vertical="center" wrapText="1"/>
      <protection locked="0"/>
    </xf>
    <xf numFmtId="0" fontId="7" fillId="37" borderId="53" xfId="0" applyFont="1" applyFill="1" applyBorder="1" applyAlignment="1" applyProtection="1">
      <alignment horizontal="center" vertical="center" wrapText="1"/>
      <protection locked="0"/>
    </xf>
    <xf numFmtId="0" fontId="2" fillId="37" borderId="129" xfId="0" applyFont="1" applyFill="1" applyBorder="1" applyAlignment="1" applyProtection="1">
      <alignment horizontal="center" vertical="top" wrapText="1"/>
      <protection locked="0"/>
    </xf>
    <xf numFmtId="0" fontId="2" fillId="37" borderId="109" xfId="0" applyFont="1" applyFill="1" applyBorder="1" applyAlignment="1" applyProtection="1">
      <alignment horizontal="center" vertical="top" wrapText="1"/>
      <protection locked="0"/>
    </xf>
    <xf numFmtId="0" fontId="5" fillId="37" borderId="116" xfId="0" applyFont="1" applyFill="1" applyBorder="1" applyAlignment="1" applyProtection="1">
      <alignment horizontal="center" vertical="top" wrapText="1"/>
      <protection locked="0"/>
    </xf>
    <xf numFmtId="0" fontId="5" fillId="37" borderId="110" xfId="0" applyFont="1" applyFill="1" applyBorder="1" applyAlignment="1" applyProtection="1">
      <alignment horizontal="center" vertical="top" wrapText="1"/>
      <protection locked="0"/>
    </xf>
    <xf numFmtId="0" fontId="0" fillId="0" borderId="130" xfId="0" applyBorder="1" applyAlignment="1" applyProtection="1">
      <alignment horizontal="center" vertical="top" wrapText="1"/>
      <protection locked="0"/>
    </xf>
    <xf numFmtId="0" fontId="0" fillId="0" borderId="111" xfId="0" applyBorder="1" applyAlignment="1" applyProtection="1">
      <alignment horizontal="center" vertical="top" wrapText="1"/>
      <protection locked="0"/>
    </xf>
    <xf numFmtId="0" fontId="7" fillId="37" borderId="106" xfId="0" applyFont="1" applyFill="1" applyBorder="1" applyAlignment="1" applyProtection="1">
      <alignment horizontal="center" vertical="center" wrapText="1"/>
      <protection locked="0"/>
    </xf>
    <xf numFmtId="0" fontId="7" fillId="37" borderId="112" xfId="0" applyFont="1" applyFill="1" applyBorder="1" applyAlignment="1" applyProtection="1">
      <alignment horizontal="center" vertical="center" wrapText="1"/>
      <protection locked="0"/>
    </xf>
    <xf numFmtId="0" fontId="7" fillId="37" borderId="117" xfId="0" applyFont="1" applyFill="1" applyBorder="1" applyAlignment="1" applyProtection="1">
      <alignment horizontal="center" vertical="center" wrapText="1"/>
      <protection locked="0"/>
    </xf>
    <xf numFmtId="0" fontId="7" fillId="37" borderId="107" xfId="0" applyFont="1" applyFill="1" applyBorder="1" applyAlignment="1" applyProtection="1">
      <alignment horizontal="center" vertical="center" wrapText="1"/>
      <protection locked="0"/>
    </xf>
    <xf numFmtId="0" fontId="7" fillId="37" borderId="113" xfId="0" applyFont="1" applyFill="1" applyBorder="1" applyAlignment="1" applyProtection="1">
      <alignment horizontal="center" vertical="center" wrapText="1"/>
      <protection locked="0"/>
    </xf>
    <xf numFmtId="0" fontId="7" fillId="37" borderId="118" xfId="0" applyFont="1" applyFill="1" applyBorder="1" applyAlignment="1" applyProtection="1">
      <alignment horizontal="center" vertical="center" wrapText="1"/>
      <protection locked="0"/>
    </xf>
    <xf numFmtId="0" fontId="7" fillId="0" borderId="104" xfId="0" applyFont="1" applyBorder="1" applyAlignment="1" applyProtection="1">
      <alignment horizontal="center" vertical="center" wrapText="1"/>
      <protection locked="0"/>
    </xf>
    <xf numFmtId="0" fontId="7" fillId="0" borderId="110" xfId="0" applyFont="1" applyBorder="1" applyAlignment="1" applyProtection="1">
      <alignment horizontal="center" vertical="center" wrapText="1"/>
      <protection locked="0"/>
    </xf>
    <xf numFmtId="0" fontId="7" fillId="0" borderId="119" xfId="0" applyFont="1" applyBorder="1" applyAlignment="1" applyProtection="1">
      <alignment horizontal="center" vertical="center" wrapText="1"/>
      <protection locked="0"/>
    </xf>
    <xf numFmtId="0" fontId="5" fillId="0" borderId="104" xfId="0" applyFont="1" applyBorder="1" applyAlignment="1" applyProtection="1">
      <alignment horizontal="center" vertical="center" wrapText="1"/>
      <protection locked="0"/>
    </xf>
    <xf numFmtId="0" fontId="5" fillId="0" borderId="110" xfId="0" applyFont="1" applyBorder="1" applyAlignment="1" applyProtection="1">
      <alignment horizontal="center" vertical="center" wrapText="1"/>
      <protection locked="0"/>
    </xf>
    <xf numFmtId="0" fontId="5" fillId="0" borderId="119" xfId="0" applyFont="1" applyBorder="1" applyAlignment="1" applyProtection="1">
      <alignment horizontal="center" vertical="center" wrapText="1"/>
      <protection locked="0"/>
    </xf>
    <xf numFmtId="0" fontId="5" fillId="37" borderId="107" xfId="0" applyFont="1" applyFill="1" applyBorder="1" applyAlignment="1" applyProtection="1">
      <alignment horizontal="center" vertical="center" wrapText="1"/>
      <protection locked="0"/>
    </xf>
    <xf numFmtId="0" fontId="5" fillId="37" borderId="113" xfId="0" applyFont="1" applyFill="1" applyBorder="1" applyAlignment="1" applyProtection="1">
      <alignment horizontal="center" vertical="center" wrapText="1"/>
      <protection locked="0"/>
    </xf>
    <xf numFmtId="0" fontId="5" fillId="37" borderId="118" xfId="0" applyFont="1" applyFill="1" applyBorder="1" applyAlignment="1" applyProtection="1">
      <alignment horizontal="center" vertical="center" wrapText="1"/>
      <protection locked="0"/>
    </xf>
    <xf numFmtId="9" fontId="5" fillId="4" borderId="67" xfId="0" applyNumberFormat="1" applyFont="1" applyFill="1" applyBorder="1" applyAlignment="1" applyProtection="1">
      <alignment horizontal="center" vertical="center" wrapText="1"/>
      <protection locked="0"/>
    </xf>
    <xf numFmtId="9" fontId="5" fillId="4" borderId="76" xfId="0" applyNumberFormat="1" applyFont="1" applyFill="1" applyBorder="1" applyAlignment="1" applyProtection="1">
      <alignment horizontal="center" vertical="center" wrapText="1"/>
      <protection locked="0"/>
    </xf>
    <xf numFmtId="0" fontId="5" fillId="37" borderId="104" xfId="0" applyFont="1" applyFill="1" applyBorder="1" applyAlignment="1">
      <alignment horizontal="center" vertical="center" wrapText="1"/>
    </xf>
    <xf numFmtId="0" fontId="5" fillId="37" borderId="110" xfId="0" applyFont="1" applyFill="1" applyBorder="1" applyAlignment="1">
      <alignment horizontal="center" vertical="center" wrapText="1"/>
    </xf>
    <xf numFmtId="0" fontId="5" fillId="37" borderId="119" xfId="0" applyFont="1" applyFill="1" applyBorder="1" applyAlignment="1">
      <alignment horizontal="center" vertical="center" wrapText="1"/>
    </xf>
    <xf numFmtId="0" fontId="5" fillId="37" borderId="104" xfId="0" applyFont="1" applyFill="1" applyBorder="1" applyAlignment="1" applyProtection="1">
      <alignment horizontal="center" vertical="center" wrapText="1"/>
      <protection locked="0"/>
    </xf>
    <xf numFmtId="0" fontId="5" fillId="37" borderId="110" xfId="0" applyFont="1" applyFill="1" applyBorder="1" applyAlignment="1" applyProtection="1">
      <alignment horizontal="center" vertical="center" wrapText="1"/>
      <protection locked="0"/>
    </xf>
    <xf numFmtId="0" fontId="5" fillId="37" borderId="119" xfId="0" applyFont="1" applyFill="1" applyBorder="1" applyAlignment="1" applyProtection="1">
      <alignment horizontal="center" vertical="center" wrapText="1"/>
      <protection locked="0"/>
    </xf>
    <xf numFmtId="9" fontId="5" fillId="37" borderId="104" xfId="66" applyFont="1" applyFill="1" applyBorder="1" applyAlignment="1" applyProtection="1">
      <alignment horizontal="center" vertical="center" wrapText="1"/>
    </xf>
    <xf numFmtId="9" fontId="5" fillId="37" borderId="110" xfId="66" applyFont="1" applyFill="1" applyBorder="1" applyAlignment="1" applyProtection="1">
      <alignment horizontal="center" vertical="center" wrapText="1"/>
    </xf>
    <xf numFmtId="9" fontId="5" fillId="37" borderId="119" xfId="66" applyFont="1" applyFill="1" applyBorder="1" applyAlignment="1" applyProtection="1">
      <alignment horizontal="center" vertical="center" wrapText="1"/>
    </xf>
    <xf numFmtId="0" fontId="0" fillId="37" borderId="104" xfId="0" applyFill="1" applyBorder="1" applyAlignment="1">
      <alignment horizontal="center" vertical="center" wrapText="1"/>
    </xf>
    <xf numFmtId="0" fontId="0" fillId="37" borderId="110" xfId="0" applyFill="1" applyBorder="1" applyAlignment="1">
      <alignment horizontal="center" vertical="center" wrapText="1"/>
    </xf>
    <xf numFmtId="0" fontId="0" fillId="37" borderId="119" xfId="0" applyFill="1" applyBorder="1" applyAlignment="1">
      <alignment horizontal="center" vertical="center" wrapText="1"/>
    </xf>
    <xf numFmtId="0" fontId="7" fillId="37" borderId="122" xfId="0" applyFont="1" applyFill="1" applyBorder="1" applyAlignment="1">
      <alignment horizontal="center" vertical="center" wrapText="1"/>
    </xf>
    <xf numFmtId="0" fontId="7" fillId="37" borderId="113" xfId="0" applyFont="1" applyFill="1" applyBorder="1" applyAlignment="1">
      <alignment horizontal="center" vertical="center" wrapText="1"/>
    </xf>
    <xf numFmtId="0" fontId="7" fillId="37" borderId="118" xfId="0" applyFont="1" applyFill="1" applyBorder="1" applyAlignment="1">
      <alignment horizontal="center" vertical="center" wrapText="1"/>
    </xf>
    <xf numFmtId="0" fontId="0" fillId="37" borderId="107" xfId="0" applyFill="1" applyBorder="1" applyAlignment="1" applyProtection="1">
      <alignment horizontal="center" vertical="center" wrapText="1"/>
      <protection locked="0"/>
    </xf>
    <xf numFmtId="0" fontId="0" fillId="37" borderId="113" xfId="0" applyFill="1" applyBorder="1" applyAlignment="1" applyProtection="1">
      <alignment horizontal="center" vertical="center" wrapText="1"/>
      <protection locked="0"/>
    </xf>
    <xf numFmtId="0" fontId="0" fillId="37" borderId="118" xfId="0" applyFill="1" applyBorder="1" applyAlignment="1" applyProtection="1">
      <alignment horizontal="center" vertical="center" wrapText="1"/>
      <protection locked="0"/>
    </xf>
    <xf numFmtId="0" fontId="0" fillId="0" borderId="104" xfId="0" applyBorder="1" applyAlignment="1" applyProtection="1">
      <alignment horizontal="center" vertical="center" wrapText="1"/>
      <protection locked="0"/>
    </xf>
    <xf numFmtId="0" fontId="0" fillId="0" borderId="110" xfId="0" applyBorder="1" applyAlignment="1" applyProtection="1">
      <alignment horizontal="center" vertical="center" wrapText="1"/>
      <protection locked="0"/>
    </xf>
    <xf numFmtId="0" fontId="0" fillId="0" borderId="119" xfId="0" applyBorder="1" applyAlignment="1" applyProtection="1">
      <alignment horizontal="center" vertical="center" wrapText="1"/>
      <protection locked="0"/>
    </xf>
    <xf numFmtId="0" fontId="0" fillId="37" borderId="122" xfId="0" applyFill="1" applyBorder="1" applyAlignment="1">
      <alignment horizontal="center" vertical="center" wrapText="1"/>
    </xf>
    <xf numFmtId="0" fontId="0" fillId="37" borderId="113" xfId="0" applyFill="1" applyBorder="1" applyAlignment="1">
      <alignment horizontal="center" vertical="center" wrapText="1"/>
    </xf>
    <xf numFmtId="0" fontId="0" fillId="37" borderId="118" xfId="0" applyFill="1" applyBorder="1" applyAlignment="1">
      <alignment horizontal="center" vertical="center" wrapText="1"/>
    </xf>
    <xf numFmtId="9" fontId="5" fillId="0" borderId="104" xfId="0" applyNumberFormat="1" applyFont="1" applyBorder="1" applyAlignment="1" applyProtection="1">
      <alignment horizontal="center" vertical="center" wrapText="1"/>
      <protection locked="0"/>
    </xf>
    <xf numFmtId="9" fontId="5" fillId="0" borderId="110" xfId="0" applyNumberFormat="1" applyFont="1" applyBorder="1" applyAlignment="1" applyProtection="1">
      <alignment horizontal="center" vertical="center" wrapText="1"/>
      <protection locked="0"/>
    </xf>
    <xf numFmtId="9" fontId="5" fillId="0" borderId="119" xfId="0" applyNumberFormat="1" applyFont="1" applyBorder="1" applyAlignment="1" applyProtection="1">
      <alignment horizontal="center" vertical="center" wrapText="1"/>
      <protection locked="0"/>
    </xf>
    <xf numFmtId="0" fontId="5" fillId="4" borderId="104" xfId="0" applyFont="1" applyFill="1" applyBorder="1" applyAlignment="1" applyProtection="1">
      <alignment horizontal="center" vertical="center" wrapText="1"/>
      <protection locked="0"/>
    </xf>
    <xf numFmtId="0" fontId="5" fillId="4" borderId="110" xfId="0" applyFont="1" applyFill="1" applyBorder="1" applyAlignment="1" applyProtection="1">
      <alignment horizontal="center" vertical="center" wrapText="1"/>
      <protection locked="0"/>
    </xf>
    <xf numFmtId="0" fontId="5" fillId="4" borderId="120" xfId="0" applyFont="1" applyFill="1" applyBorder="1" applyAlignment="1" applyProtection="1">
      <alignment horizontal="center" vertical="center" wrapText="1"/>
      <protection locked="0"/>
    </xf>
    <xf numFmtId="0" fontId="5" fillId="4" borderId="105" xfId="0" applyFont="1" applyFill="1" applyBorder="1" applyAlignment="1" applyProtection="1">
      <alignment horizontal="center" vertical="center" wrapText="1"/>
      <protection locked="0"/>
    </xf>
    <xf numFmtId="0" fontId="5" fillId="4" borderId="111" xfId="0" applyFont="1" applyFill="1" applyBorder="1" applyAlignment="1" applyProtection="1">
      <alignment horizontal="center" vertical="center" wrapText="1"/>
      <protection locked="0"/>
    </xf>
    <xf numFmtId="0" fontId="5" fillId="4" borderId="153" xfId="0" applyFont="1" applyFill="1" applyBorder="1" applyAlignment="1" applyProtection="1">
      <alignment horizontal="center" vertical="center" wrapText="1"/>
      <protection locked="0"/>
    </xf>
    <xf numFmtId="0" fontId="44" fillId="0" borderId="104" xfId="0" applyFont="1" applyBorder="1" applyAlignment="1" applyProtection="1">
      <alignment horizontal="center" vertical="center" wrapText="1"/>
      <protection locked="0"/>
    </xf>
    <xf numFmtId="0" fontId="44" fillId="0" borderId="110" xfId="0" applyFont="1" applyBorder="1" applyAlignment="1" applyProtection="1">
      <alignment horizontal="center" vertical="center" wrapText="1"/>
      <protection locked="0"/>
    </xf>
    <xf numFmtId="0" fontId="44" fillId="0" borderId="119" xfId="0" applyFont="1" applyBorder="1" applyAlignment="1" applyProtection="1">
      <alignment horizontal="center" vertical="center" wrapText="1"/>
      <protection locked="0"/>
    </xf>
    <xf numFmtId="0" fontId="7" fillId="37" borderId="107" xfId="0" applyFont="1" applyFill="1" applyBorder="1" applyAlignment="1">
      <alignment horizontal="center" vertical="center" wrapText="1"/>
    </xf>
    <xf numFmtId="0" fontId="0" fillId="37" borderId="107" xfId="0" applyFill="1" applyBorder="1" applyAlignment="1">
      <alignment horizontal="center" vertical="center" wrapText="1"/>
    </xf>
    <xf numFmtId="9" fontId="44" fillId="0" borderId="104" xfId="0" applyNumberFormat="1" applyFont="1" applyBorder="1" applyAlignment="1" applyProtection="1">
      <alignment horizontal="center" vertical="center" wrapText="1"/>
      <protection locked="0"/>
    </xf>
    <xf numFmtId="9" fontId="44" fillId="0" borderId="110" xfId="0" applyNumberFormat="1" applyFont="1" applyBorder="1" applyAlignment="1" applyProtection="1">
      <alignment horizontal="center" vertical="center" wrapText="1"/>
      <protection locked="0"/>
    </xf>
    <xf numFmtId="9" fontId="44" fillId="0" borderId="119" xfId="0" applyNumberFormat="1" applyFont="1" applyBorder="1" applyAlignment="1" applyProtection="1">
      <alignment horizontal="center" vertical="center" wrapText="1"/>
      <protection locked="0"/>
    </xf>
    <xf numFmtId="0" fontId="5" fillId="37" borderId="107" xfId="0" applyFont="1" applyFill="1" applyBorder="1" applyAlignment="1">
      <alignment horizontal="center" vertical="center" wrapText="1"/>
    </xf>
    <xf numFmtId="0" fontId="5" fillId="37" borderId="113" xfId="0" applyFont="1" applyFill="1" applyBorder="1" applyAlignment="1">
      <alignment horizontal="center" vertical="center" wrapText="1"/>
    </xf>
    <xf numFmtId="0" fontId="5" fillId="37" borderId="118" xfId="0" applyFont="1" applyFill="1" applyBorder="1" applyAlignment="1">
      <alignment horizontal="center" vertical="center" wrapText="1"/>
    </xf>
    <xf numFmtId="9" fontId="7" fillId="37" borderId="104" xfId="0" applyNumberFormat="1" applyFont="1" applyFill="1" applyBorder="1" applyAlignment="1">
      <alignment horizontal="center" vertical="center" wrapText="1"/>
    </xf>
    <xf numFmtId="0" fontId="7" fillId="37" borderId="110" xfId="0" applyFont="1" applyFill="1" applyBorder="1" applyAlignment="1">
      <alignment horizontal="center" vertical="center" wrapText="1"/>
    </xf>
    <xf numFmtId="0" fontId="7" fillId="37" borderId="119" xfId="0" applyFont="1" applyFill="1" applyBorder="1" applyAlignment="1">
      <alignment horizontal="center" vertical="center" wrapText="1"/>
    </xf>
    <xf numFmtId="0" fontId="0" fillId="0" borderId="154" xfId="0" applyBorder="1" applyAlignment="1" applyProtection="1">
      <alignment horizontal="center" vertical="center" wrapText="1"/>
      <protection locked="0"/>
    </xf>
    <xf numFmtId="0" fontId="0" fillId="0" borderId="156" xfId="0" applyBorder="1" applyAlignment="1" applyProtection="1">
      <alignment horizontal="center" vertical="center" wrapText="1"/>
      <protection locked="0"/>
    </xf>
    <xf numFmtId="0" fontId="0" fillId="0" borderId="155" xfId="0" applyBorder="1" applyAlignment="1" applyProtection="1">
      <alignment horizontal="center" vertical="center" wrapText="1"/>
      <protection locked="0"/>
    </xf>
    <xf numFmtId="0" fontId="0" fillId="0" borderId="111" xfId="0" applyBorder="1" applyAlignment="1" applyProtection="1">
      <alignment horizontal="center" vertical="center" wrapText="1"/>
      <protection locked="0"/>
    </xf>
    <xf numFmtId="0" fontId="0" fillId="0" borderId="157" xfId="0" applyBorder="1" applyAlignment="1" applyProtection="1">
      <alignment horizontal="center" vertical="center" wrapText="1"/>
      <protection locked="0"/>
    </xf>
    <xf numFmtId="0" fontId="44" fillId="0" borderId="154" xfId="0" applyFont="1" applyBorder="1" applyAlignment="1" applyProtection="1">
      <alignment horizontal="center" vertical="center" wrapText="1"/>
      <protection locked="0"/>
    </xf>
    <xf numFmtId="0" fontId="44" fillId="0" borderId="156" xfId="0" applyFont="1" applyBorder="1" applyAlignment="1" applyProtection="1">
      <alignment horizontal="center" vertical="center" wrapText="1"/>
      <protection locked="0"/>
    </xf>
    <xf numFmtId="0" fontId="5" fillId="37" borderId="120" xfId="0" applyFont="1" applyFill="1" applyBorder="1" applyAlignment="1" applyProtection="1">
      <alignment horizontal="center" vertical="center" wrapText="1"/>
      <protection locked="0"/>
    </xf>
    <xf numFmtId="9" fontId="44" fillId="0" borderId="76" xfId="0" applyNumberFormat="1" applyFont="1" applyBorder="1" applyAlignment="1" applyProtection="1">
      <alignment horizontal="center" vertical="center" wrapText="1"/>
      <protection locked="0"/>
    </xf>
    <xf numFmtId="0" fontId="5" fillId="37" borderId="43" xfId="0" applyFont="1" applyFill="1" applyBorder="1" applyAlignment="1" applyProtection="1">
      <alignment horizontal="center" vertical="center" wrapText="1"/>
      <protection locked="0"/>
    </xf>
    <xf numFmtId="0" fontId="5" fillId="0" borderId="65" xfId="0" applyFont="1" applyBorder="1" applyAlignment="1" applyProtection="1">
      <alignment vertical="center" wrapText="1"/>
      <protection locked="0"/>
    </xf>
    <xf numFmtId="0" fontId="5" fillId="0" borderId="196" xfId="0" applyFont="1" applyBorder="1" applyAlignment="1" applyProtection="1">
      <alignment vertical="center" wrapText="1"/>
      <protection locked="0"/>
    </xf>
    <xf numFmtId="0" fontId="5" fillId="0" borderId="221" xfId="0" applyFont="1" applyBorder="1" applyAlignment="1" applyProtection="1">
      <alignment vertical="center" wrapText="1"/>
      <protection locked="0"/>
    </xf>
    <xf numFmtId="0" fontId="5" fillId="0" borderId="68" xfId="0" applyFont="1" applyBorder="1" applyAlignment="1" applyProtection="1">
      <alignment vertical="center" wrapText="1"/>
      <protection locked="0"/>
    </xf>
    <xf numFmtId="0" fontId="5" fillId="0" borderId="233" xfId="0" applyFont="1" applyBorder="1" applyAlignment="1" applyProtection="1">
      <alignment vertical="center" wrapText="1"/>
      <protection locked="0"/>
    </xf>
    <xf numFmtId="0" fontId="5" fillId="0" borderId="77" xfId="0" applyFont="1" applyBorder="1" applyAlignment="1" applyProtection="1">
      <alignment vertical="center" wrapText="1"/>
      <protection locked="0"/>
    </xf>
    <xf numFmtId="0" fontId="0" fillId="37" borderId="67" xfId="0" applyFill="1" applyBorder="1" applyAlignment="1">
      <alignment horizontal="center" vertical="top" wrapText="1"/>
    </xf>
    <xf numFmtId="0" fontId="0" fillId="37" borderId="2" xfId="0" applyFill="1" applyBorder="1" applyAlignment="1">
      <alignment horizontal="center" vertical="top" wrapText="1"/>
    </xf>
    <xf numFmtId="0" fontId="0" fillId="37" borderId="76" xfId="0" applyFill="1" applyBorder="1" applyAlignment="1">
      <alignment horizontal="center" vertical="top" wrapText="1"/>
    </xf>
    <xf numFmtId="9" fontId="44" fillId="0" borderId="1" xfId="0" applyNumberFormat="1" applyFont="1" applyBorder="1" applyAlignment="1" applyProtection="1">
      <alignment horizontal="center" vertical="top" wrapText="1"/>
      <protection locked="0"/>
    </xf>
    <xf numFmtId="9" fontId="44" fillId="0" borderId="45" xfId="0" applyNumberFormat="1" applyFont="1" applyBorder="1" applyAlignment="1" applyProtection="1">
      <alignment horizontal="center" vertical="top" wrapText="1"/>
      <protection locked="0"/>
    </xf>
    <xf numFmtId="9" fontId="44" fillId="0" borderId="74" xfId="0" applyNumberFormat="1" applyFont="1" applyBorder="1" applyAlignment="1" applyProtection="1">
      <alignment horizontal="center" vertical="top" wrapText="1"/>
      <protection locked="0"/>
    </xf>
    <xf numFmtId="9" fontId="44" fillId="0" borderId="2" xfId="0" applyNumberFormat="1" applyFont="1" applyBorder="1" applyAlignment="1" applyProtection="1">
      <alignment vertical="center" wrapText="1"/>
      <protection locked="0"/>
    </xf>
    <xf numFmtId="9" fontId="44" fillId="0" borderId="76" xfId="0" applyNumberFormat="1" applyFont="1" applyBorder="1" applyAlignment="1" applyProtection="1">
      <alignment vertical="center" wrapText="1"/>
      <protection locked="0"/>
    </xf>
    <xf numFmtId="0" fontId="50" fillId="37" borderId="67" xfId="0" applyFont="1" applyFill="1" applyBorder="1" applyAlignment="1">
      <alignment horizontal="center" vertical="top" wrapText="1"/>
    </xf>
    <xf numFmtId="0" fontId="50" fillId="37" borderId="2" xfId="0" applyFont="1" applyFill="1" applyBorder="1" applyAlignment="1">
      <alignment horizontal="center" vertical="top" wrapText="1"/>
    </xf>
    <xf numFmtId="0" fontId="50" fillId="37" borderId="76" xfId="0" applyFont="1" applyFill="1" applyBorder="1" applyAlignment="1">
      <alignment horizontal="center" vertical="top" wrapText="1"/>
    </xf>
    <xf numFmtId="0" fontId="5" fillId="4" borderId="1" xfId="0" applyFont="1" applyFill="1" applyBorder="1" applyAlignment="1" applyProtection="1">
      <alignment horizontal="center" vertical="top" wrapText="1"/>
      <protection locked="0"/>
    </xf>
    <xf numFmtId="0" fontId="5" fillId="4" borderId="45" xfId="0" applyFont="1" applyFill="1" applyBorder="1" applyAlignment="1" applyProtection="1">
      <alignment horizontal="center" vertical="top" wrapText="1"/>
      <protection locked="0"/>
    </xf>
    <xf numFmtId="0" fontId="5" fillId="4" borderId="74" xfId="0" applyFont="1" applyFill="1" applyBorder="1" applyAlignment="1" applyProtection="1">
      <alignment horizontal="center" vertical="top" wrapText="1"/>
      <protection locked="0"/>
    </xf>
    <xf numFmtId="9" fontId="5" fillId="4" borderId="1" xfId="0" applyNumberFormat="1" applyFont="1" applyFill="1" applyBorder="1" applyAlignment="1" applyProtection="1">
      <alignment horizontal="center" vertical="top" wrapText="1"/>
      <protection locked="0"/>
    </xf>
    <xf numFmtId="9" fontId="5" fillId="4" borderId="45" xfId="0" applyNumberFormat="1" applyFont="1" applyFill="1" applyBorder="1" applyAlignment="1" applyProtection="1">
      <alignment horizontal="center" vertical="top" wrapText="1"/>
      <protection locked="0"/>
    </xf>
    <xf numFmtId="9" fontId="5" fillId="4" borderId="74" xfId="0" applyNumberFormat="1" applyFont="1" applyFill="1" applyBorder="1" applyAlignment="1" applyProtection="1">
      <alignment horizontal="center" vertical="top" wrapText="1"/>
      <protection locked="0"/>
    </xf>
    <xf numFmtId="0" fontId="44" fillId="37" borderId="2" xfId="0" applyFont="1" applyFill="1" applyBorder="1" applyAlignment="1" applyProtection="1">
      <alignment horizontal="center" vertical="top" wrapText="1"/>
      <protection locked="0"/>
    </xf>
    <xf numFmtId="0" fontId="44" fillId="37" borderId="76" xfId="0" applyFont="1" applyFill="1" applyBorder="1" applyAlignment="1" applyProtection="1">
      <alignment horizontal="center" vertical="top" wrapText="1"/>
      <protection locked="0"/>
    </xf>
    <xf numFmtId="0" fontId="61" fillId="0" borderId="28" xfId="0" applyFont="1" applyBorder="1" applyAlignment="1" applyProtection="1">
      <alignment vertical="center" wrapText="1"/>
      <protection locked="0"/>
    </xf>
    <xf numFmtId="0" fontId="61" fillId="0" borderId="2" xfId="0" applyFont="1" applyBorder="1" applyAlignment="1" applyProtection="1">
      <alignment vertical="center" wrapText="1"/>
      <protection locked="0"/>
    </xf>
    <xf numFmtId="0" fontId="61" fillId="0" borderId="76" xfId="0" applyFont="1" applyBorder="1" applyAlignment="1" applyProtection="1">
      <alignment vertical="center" wrapText="1"/>
      <protection locked="0"/>
    </xf>
    <xf numFmtId="0" fontId="61" fillId="0" borderId="87" xfId="0" applyFont="1" applyBorder="1" applyAlignment="1" applyProtection="1">
      <alignment vertical="center" wrapText="1"/>
      <protection locked="0"/>
    </xf>
    <xf numFmtId="0" fontId="61" fillId="0" borderId="88" xfId="0" applyFont="1" applyBorder="1" applyAlignment="1" applyProtection="1">
      <alignment vertical="center" wrapText="1"/>
      <protection locked="0"/>
    </xf>
    <xf numFmtId="0" fontId="61" fillId="0" borderId="234" xfId="0" applyFont="1" applyBorder="1" applyAlignment="1" applyProtection="1">
      <alignment vertical="center" wrapText="1"/>
      <protection locked="0"/>
    </xf>
    <xf numFmtId="0" fontId="61" fillId="0" borderId="2" xfId="0" applyFont="1" applyBorder="1" applyAlignment="1" applyProtection="1">
      <alignment horizontal="center" vertical="top" wrapText="1"/>
      <protection locked="0"/>
    </xf>
    <xf numFmtId="0" fontId="61" fillId="0" borderId="76" xfId="0" applyFont="1" applyBorder="1" applyAlignment="1" applyProtection="1">
      <alignment horizontal="center" vertical="top" wrapText="1"/>
      <protection locked="0"/>
    </xf>
    <xf numFmtId="9" fontId="61" fillId="0" borderId="2" xfId="0" applyNumberFormat="1" applyFont="1" applyBorder="1" applyAlignment="1" applyProtection="1">
      <alignment horizontal="center" vertical="top" wrapText="1"/>
      <protection locked="0"/>
    </xf>
    <xf numFmtId="0" fontId="61" fillId="39" borderId="76" xfId="0" applyFont="1" applyFill="1" applyBorder="1" applyAlignment="1" applyProtection="1">
      <alignment horizontal="center" vertical="center" wrapText="1"/>
      <protection locked="0"/>
    </xf>
    <xf numFmtId="0" fontId="6" fillId="0" borderId="28" xfId="0" applyFont="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76" xfId="0" applyFont="1" applyBorder="1" applyAlignment="1" applyProtection="1">
      <alignment vertical="center" wrapText="1"/>
      <protection locked="0"/>
    </xf>
    <xf numFmtId="0" fontId="6" fillId="0" borderId="235" xfId="0" applyFont="1" applyBorder="1" applyAlignment="1" applyProtection="1">
      <alignment vertical="center" wrapText="1"/>
      <protection locked="0"/>
    </xf>
    <xf numFmtId="0" fontId="6" fillId="0" borderId="92" xfId="0" applyFont="1" applyBorder="1" applyAlignment="1" applyProtection="1">
      <alignment vertical="center" wrapText="1"/>
      <protection locked="0"/>
    </xf>
    <xf numFmtId="0" fontId="6" fillId="0" borderId="148" xfId="0" applyFont="1" applyBorder="1" applyAlignment="1" applyProtection="1">
      <alignment vertical="center" wrapText="1"/>
      <protection locked="0"/>
    </xf>
    <xf numFmtId="0" fontId="6" fillId="0" borderId="2" xfId="0" applyFont="1" applyBorder="1" applyAlignment="1" applyProtection="1">
      <alignment horizontal="center" vertical="top" wrapText="1"/>
      <protection locked="0"/>
    </xf>
    <xf numFmtId="0" fontId="6" fillId="0" borderId="76" xfId="0" applyFont="1" applyBorder="1" applyAlignment="1" applyProtection="1">
      <alignment horizontal="center" vertical="top" wrapText="1"/>
      <protection locked="0"/>
    </xf>
    <xf numFmtId="0" fontId="7" fillId="37" borderId="5" xfId="0" applyFont="1" applyFill="1" applyBorder="1" applyAlignment="1" applyProtection="1">
      <alignment horizontal="center" vertical="center" wrapText="1"/>
      <protection locked="0"/>
    </xf>
    <xf numFmtId="0" fontId="7" fillId="39" borderId="67" xfId="0" applyFont="1" applyFill="1" applyBorder="1" applyAlignment="1">
      <alignment horizontal="center" vertical="center" wrapText="1"/>
    </xf>
    <xf numFmtId="0" fontId="7" fillId="39" borderId="2" xfId="0" applyFont="1" applyFill="1" applyBorder="1" applyAlignment="1">
      <alignment horizontal="center" vertical="center" wrapText="1"/>
    </xf>
    <xf numFmtId="0" fontId="7" fillId="39" borderId="29" xfId="0" applyFont="1" applyFill="1" applyBorder="1" applyAlignment="1">
      <alignment horizontal="center" vertical="center" wrapText="1"/>
    </xf>
    <xf numFmtId="0" fontId="5" fillId="39" borderId="67" xfId="0" applyFont="1" applyFill="1" applyBorder="1" applyAlignment="1">
      <alignment horizontal="center" vertical="center" wrapText="1"/>
    </xf>
    <xf numFmtId="0" fontId="5" fillId="39" borderId="29" xfId="0" applyFont="1" applyFill="1" applyBorder="1" applyAlignment="1">
      <alignment horizontal="center" vertical="center" wrapText="1"/>
    </xf>
    <xf numFmtId="0" fontId="5" fillId="0" borderId="67" xfId="0" applyFont="1" applyBorder="1" applyAlignment="1">
      <alignment horizontal="center" vertical="center" wrapText="1"/>
    </xf>
    <xf numFmtId="9" fontId="5" fillId="0" borderId="67"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29" xfId="0" applyNumberFormat="1" applyFont="1" applyBorder="1" applyAlignment="1">
      <alignment horizontal="center" vertical="center" wrapText="1"/>
    </xf>
    <xf numFmtId="9" fontId="5" fillId="0" borderId="28" xfId="0" applyNumberFormat="1" applyFont="1" applyBorder="1" applyAlignment="1" applyProtection="1">
      <alignment vertical="center" wrapText="1"/>
      <protection locked="0"/>
    </xf>
    <xf numFmtId="9" fontId="5" fillId="0" borderId="29" xfId="0" applyNumberFormat="1" applyFont="1" applyBorder="1" applyAlignment="1" applyProtection="1">
      <alignment vertical="center" wrapText="1"/>
      <protection locked="0"/>
    </xf>
    <xf numFmtId="0" fontId="5" fillId="0" borderId="132" xfId="0" applyFont="1" applyBorder="1" applyAlignment="1">
      <alignment vertical="center" wrapText="1"/>
    </xf>
    <xf numFmtId="0" fontId="5" fillId="0" borderId="110" xfId="0" applyFont="1" applyBorder="1" applyAlignment="1" applyProtection="1">
      <alignment vertical="center" wrapText="1"/>
      <protection locked="0"/>
    </xf>
    <xf numFmtId="0" fontId="5" fillId="0" borderId="222" xfId="0" applyFont="1" applyBorder="1" applyAlignment="1" applyProtection="1">
      <alignment vertical="center" wrapText="1"/>
      <protection locked="0"/>
    </xf>
    <xf numFmtId="14" fontId="5" fillId="0" borderId="154" xfId="0" applyNumberFormat="1" applyFont="1" applyBorder="1" applyAlignment="1" applyProtection="1">
      <alignment vertical="center" wrapText="1"/>
      <protection locked="0"/>
    </xf>
    <xf numFmtId="0" fontId="5" fillId="0" borderId="236" xfId="0" applyFont="1" applyBorder="1" applyAlignment="1" applyProtection="1">
      <alignment vertical="center" wrapText="1"/>
      <protection locked="0"/>
    </xf>
    <xf numFmtId="0" fontId="5" fillId="0" borderId="237" xfId="0" applyFont="1" applyBorder="1" applyAlignment="1" applyProtection="1">
      <alignment vertical="center" wrapText="1"/>
      <protection locked="0"/>
    </xf>
    <xf numFmtId="0" fontId="5" fillId="0" borderId="214" xfId="0" applyFont="1" applyBorder="1" applyAlignment="1" applyProtection="1">
      <alignment vertical="center" wrapText="1"/>
      <protection locked="0"/>
    </xf>
    <xf numFmtId="0" fontId="0" fillId="37" borderId="28" xfId="0" applyFill="1" applyBorder="1" applyAlignment="1">
      <alignment horizontal="center" vertical="top" wrapText="1"/>
    </xf>
    <xf numFmtId="9" fontId="0" fillId="37" borderId="26" xfId="66" applyFont="1" applyFill="1" applyBorder="1" applyAlignment="1" applyProtection="1">
      <alignment horizontal="center" vertical="center" wrapText="1"/>
    </xf>
    <xf numFmtId="9" fontId="0" fillId="37" borderId="45" xfId="66" applyFont="1" applyFill="1" applyBorder="1" applyAlignment="1" applyProtection="1">
      <alignment horizontal="center" vertical="center" wrapText="1"/>
    </xf>
    <xf numFmtId="9" fontId="0" fillId="37" borderId="53" xfId="66" applyFont="1" applyFill="1" applyBorder="1" applyAlignment="1" applyProtection="1">
      <alignment horizontal="center" vertical="center" wrapText="1"/>
    </xf>
    <xf numFmtId="0" fontId="0" fillId="37" borderId="31" xfId="0" applyFill="1" applyBorder="1" applyAlignment="1" applyProtection="1">
      <alignment horizontal="center" vertical="center" wrapText="1"/>
      <protection locked="0"/>
    </xf>
    <xf numFmtId="9" fontId="2" fillId="37" borderId="26" xfId="0" applyNumberFormat="1" applyFont="1" applyFill="1" applyBorder="1" applyAlignment="1">
      <alignment horizontal="center" vertical="center" wrapText="1"/>
    </xf>
    <xf numFmtId="0" fontId="2" fillId="37" borderId="45" xfId="0" applyFont="1" applyFill="1" applyBorder="1" applyAlignment="1">
      <alignment horizontal="center" vertical="center" wrapText="1"/>
    </xf>
    <xf numFmtId="0" fontId="2" fillId="37" borderId="53" xfId="0" applyFont="1" applyFill="1" applyBorder="1" applyAlignment="1">
      <alignment horizontal="center" vertical="center" wrapText="1"/>
    </xf>
    <xf numFmtId="9" fontId="0" fillId="0" borderId="28" xfId="0" applyNumberFormat="1" applyBorder="1" applyAlignment="1" applyProtection="1">
      <alignment horizontal="center" vertical="center" wrapText="1"/>
      <protection locked="0"/>
    </xf>
    <xf numFmtId="9" fontId="0" fillId="0" borderId="2" xfId="0" applyNumberFormat="1" applyBorder="1" applyAlignment="1" applyProtection="1">
      <alignment horizontal="center" vertical="center" wrapText="1"/>
      <protection locked="0"/>
    </xf>
    <xf numFmtId="9" fontId="0" fillId="0" borderId="29" xfId="0" applyNumberFormat="1" applyBorder="1" applyAlignment="1" applyProtection="1">
      <alignment horizontal="center" vertical="center" wrapText="1"/>
      <protection locked="0"/>
    </xf>
    <xf numFmtId="0" fontId="0" fillId="4" borderId="45" xfId="0" applyFill="1" applyBorder="1" applyAlignment="1" applyProtection="1">
      <alignment horizontal="center" vertical="center" wrapText="1"/>
      <protection locked="0"/>
    </xf>
    <xf numFmtId="0" fontId="0" fillId="4" borderId="53" xfId="0" applyFill="1" applyBorder="1" applyAlignment="1" applyProtection="1">
      <alignment horizontal="center" vertical="center" wrapText="1"/>
      <protection locked="0"/>
    </xf>
    <xf numFmtId="0" fontId="2" fillId="37" borderId="31" xfId="0" applyFont="1" applyFill="1" applyBorder="1" applyAlignment="1">
      <alignment horizontal="center" vertical="top" wrapText="1"/>
    </xf>
    <xf numFmtId="0" fontId="0" fillId="0" borderId="45" xfId="0" applyBorder="1" applyAlignment="1">
      <alignment horizontal="center" vertical="top" wrapText="1"/>
    </xf>
    <xf numFmtId="0" fontId="0" fillId="0" borderId="31" xfId="0" applyBorder="1" applyAlignment="1">
      <alignment horizontal="center" vertical="top" wrapText="1"/>
    </xf>
    <xf numFmtId="9" fontId="5" fillId="4" borderId="26" xfId="0" applyNumberFormat="1" applyFont="1" applyFill="1" applyBorder="1" applyAlignment="1" applyProtection="1">
      <alignment horizontal="center" vertical="center" wrapText="1"/>
      <protection locked="0"/>
    </xf>
    <xf numFmtId="9" fontId="5" fillId="4" borderId="53" xfId="0" applyNumberFormat="1" applyFont="1" applyFill="1" applyBorder="1" applyAlignment="1" applyProtection="1">
      <alignment horizontal="center" vertical="center" wrapText="1"/>
      <protection locked="0"/>
    </xf>
    <xf numFmtId="9" fontId="0" fillId="4" borderId="26" xfId="0" applyNumberFormat="1" applyFill="1" applyBorder="1" applyAlignment="1" applyProtection="1">
      <alignment horizontal="center" vertical="center" wrapText="1"/>
      <protection locked="0"/>
    </xf>
    <xf numFmtId="9" fontId="0" fillId="4" borderId="45" xfId="0" applyNumberFormat="1" applyFill="1" applyBorder="1" applyAlignment="1" applyProtection="1">
      <alignment horizontal="center" vertical="center" wrapText="1"/>
      <protection locked="0"/>
    </xf>
    <xf numFmtId="9" fontId="0" fillId="4" borderId="53" xfId="0" applyNumberFormat="1" applyFill="1" applyBorder="1" applyAlignment="1" applyProtection="1">
      <alignment horizontal="center" vertical="center" wrapText="1"/>
      <protection locked="0"/>
    </xf>
    <xf numFmtId="0" fontId="7" fillId="4" borderId="26" xfId="0" applyFont="1" applyFill="1" applyBorder="1" applyAlignment="1" applyProtection="1">
      <alignment horizontal="center" vertical="center" wrapText="1"/>
      <protection locked="0"/>
    </xf>
    <xf numFmtId="0" fontId="7" fillId="4" borderId="45" xfId="0" applyFont="1" applyFill="1" applyBorder="1" applyAlignment="1" applyProtection="1">
      <alignment horizontal="center" vertical="center" wrapText="1"/>
      <protection locked="0"/>
    </xf>
    <xf numFmtId="0" fontId="7" fillId="4" borderId="31" xfId="0" applyFont="1" applyFill="1" applyBorder="1" applyAlignment="1" applyProtection="1">
      <alignment horizontal="center" vertical="center" wrapText="1"/>
      <protection locked="0"/>
    </xf>
    <xf numFmtId="0" fontId="0" fillId="4" borderId="31" xfId="0"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149" xfId="0" applyFont="1" applyBorder="1" applyAlignment="1" applyProtection="1">
      <alignment horizontal="center" vertical="center" wrapText="1"/>
      <protection locked="0"/>
    </xf>
    <xf numFmtId="0" fontId="5" fillId="0" borderId="150" xfId="0" applyFont="1" applyBorder="1" applyAlignment="1" applyProtection="1">
      <alignment horizontal="center" vertical="center" wrapText="1"/>
      <protection locked="0"/>
    </xf>
    <xf numFmtId="0" fontId="5" fillId="0" borderId="151" xfId="0" applyFont="1"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244" xfId="0" applyFont="1" applyFill="1" applyBorder="1" applyAlignment="1" applyProtection="1">
      <alignment horizontal="center" vertical="center" wrapText="1"/>
      <protection locked="0"/>
    </xf>
    <xf numFmtId="0" fontId="5" fillId="4" borderId="214" xfId="0" applyFont="1" applyFill="1" applyBorder="1" applyAlignment="1" applyProtection="1">
      <alignment horizontal="center" vertical="center" wrapText="1"/>
      <protection locked="0"/>
    </xf>
    <xf numFmtId="0" fontId="0" fillId="0" borderId="244" xfId="0" applyBorder="1" applyAlignment="1" applyProtection="1">
      <alignment horizontal="center" vertical="center" wrapText="1"/>
      <protection locked="0"/>
    </xf>
    <xf numFmtId="0" fontId="0" fillId="0" borderId="105" xfId="0" applyBorder="1" applyAlignment="1" applyProtection="1">
      <alignment horizontal="center" vertical="center" wrapText="1"/>
      <protection locked="0"/>
    </xf>
    <xf numFmtId="0" fontId="0" fillId="0" borderId="121" xfId="0"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5" fillId="0" borderId="162" xfId="0" applyFont="1" applyBorder="1" applyAlignment="1" applyProtection="1">
      <alignment horizontal="center" vertical="center" wrapText="1"/>
      <protection locked="0"/>
    </xf>
    <xf numFmtId="0" fontId="5" fillId="0" borderId="179" xfId="0" applyFont="1" applyBorder="1" applyAlignment="1" applyProtection="1">
      <alignment horizontal="center" vertical="center" wrapText="1"/>
      <protection locked="0"/>
    </xf>
    <xf numFmtId="0" fontId="0" fillId="0" borderId="216" xfId="0" applyBorder="1" applyAlignment="1" applyProtection="1">
      <alignment horizontal="center" vertical="center" wrapText="1"/>
      <protection locked="0"/>
    </xf>
    <xf numFmtId="0" fontId="36" fillId="4" borderId="31" xfId="0" applyFont="1" applyFill="1" applyBorder="1" applyAlignment="1">
      <alignment horizontal="center" vertical="center" wrapText="1" readingOrder="1"/>
    </xf>
    <xf numFmtId="0" fontId="36" fillId="4" borderId="2" xfId="0" applyFont="1" applyFill="1" applyBorder="1" applyAlignment="1">
      <alignment horizontal="center" vertical="center" wrapText="1" readingOrder="1"/>
    </xf>
    <xf numFmtId="0" fontId="36" fillId="4" borderId="29" xfId="0" applyFont="1" applyFill="1" applyBorder="1" applyAlignment="1">
      <alignment horizontal="center" vertical="center" wrapText="1" readingOrder="1"/>
    </xf>
    <xf numFmtId="0" fontId="37" fillId="4" borderId="31" xfId="0" applyFont="1" applyFill="1" applyBorder="1" applyAlignment="1">
      <alignment horizontal="center" vertical="center" wrapText="1" readingOrder="1"/>
    </xf>
    <xf numFmtId="0" fontId="37" fillId="4" borderId="2" xfId="0" applyFont="1" applyFill="1" applyBorder="1" applyAlignment="1">
      <alignment horizontal="center" vertical="center" wrapText="1" readingOrder="1"/>
    </xf>
    <xf numFmtId="0" fontId="37" fillId="4" borderId="1" xfId="0" applyFont="1" applyFill="1" applyBorder="1" applyAlignment="1">
      <alignment horizontal="center" vertical="center" wrapText="1" readingOrder="1"/>
    </xf>
    <xf numFmtId="0" fontId="36" fillId="4" borderId="1" xfId="0" applyFont="1" applyFill="1" applyBorder="1" applyAlignment="1">
      <alignment horizontal="center" vertical="center" wrapText="1" readingOrder="1"/>
    </xf>
    <xf numFmtId="0" fontId="37" fillId="0" borderId="0" xfId="0" applyFont="1" applyAlignment="1">
      <alignment horizontal="center" vertical="center"/>
    </xf>
    <xf numFmtId="0" fontId="37" fillId="33" borderId="15" xfId="0" applyFont="1" applyFill="1" applyBorder="1" applyAlignment="1">
      <alignment horizontal="center" vertical="center" wrapText="1" readingOrder="1"/>
    </xf>
    <xf numFmtId="0" fontId="37" fillId="33" borderId="16" xfId="0" applyFont="1" applyFill="1" applyBorder="1" applyAlignment="1">
      <alignment horizontal="center" vertical="center" wrapText="1" readingOrder="1"/>
    </xf>
    <xf numFmtId="0" fontId="37" fillId="33" borderId="17" xfId="0" applyFont="1" applyFill="1" applyBorder="1" applyAlignment="1">
      <alignment horizontal="center" vertical="center" wrapText="1" readingOrder="1"/>
    </xf>
    <xf numFmtId="0" fontId="37" fillId="33" borderId="20" xfId="0" applyFont="1" applyFill="1" applyBorder="1" applyAlignment="1">
      <alignment horizontal="center" vertical="center" wrapText="1" readingOrder="1"/>
    </xf>
    <xf numFmtId="0" fontId="37" fillId="33" borderId="21" xfId="0" applyFont="1" applyFill="1" applyBorder="1" applyAlignment="1">
      <alignment horizontal="center" vertical="center" wrapText="1" readingOrder="1"/>
    </xf>
    <xf numFmtId="0" fontId="37" fillId="4" borderId="23" xfId="0" applyFont="1" applyFill="1" applyBorder="1" applyAlignment="1">
      <alignment horizontal="center" vertical="center" wrapText="1" readingOrder="1"/>
    </xf>
    <xf numFmtId="0" fontId="37" fillId="4" borderId="54" xfId="0" applyFont="1" applyFill="1" applyBorder="1" applyAlignment="1">
      <alignment horizontal="center" vertical="center" wrapText="1" readingOrder="1"/>
    </xf>
    <xf numFmtId="0" fontId="37" fillId="4" borderId="45" xfId="0" applyFont="1" applyFill="1" applyBorder="1" applyAlignment="1">
      <alignment horizontal="center" vertical="center" wrapText="1" readingOrder="1"/>
    </xf>
    <xf numFmtId="0" fontId="37" fillId="4" borderId="25" xfId="0" applyFont="1" applyFill="1" applyBorder="1" applyAlignment="1">
      <alignment horizontal="center" vertical="center" wrapText="1" readingOrder="1"/>
    </xf>
    <xf numFmtId="0" fontId="37" fillId="4" borderId="61" xfId="0" applyFont="1" applyFill="1" applyBorder="1" applyAlignment="1">
      <alignment horizontal="center" vertical="center" wrapText="1" readingOrder="1"/>
    </xf>
    <xf numFmtId="0" fontId="37" fillId="4" borderId="26" xfId="0" applyFont="1" applyFill="1" applyBorder="1" applyAlignment="1">
      <alignment horizontal="center" vertical="center" wrapText="1" readingOrder="1"/>
    </xf>
    <xf numFmtId="0" fontId="37" fillId="4" borderId="53" xfId="0" applyFont="1" applyFill="1" applyBorder="1" applyAlignment="1">
      <alignment horizontal="center" vertical="center" wrapText="1" readingOrder="1"/>
    </xf>
    <xf numFmtId="0" fontId="37" fillId="4" borderId="55" xfId="0" applyFont="1" applyFill="1" applyBorder="1" applyAlignment="1">
      <alignment horizontal="center" vertical="center" wrapText="1" readingOrder="1"/>
    </xf>
    <xf numFmtId="0" fontId="7" fillId="37" borderId="31" xfId="0" applyFont="1" applyFill="1" applyBorder="1" applyAlignment="1">
      <alignment horizontal="center" vertical="top" wrapText="1"/>
    </xf>
    <xf numFmtId="0" fontId="7" fillId="37" borderId="1" xfId="0" applyFont="1" applyFill="1" applyBorder="1" applyAlignment="1">
      <alignment horizontal="center" vertical="top" wrapText="1"/>
    </xf>
    <xf numFmtId="0" fontId="5" fillId="0" borderId="32" xfId="0" applyFont="1" applyBorder="1" applyAlignment="1">
      <alignment horizontal="center" vertical="top" wrapText="1"/>
    </xf>
    <xf numFmtId="0" fontId="5" fillId="0" borderId="83" xfId="0" applyFont="1" applyBorder="1" applyAlignment="1">
      <alignment horizontal="center" vertical="top" wrapText="1"/>
    </xf>
    <xf numFmtId="0" fontId="5" fillId="0" borderId="3" xfId="0" applyFont="1" applyBorder="1" applyAlignment="1">
      <alignment horizontal="center" vertical="top" wrapText="1"/>
    </xf>
    <xf numFmtId="0" fontId="38" fillId="36" borderId="45" xfId="0" applyFont="1" applyFill="1" applyBorder="1" applyAlignment="1" applyProtection="1">
      <alignment horizontal="center" vertical="center" wrapText="1"/>
      <protection locked="0"/>
    </xf>
    <xf numFmtId="0" fontId="38" fillId="36" borderId="43" xfId="0" applyFont="1" applyFill="1" applyBorder="1" applyAlignment="1" applyProtection="1">
      <alignment horizontal="center" vertical="center" wrapText="1"/>
      <protection locked="0"/>
    </xf>
    <xf numFmtId="0" fontId="4" fillId="7" borderId="32" xfId="0" applyFont="1" applyFill="1" applyBorder="1" applyAlignment="1">
      <alignment horizontal="center" vertical="center" wrapText="1"/>
    </xf>
    <xf numFmtId="9" fontId="5" fillId="0" borderId="84" xfId="0" applyNumberFormat="1" applyFont="1" applyBorder="1" applyAlignment="1" applyProtection="1">
      <alignment horizontal="center" vertical="center" wrapText="1"/>
      <protection locked="0"/>
    </xf>
    <xf numFmtId="9" fontId="5" fillId="0" borderId="82" xfId="0" applyNumberFormat="1" applyFont="1" applyBorder="1" applyAlignment="1" applyProtection="1">
      <alignment horizontal="center" vertical="center" wrapText="1"/>
      <protection locked="0"/>
    </xf>
    <xf numFmtId="0" fontId="7" fillId="0" borderId="196" xfId="0" applyFont="1" applyBorder="1" applyAlignment="1" applyProtection="1">
      <alignment horizontal="center" vertical="center" wrapText="1"/>
      <protection locked="0"/>
    </xf>
    <xf numFmtId="0" fontId="7" fillId="0" borderId="222" xfId="0" applyFont="1" applyBorder="1" applyAlignment="1" applyProtection="1">
      <alignment horizontal="center" vertical="center" wrapText="1"/>
      <protection locked="0"/>
    </xf>
    <xf numFmtId="0" fontId="5" fillId="0" borderId="175" xfId="0" applyFont="1" applyBorder="1" applyAlignment="1" applyProtection="1">
      <alignment horizontal="center" vertical="center" wrapText="1"/>
      <protection locked="0"/>
    </xf>
    <xf numFmtId="0" fontId="7" fillId="37" borderId="175" xfId="0" applyFont="1" applyFill="1" applyBorder="1" applyAlignment="1">
      <alignment horizontal="center" vertical="center" wrapText="1"/>
    </xf>
    <xf numFmtId="0" fontId="5" fillId="37" borderId="175" xfId="0" applyFont="1" applyFill="1" applyBorder="1" applyAlignment="1">
      <alignment horizontal="center" vertical="center" wrapText="1"/>
    </xf>
    <xf numFmtId="0" fontId="5" fillId="37" borderId="175" xfId="0" applyFont="1" applyFill="1" applyBorder="1" applyAlignment="1" applyProtection="1">
      <alignment horizontal="center" vertical="center" wrapText="1"/>
      <protection locked="0"/>
    </xf>
    <xf numFmtId="9" fontId="5" fillId="37" borderId="175" xfId="66" applyFont="1" applyFill="1" applyBorder="1" applyAlignment="1" applyProtection="1">
      <alignment horizontal="center" vertical="center" wrapText="1"/>
    </xf>
    <xf numFmtId="9" fontId="40" fillId="0" borderId="175" xfId="0" applyNumberFormat="1" applyFont="1" applyBorder="1" applyAlignment="1" applyProtection="1">
      <alignment horizontal="center" vertical="center" wrapText="1"/>
      <protection locked="0"/>
    </xf>
    <xf numFmtId="0" fontId="7" fillId="37" borderId="196" xfId="0" applyFont="1" applyFill="1" applyBorder="1" applyAlignment="1">
      <alignment horizontal="center" vertical="center" wrapText="1"/>
    </xf>
    <xf numFmtId="0" fontId="7" fillId="37" borderId="222" xfId="0" applyFont="1" applyFill="1" applyBorder="1" applyAlignment="1">
      <alignment horizontal="center" vertical="center" wrapText="1"/>
    </xf>
    <xf numFmtId="0" fontId="5" fillId="37" borderId="196" xfId="0" applyFont="1" applyFill="1" applyBorder="1" applyAlignment="1">
      <alignment horizontal="center" vertical="center" wrapText="1"/>
    </xf>
    <xf numFmtId="0" fontId="5" fillId="37" borderId="222" xfId="0" applyFont="1" applyFill="1" applyBorder="1" applyAlignment="1">
      <alignment horizontal="center" vertical="center" wrapText="1"/>
    </xf>
    <xf numFmtId="9" fontId="5" fillId="37" borderId="196" xfId="66" applyFont="1" applyFill="1" applyBorder="1" applyAlignment="1" applyProtection="1">
      <alignment horizontal="center" vertical="center" wrapText="1"/>
    </xf>
    <xf numFmtId="9" fontId="5" fillId="37" borderId="222" xfId="66" applyFont="1" applyFill="1" applyBorder="1" applyAlignment="1" applyProtection="1">
      <alignment horizontal="center" vertical="center" wrapText="1"/>
    </xf>
    <xf numFmtId="0" fontId="5" fillId="4" borderId="175" xfId="0" applyFont="1" applyFill="1" applyBorder="1" applyAlignment="1" applyProtection="1">
      <alignment horizontal="center" vertical="center" wrapText="1"/>
      <protection locked="0"/>
    </xf>
    <xf numFmtId="0" fontId="5" fillId="37" borderId="196" xfId="0" applyFont="1" applyFill="1" applyBorder="1" applyAlignment="1" applyProtection="1">
      <alignment horizontal="center" vertical="center" wrapText="1"/>
      <protection locked="0"/>
    </xf>
    <xf numFmtId="0" fontId="5" fillId="37" borderId="222" xfId="0" applyFont="1" applyFill="1" applyBorder="1" applyAlignment="1" applyProtection="1">
      <alignment horizontal="center" vertical="center" wrapText="1"/>
      <protection locked="0"/>
    </xf>
    <xf numFmtId="9" fontId="32" fillId="0" borderId="196" xfId="66" applyFont="1" applyFill="1" applyBorder="1" applyAlignment="1" applyProtection="1">
      <alignment horizontal="center" vertical="center" wrapText="1"/>
      <protection locked="0"/>
    </xf>
    <xf numFmtId="9" fontId="32" fillId="0" borderId="222" xfId="66" applyFont="1" applyFill="1" applyBorder="1" applyAlignment="1" applyProtection="1">
      <alignment horizontal="center" vertical="center" wrapText="1"/>
      <protection locked="0"/>
    </xf>
    <xf numFmtId="0" fontId="2" fillId="37" borderId="23" xfId="0" applyFont="1" applyFill="1" applyBorder="1" applyAlignment="1">
      <alignment horizontal="center" vertical="top" wrapText="1"/>
    </xf>
    <xf numFmtId="0" fontId="0" fillId="0" borderId="24" xfId="0" applyBorder="1" applyAlignment="1">
      <alignment horizontal="center" vertical="top" wrapText="1"/>
    </xf>
    <xf numFmtId="0" fontId="5" fillId="37" borderId="128" xfId="0" applyFont="1" applyFill="1" applyBorder="1" applyAlignment="1" applyProtection="1">
      <alignment horizontal="center" vertical="center" wrapText="1"/>
      <protection locked="0"/>
    </xf>
    <xf numFmtId="0" fontId="0" fillId="37" borderId="196" xfId="0" applyFill="1" applyBorder="1" applyAlignment="1">
      <alignment horizontal="center" vertical="center" wrapText="1"/>
    </xf>
    <xf numFmtId="0" fontId="0" fillId="37" borderId="222" xfId="0" applyFill="1" applyBorder="1" applyAlignment="1">
      <alignment horizontal="center" vertical="center" wrapText="1"/>
    </xf>
    <xf numFmtId="0" fontId="0" fillId="37" borderId="175" xfId="0" applyFill="1" applyBorder="1" applyAlignment="1">
      <alignment horizontal="center" vertical="center" wrapText="1"/>
    </xf>
    <xf numFmtId="0" fontId="7" fillId="37" borderId="173" xfId="0" applyFont="1" applyFill="1" applyBorder="1" applyAlignment="1" applyProtection="1">
      <alignment horizontal="center" vertical="center" wrapText="1"/>
      <protection locked="0"/>
    </xf>
    <xf numFmtId="0" fontId="7" fillId="0" borderId="175" xfId="0" applyFont="1" applyBorder="1" applyAlignment="1" applyProtection="1">
      <alignment horizontal="center" vertical="center" wrapText="1"/>
      <protection locked="0"/>
    </xf>
    <xf numFmtId="0" fontId="0" fillId="0" borderId="175" xfId="0" applyBorder="1" applyAlignment="1" applyProtection="1">
      <alignment horizontal="center" vertical="center" wrapText="1"/>
      <protection locked="0"/>
    </xf>
    <xf numFmtId="0" fontId="7" fillId="37" borderId="190" xfId="0" applyFont="1" applyFill="1" applyBorder="1" applyAlignment="1" applyProtection="1">
      <alignment horizontal="center" vertical="center" wrapText="1"/>
      <protection locked="0"/>
    </xf>
    <xf numFmtId="0" fontId="7" fillId="37" borderId="215" xfId="0" applyFont="1" applyFill="1" applyBorder="1" applyAlignment="1" applyProtection="1">
      <alignment horizontal="center" vertical="center" wrapText="1"/>
      <protection locked="0"/>
    </xf>
    <xf numFmtId="0" fontId="4" fillId="30" borderId="189" xfId="0" applyFont="1" applyFill="1" applyBorder="1" applyAlignment="1">
      <alignment horizontal="center" vertical="center" wrapText="1"/>
    </xf>
    <xf numFmtId="0" fontId="4" fillId="30" borderId="172" xfId="0" applyFont="1" applyFill="1" applyBorder="1" applyAlignment="1">
      <alignment horizontal="center" vertical="center" wrapText="1"/>
    </xf>
    <xf numFmtId="0" fontId="4" fillId="6" borderId="196" xfId="0" applyFont="1" applyFill="1" applyBorder="1" applyAlignment="1">
      <alignment horizontal="center" vertical="center" wrapText="1"/>
    </xf>
    <xf numFmtId="0" fontId="4" fillId="5" borderId="189" xfId="0" applyFont="1" applyFill="1" applyBorder="1" applyAlignment="1">
      <alignment horizontal="center" vertical="center" wrapText="1"/>
    </xf>
    <xf numFmtId="0" fontId="4" fillId="5" borderId="171" xfId="0" applyFont="1" applyFill="1" applyBorder="1" applyAlignment="1">
      <alignment horizontal="center" vertical="center" wrapText="1"/>
    </xf>
    <xf numFmtId="0" fontId="4" fillId="5" borderId="196" xfId="0" applyFont="1" applyFill="1" applyBorder="1" applyAlignment="1">
      <alignment horizontal="center" vertical="center" wrapText="1"/>
    </xf>
    <xf numFmtId="0" fontId="4" fillId="8" borderId="171" xfId="0" applyFont="1" applyFill="1" applyBorder="1" applyAlignment="1">
      <alignment horizontal="center" vertical="center" wrapText="1"/>
    </xf>
    <xf numFmtId="0" fontId="4" fillId="8" borderId="196" xfId="0" applyFont="1" applyFill="1" applyBorder="1" applyAlignment="1">
      <alignment horizontal="center" vertical="center" wrapText="1"/>
    </xf>
    <xf numFmtId="0" fontId="41" fillId="36" borderId="196" xfId="0" applyFont="1" applyFill="1" applyBorder="1" applyAlignment="1">
      <alignment horizontal="center" vertical="center" wrapText="1"/>
    </xf>
    <xf numFmtId="0" fontId="4" fillId="7" borderId="175" xfId="0" applyFont="1" applyFill="1" applyBorder="1" applyAlignment="1">
      <alignment horizontal="center" vertical="center" wrapText="1"/>
    </xf>
    <xf numFmtId="0" fontId="4" fillId="36" borderId="196" xfId="0" applyFont="1" applyFill="1" applyBorder="1" applyAlignment="1">
      <alignment horizontal="center" vertical="center" wrapText="1"/>
    </xf>
    <xf numFmtId="0" fontId="4" fillId="8" borderId="189" xfId="0" applyFont="1" applyFill="1" applyBorder="1" applyAlignment="1">
      <alignment horizontal="center" vertical="center" wrapText="1"/>
    </xf>
    <xf numFmtId="0" fontId="4" fillId="8" borderId="172" xfId="0" applyFont="1" applyFill="1" applyBorder="1" applyAlignment="1">
      <alignment horizontal="center" vertical="center" wrapText="1"/>
    </xf>
    <xf numFmtId="0" fontId="38" fillId="7" borderId="189" xfId="0" applyFont="1" applyFill="1" applyBorder="1" applyAlignment="1">
      <alignment horizontal="center" vertical="center" wrapText="1"/>
    </xf>
    <xf numFmtId="0" fontId="38" fillId="7" borderId="171" xfId="0" applyFont="1" applyFill="1" applyBorder="1" applyAlignment="1">
      <alignment horizontal="center" vertical="center" wrapText="1"/>
    </xf>
    <xf numFmtId="0" fontId="38" fillId="7" borderId="172" xfId="0" applyFont="1" applyFill="1" applyBorder="1" applyAlignment="1">
      <alignment horizontal="center" vertical="center" wrapText="1"/>
    </xf>
    <xf numFmtId="0" fontId="4" fillId="8" borderId="171" xfId="0" applyFont="1" applyFill="1" applyBorder="1" applyAlignment="1">
      <alignment horizontal="center" vertical="center"/>
    </xf>
    <xf numFmtId="0" fontId="4" fillId="8" borderId="172" xfId="0" applyFont="1" applyFill="1" applyBorder="1" applyAlignment="1">
      <alignment horizontal="center" vertical="center"/>
    </xf>
    <xf numFmtId="0" fontId="4" fillId="30" borderId="171" xfId="0" applyFont="1" applyFill="1" applyBorder="1" applyAlignment="1">
      <alignment horizontal="center" vertical="center" wrapText="1"/>
    </xf>
    <xf numFmtId="0" fontId="55" fillId="30" borderId="176" xfId="0" applyFont="1" applyFill="1" applyBorder="1" applyAlignment="1">
      <alignment horizontal="center" vertical="center" wrapText="1"/>
    </xf>
    <xf numFmtId="0" fontId="4" fillId="30" borderId="177" xfId="0" applyFont="1" applyFill="1" applyBorder="1" applyAlignment="1">
      <alignment horizontal="center" vertical="center" wrapText="1"/>
    </xf>
    <xf numFmtId="0" fontId="4" fillId="30" borderId="178" xfId="0" applyFont="1" applyFill="1" applyBorder="1" applyAlignment="1">
      <alignment horizontal="center" vertical="center" wrapText="1"/>
    </xf>
    <xf numFmtId="0" fontId="4" fillId="6" borderId="175" xfId="0" applyFont="1" applyFill="1" applyBorder="1" applyAlignment="1">
      <alignment horizontal="center" vertical="center" wrapText="1"/>
    </xf>
    <xf numFmtId="0" fontId="7" fillId="37" borderId="26" xfId="0" applyFont="1" applyFill="1" applyBorder="1" applyAlignment="1">
      <alignment horizontal="center" vertical="center" wrapText="1"/>
    </xf>
    <xf numFmtId="0" fontId="4" fillId="5" borderId="175" xfId="0" applyFont="1" applyFill="1" applyBorder="1" applyAlignment="1">
      <alignment horizontal="center" vertical="center" wrapText="1"/>
    </xf>
    <xf numFmtId="0" fontId="4" fillId="5" borderId="175" xfId="0" applyFont="1" applyFill="1" applyBorder="1" applyAlignment="1">
      <alignment horizontal="center" vertical="center" textRotation="90" wrapText="1"/>
    </xf>
    <xf numFmtId="0" fontId="4" fillId="8" borderId="240" xfId="0" applyFont="1" applyFill="1" applyBorder="1" applyAlignment="1">
      <alignment horizontal="center" vertical="center" wrapText="1"/>
    </xf>
    <xf numFmtId="0" fontId="4" fillId="8" borderId="184" xfId="0" applyFont="1" applyFill="1" applyBorder="1" applyAlignment="1">
      <alignment horizontal="center" vertical="center" wrapText="1"/>
    </xf>
    <xf numFmtId="0" fontId="2" fillId="37" borderId="196" xfId="0" applyFont="1" applyFill="1" applyBorder="1" applyAlignment="1" applyProtection="1">
      <alignment horizontal="center" vertical="top" wrapText="1"/>
      <protection locked="0"/>
    </xf>
    <xf numFmtId="0" fontId="5" fillId="37" borderId="196" xfId="0" applyFont="1" applyFill="1" applyBorder="1" applyAlignment="1" applyProtection="1">
      <alignment horizontal="center" vertical="top" wrapText="1"/>
      <protection locked="0"/>
    </xf>
    <xf numFmtId="0" fontId="0" fillId="0" borderId="196" xfId="0" applyBorder="1" applyAlignment="1" applyProtection="1">
      <alignment horizontal="center" vertical="top" wrapText="1"/>
      <protection locked="0"/>
    </xf>
    <xf numFmtId="0" fontId="7" fillId="37" borderId="172" xfId="0" applyFont="1" applyFill="1" applyBorder="1" applyAlignment="1" applyProtection="1">
      <alignment horizontal="center" vertical="center" wrapText="1"/>
      <protection locked="0"/>
    </xf>
    <xf numFmtId="0" fontId="7" fillId="37" borderId="184" xfId="0" applyFont="1" applyFill="1" applyBorder="1" applyAlignment="1" applyProtection="1">
      <alignment horizontal="center" vertical="center" wrapText="1"/>
      <protection locked="0"/>
    </xf>
    <xf numFmtId="0" fontId="4" fillId="30" borderId="196" xfId="0" applyFont="1" applyFill="1" applyBorder="1" applyAlignment="1">
      <alignment horizontal="center" vertical="center" wrapText="1"/>
    </xf>
    <xf numFmtId="0" fontId="4" fillId="30" borderId="175" xfId="0" applyFont="1" applyFill="1" applyBorder="1" applyAlignment="1">
      <alignment horizontal="center" vertical="center" wrapText="1"/>
    </xf>
    <xf numFmtId="9" fontId="5" fillId="37" borderId="26" xfId="119" applyFont="1" applyFill="1" applyBorder="1" applyAlignment="1" applyProtection="1">
      <alignment horizontal="center" vertical="center" wrapText="1"/>
    </xf>
    <xf numFmtId="9" fontId="5" fillId="37" borderId="196" xfId="119" applyFont="1" applyFill="1" applyBorder="1" applyAlignment="1" applyProtection="1">
      <alignment horizontal="center" vertical="center" wrapText="1"/>
    </xf>
    <xf numFmtId="9" fontId="5" fillId="37" borderId="222" xfId="119" applyFont="1" applyFill="1" applyBorder="1" applyAlignment="1" applyProtection="1">
      <alignment horizontal="center" vertical="center" wrapText="1"/>
    </xf>
    <xf numFmtId="9" fontId="5" fillId="0" borderId="196" xfId="0" applyNumberFormat="1" applyFont="1" applyBorder="1" applyAlignment="1" applyProtection="1">
      <alignment horizontal="center" vertical="center" wrapText="1"/>
      <protection locked="0"/>
    </xf>
    <xf numFmtId="9" fontId="5" fillId="0" borderId="222" xfId="0" applyNumberFormat="1" applyFont="1" applyBorder="1" applyAlignment="1" applyProtection="1">
      <alignment horizontal="center" vertical="center" wrapText="1"/>
      <protection locked="0"/>
    </xf>
    <xf numFmtId="9" fontId="0" fillId="0" borderId="196" xfId="0" applyNumberFormat="1" applyBorder="1" applyAlignment="1" applyProtection="1">
      <alignment horizontal="center" vertical="center" wrapText="1"/>
      <protection locked="0"/>
    </xf>
    <xf numFmtId="9" fontId="0" fillId="0" borderId="222" xfId="0" applyNumberFormat="1" applyBorder="1" applyAlignment="1" applyProtection="1">
      <alignment horizontal="center" vertical="center" wrapText="1"/>
      <protection locked="0"/>
    </xf>
    <xf numFmtId="9" fontId="5" fillId="0" borderId="26" xfId="119" applyFont="1" applyFill="1" applyBorder="1" applyAlignment="1" applyProtection="1">
      <alignment horizontal="center" vertical="center" wrapText="1"/>
      <protection locked="0"/>
    </xf>
    <xf numFmtId="9" fontId="5" fillId="0" borderId="196" xfId="119" applyFont="1" applyFill="1" applyBorder="1" applyAlignment="1" applyProtection="1">
      <alignment horizontal="center" vertical="center" wrapText="1"/>
      <protection locked="0"/>
    </xf>
    <xf numFmtId="9" fontId="5" fillId="0" borderId="222" xfId="119" applyFont="1" applyFill="1" applyBorder="1" applyAlignment="1" applyProtection="1">
      <alignment horizontal="center" vertical="center" wrapText="1"/>
      <protection locked="0"/>
    </xf>
    <xf numFmtId="0" fontId="44" fillId="0" borderId="196" xfId="0" applyFont="1" applyBorder="1" applyAlignment="1" applyProtection="1">
      <alignment horizontal="center" vertical="top" wrapText="1"/>
      <protection locked="0"/>
    </xf>
    <xf numFmtId="0" fontId="44" fillId="0" borderId="189" xfId="0" applyFont="1" applyBorder="1" applyAlignment="1" applyProtection="1">
      <alignment horizontal="center" vertical="top" wrapText="1"/>
      <protection locked="0"/>
    </xf>
    <xf numFmtId="0" fontId="5" fillId="0" borderId="128" xfId="0" applyFont="1" applyBorder="1" applyAlignment="1" applyProtection="1">
      <alignment horizontal="center" vertical="center" wrapText="1"/>
      <protection locked="0"/>
    </xf>
    <xf numFmtId="0" fontId="5" fillId="0" borderId="189" xfId="0" applyFont="1" applyBorder="1" applyAlignment="1" applyProtection="1">
      <alignment horizontal="center" vertical="center" wrapText="1"/>
      <protection locked="0"/>
    </xf>
    <xf numFmtId="0" fontId="5" fillId="0" borderId="240" xfId="0" applyFont="1" applyBorder="1" applyAlignment="1" applyProtection="1">
      <alignment horizontal="center" vertical="center" wrapText="1"/>
      <protection locked="0"/>
    </xf>
    <xf numFmtId="0" fontId="5" fillId="0" borderId="241" xfId="0" applyFont="1" applyBorder="1" applyAlignment="1" applyProtection="1">
      <alignment horizontal="center" vertical="center" wrapText="1"/>
      <protection locked="0"/>
    </xf>
    <xf numFmtId="0" fontId="5" fillId="0" borderId="242" xfId="0" applyFont="1" applyBorder="1" applyAlignment="1" applyProtection="1">
      <alignment horizontal="center" vertical="center" wrapText="1"/>
      <protection locked="0"/>
    </xf>
    <xf numFmtId="0" fontId="5" fillId="0" borderId="243" xfId="0" applyFont="1" applyBorder="1" applyAlignment="1" applyProtection="1">
      <alignment horizontal="center" vertical="center" wrapText="1"/>
      <protection locked="0"/>
    </xf>
    <xf numFmtId="0" fontId="44" fillId="37" borderId="175" xfId="0" applyFont="1" applyFill="1" applyBorder="1" applyAlignment="1" applyProtection="1">
      <alignment horizontal="center" vertical="center" wrapText="1"/>
      <protection locked="0"/>
    </xf>
    <xf numFmtId="0" fontId="44" fillId="37" borderId="29" xfId="0" applyFont="1" applyFill="1" applyBorder="1" applyAlignment="1" applyProtection="1">
      <alignment horizontal="center" vertical="center" wrapText="1"/>
      <protection locked="0"/>
    </xf>
    <xf numFmtId="0" fontId="44" fillId="37" borderId="26" xfId="0" applyFont="1" applyFill="1" applyBorder="1" applyAlignment="1" applyProtection="1">
      <alignment horizontal="center" vertical="center" wrapText="1"/>
      <protection locked="0"/>
    </xf>
    <xf numFmtId="0" fontId="44" fillId="37" borderId="196" xfId="0" applyFont="1" applyFill="1" applyBorder="1" applyAlignment="1" applyProtection="1">
      <alignment horizontal="center" vertical="center" wrapText="1"/>
      <protection locked="0"/>
    </xf>
    <xf numFmtId="0" fontId="44" fillId="37" borderId="222" xfId="0" applyFont="1" applyFill="1" applyBorder="1" applyAlignment="1" applyProtection="1">
      <alignment horizontal="center" vertical="center" wrapText="1"/>
      <protection locked="0"/>
    </xf>
    <xf numFmtId="0" fontId="32" fillId="37" borderId="196" xfId="0" applyFont="1" applyFill="1" applyBorder="1" applyAlignment="1" applyProtection="1">
      <alignment horizontal="center" vertical="center" wrapText="1"/>
      <protection locked="0"/>
    </xf>
    <xf numFmtId="0" fontId="32" fillId="37" borderId="222" xfId="0" applyFont="1" applyFill="1" applyBorder="1" applyAlignment="1" applyProtection="1">
      <alignment horizontal="center" vertical="center" wrapText="1"/>
      <protection locked="0"/>
    </xf>
    <xf numFmtId="9" fontId="5" fillId="37" borderId="175" xfId="119" applyFont="1" applyFill="1" applyBorder="1" applyAlignment="1" applyProtection="1">
      <alignment horizontal="center" vertical="center" wrapText="1"/>
    </xf>
    <xf numFmtId="0" fontId="32" fillId="37" borderId="175" xfId="0" applyFont="1" applyFill="1" applyBorder="1" applyAlignment="1" applyProtection="1">
      <alignment horizontal="center" vertical="center" wrapText="1"/>
      <protection locked="0"/>
    </xf>
    <xf numFmtId="0" fontId="44" fillId="0" borderId="175" xfId="0" applyFont="1" applyBorder="1" applyAlignment="1" applyProtection="1">
      <alignment horizontal="center" vertical="center" wrapText="1"/>
      <protection locked="0"/>
    </xf>
    <xf numFmtId="0" fontId="0" fillId="0" borderId="241" xfId="0" applyBorder="1" applyAlignment="1" applyProtection="1">
      <alignment horizontal="center" vertical="center" wrapText="1"/>
      <protection locked="0"/>
    </xf>
    <xf numFmtId="0" fontId="0" fillId="0" borderId="242" xfId="0" applyBorder="1" applyAlignment="1" applyProtection="1">
      <alignment horizontal="center" vertical="center" wrapText="1"/>
      <protection locked="0"/>
    </xf>
    <xf numFmtId="0" fontId="0" fillId="0" borderId="243" xfId="0" applyBorder="1" applyAlignment="1" applyProtection="1">
      <alignment horizontal="center" vertical="center" wrapText="1"/>
      <protection locked="0"/>
    </xf>
    <xf numFmtId="0" fontId="7" fillId="0" borderId="221" xfId="0" applyFont="1" applyBorder="1" applyAlignment="1" applyProtection="1">
      <alignment horizontal="center" vertical="center" wrapText="1"/>
      <protection locked="0"/>
    </xf>
    <xf numFmtId="0" fontId="0" fillId="0" borderId="221" xfId="0" applyBorder="1" applyAlignment="1" applyProtection="1">
      <alignment horizontal="center" vertical="center" wrapText="1"/>
      <protection locked="0"/>
    </xf>
    <xf numFmtId="9" fontId="5" fillId="0" borderId="175" xfId="0" applyNumberFormat="1" applyFont="1" applyBorder="1" applyAlignment="1" applyProtection="1">
      <alignment horizontal="center" vertical="center" wrapText="1"/>
      <protection locked="0"/>
    </xf>
    <xf numFmtId="0" fontId="7" fillId="37" borderId="221" xfId="0" applyFont="1" applyFill="1" applyBorder="1" applyAlignment="1">
      <alignment horizontal="center" vertical="center" wrapText="1"/>
    </xf>
    <xf numFmtId="0" fontId="5" fillId="37" borderId="221" xfId="0" applyFont="1" applyFill="1" applyBorder="1" applyAlignment="1">
      <alignment horizontal="center" vertical="center" wrapText="1"/>
    </xf>
    <xf numFmtId="0" fontId="5" fillId="37" borderId="221" xfId="0" applyFont="1" applyFill="1" applyBorder="1" applyAlignment="1" applyProtection="1">
      <alignment horizontal="center" vertical="center" wrapText="1"/>
      <protection locked="0"/>
    </xf>
    <xf numFmtId="9" fontId="5" fillId="37" borderId="65" xfId="119" applyFont="1" applyFill="1" applyBorder="1" applyAlignment="1" applyProtection="1">
      <alignment horizontal="center" vertical="center" wrapText="1"/>
    </xf>
    <xf numFmtId="9" fontId="5" fillId="37" borderId="221" xfId="119" applyFont="1" applyFill="1" applyBorder="1" applyAlignment="1" applyProtection="1">
      <alignment horizontal="center" vertical="center" wrapText="1"/>
    </xf>
    <xf numFmtId="0" fontId="0" fillId="37" borderId="221" xfId="0" applyFill="1" applyBorder="1" applyAlignment="1">
      <alignment horizontal="center" vertical="center" wrapText="1"/>
    </xf>
    <xf numFmtId="0" fontId="44" fillId="0" borderId="221" xfId="0" applyFont="1" applyBorder="1" applyAlignment="1" applyProtection="1">
      <alignment horizontal="center" vertical="center" wrapText="1"/>
      <protection locked="0"/>
    </xf>
    <xf numFmtId="0" fontId="5" fillId="0" borderId="221" xfId="0" applyFont="1" applyBorder="1" applyAlignment="1" applyProtection="1">
      <alignment horizontal="center" vertical="center" wrapText="1"/>
      <protection locked="0"/>
    </xf>
    <xf numFmtId="9" fontId="5" fillId="0" borderId="65" xfId="119" applyFont="1" applyFill="1" applyBorder="1" applyAlignment="1" applyProtection="1">
      <alignment horizontal="center" vertical="center" wrapText="1"/>
      <protection locked="0"/>
    </xf>
    <xf numFmtId="9" fontId="5" fillId="0" borderId="221" xfId="119" applyFont="1" applyFill="1" applyBorder="1" applyAlignment="1" applyProtection="1">
      <alignment horizontal="center" vertical="center" wrapText="1"/>
      <protection locked="0"/>
    </xf>
    <xf numFmtId="0" fontId="32" fillId="37" borderId="65" xfId="0" applyFont="1" applyFill="1" applyBorder="1" applyAlignment="1" applyProtection="1">
      <alignment horizontal="center" vertical="center" wrapText="1"/>
      <protection locked="0"/>
    </xf>
    <xf numFmtId="0" fontId="32" fillId="37" borderId="221" xfId="0" applyFont="1" applyFill="1" applyBorder="1" applyAlignment="1" applyProtection="1">
      <alignment horizontal="center" vertical="center" wrapText="1"/>
      <protection locked="0"/>
    </xf>
    <xf numFmtId="0" fontId="50" fillId="37" borderId="196" xfId="0" applyFont="1" applyFill="1" applyBorder="1" applyAlignment="1" applyProtection="1">
      <alignment horizontal="center" vertical="top" wrapText="1"/>
      <protection locked="0"/>
    </xf>
    <xf numFmtId="0" fontId="79" fillId="0" borderId="28" xfId="0" applyFont="1" applyBorder="1" applyAlignment="1" applyProtection="1">
      <alignment vertical="center" wrapText="1"/>
      <protection locked="0"/>
    </xf>
    <xf numFmtId="0" fontId="79" fillId="0" borderId="2" xfId="0" applyFont="1" applyBorder="1" applyAlignment="1" applyProtection="1">
      <alignment vertical="center" wrapText="1"/>
      <protection locked="0"/>
    </xf>
    <xf numFmtId="0" fontId="79" fillId="0" borderId="76" xfId="0" applyFont="1" applyBorder="1" applyAlignment="1" applyProtection="1">
      <alignment vertical="center" wrapText="1"/>
      <protection locked="0"/>
    </xf>
    <xf numFmtId="0" fontId="0" fillId="0" borderId="128" xfId="0" applyBorder="1" applyAlignment="1" applyProtection="1">
      <alignment horizontal="center" vertical="center" wrapText="1"/>
      <protection locked="0"/>
    </xf>
    <xf numFmtId="0" fontId="0" fillId="0" borderId="189" xfId="0" applyBorder="1" applyAlignment="1" applyProtection="1">
      <alignment horizontal="center" vertical="center" wrapText="1"/>
      <protection locked="0"/>
    </xf>
    <xf numFmtId="0" fontId="0" fillId="0" borderId="240" xfId="0" applyBorder="1" applyAlignment="1" applyProtection="1">
      <alignment horizontal="center" vertical="center" wrapText="1"/>
      <protection locked="0"/>
    </xf>
    <xf numFmtId="9" fontId="5" fillId="37" borderId="26" xfId="119" applyFont="1" applyFill="1" applyBorder="1" applyAlignment="1">
      <alignment horizontal="center" vertical="center" wrapText="1"/>
    </xf>
    <xf numFmtId="9" fontId="5" fillId="37" borderId="196" xfId="119" applyFont="1" applyFill="1" applyBorder="1" applyAlignment="1">
      <alignment horizontal="center" vertical="center" wrapText="1"/>
    </xf>
    <xf numFmtId="9" fontId="5" fillId="37" borderId="222" xfId="119" applyFont="1" applyFill="1" applyBorder="1" applyAlignment="1">
      <alignment horizontal="center" vertical="center" wrapText="1"/>
    </xf>
    <xf numFmtId="0" fontId="75" fillId="0" borderId="28" xfId="0" applyFont="1" applyBorder="1" applyAlignment="1" applyProtection="1">
      <alignment vertical="center" wrapText="1"/>
      <protection locked="0"/>
    </xf>
    <xf numFmtId="0" fontId="75" fillId="0" borderId="2" xfId="0" applyFont="1" applyBorder="1" applyAlignment="1" applyProtection="1">
      <alignment vertical="center" wrapText="1"/>
      <protection locked="0"/>
    </xf>
    <xf numFmtId="0" fontId="75" fillId="0" borderId="1" xfId="0" applyFont="1" applyBorder="1" applyAlignment="1" applyProtection="1">
      <alignment vertical="center" wrapText="1"/>
      <protection locked="0"/>
    </xf>
    <xf numFmtId="0" fontId="75" fillId="4" borderId="28" xfId="0" applyFont="1" applyFill="1" applyBorder="1" applyAlignment="1" applyProtection="1">
      <alignment vertical="center" wrapText="1"/>
      <protection locked="0"/>
    </xf>
    <xf numFmtId="0" fontId="75" fillId="4" borderId="2" xfId="0" applyFont="1" applyFill="1" applyBorder="1" applyAlignment="1" applyProtection="1">
      <alignment vertical="center" wrapText="1"/>
      <protection locked="0"/>
    </xf>
    <xf numFmtId="0" fontId="75" fillId="4" borderId="76" xfId="0" applyFont="1" applyFill="1" applyBorder="1" applyAlignment="1" applyProtection="1">
      <alignment vertical="center" wrapText="1"/>
      <protection locked="0"/>
    </xf>
    <xf numFmtId="0" fontId="75" fillId="0" borderId="76" xfId="0" applyFont="1" applyBorder="1" applyAlignment="1" applyProtection="1">
      <alignment vertical="center" wrapText="1"/>
      <protection locked="0"/>
    </xf>
    <xf numFmtId="9" fontId="5" fillId="0" borderId="26" xfId="119" applyFont="1" applyBorder="1" applyAlignment="1" applyProtection="1">
      <alignment horizontal="center" vertical="center" wrapText="1"/>
      <protection locked="0"/>
    </xf>
    <xf numFmtId="9" fontId="5" fillId="0" borderId="196" xfId="119" applyFont="1" applyBorder="1" applyAlignment="1" applyProtection="1">
      <alignment horizontal="center" vertical="center" wrapText="1"/>
      <protection locked="0"/>
    </xf>
    <xf numFmtId="9" fontId="5" fillId="0" borderId="222" xfId="119" applyFont="1" applyBorder="1" applyAlignment="1" applyProtection="1">
      <alignment horizontal="center" vertical="center" wrapText="1"/>
      <protection locked="0"/>
    </xf>
    <xf numFmtId="0" fontId="61" fillId="39" borderId="175" xfId="0" applyFont="1" applyFill="1" applyBorder="1" applyAlignment="1" applyProtection="1">
      <alignment vertical="center" wrapText="1"/>
      <protection locked="0"/>
    </xf>
    <xf numFmtId="0" fontId="61" fillId="39" borderId="2" xfId="0" applyFont="1" applyFill="1" applyBorder="1" applyAlignment="1" applyProtection="1">
      <alignment vertical="center" wrapText="1"/>
      <protection locked="0"/>
    </xf>
    <xf numFmtId="0" fontId="61" fillId="39" borderId="76" xfId="0" applyFont="1" applyFill="1" applyBorder="1" applyAlignment="1" applyProtection="1">
      <alignment vertical="center" wrapText="1"/>
      <protection locked="0"/>
    </xf>
    <xf numFmtId="0" fontId="2" fillId="37" borderId="175" xfId="0" applyFont="1" applyFill="1" applyBorder="1" applyAlignment="1" applyProtection="1">
      <alignment horizontal="center" vertical="top" wrapText="1"/>
      <protection locked="0"/>
    </xf>
    <xf numFmtId="0" fontId="5" fillId="37" borderId="175" xfId="0" applyFont="1" applyFill="1" applyBorder="1" applyAlignment="1" applyProtection="1">
      <alignment horizontal="center" vertical="top" wrapText="1"/>
      <protection locked="0"/>
    </xf>
    <xf numFmtId="0" fontId="0" fillId="0" borderId="175" xfId="0" applyBorder="1" applyAlignment="1" applyProtection="1">
      <alignment horizontal="center" vertical="top" wrapText="1"/>
      <protection locked="0"/>
    </xf>
    <xf numFmtId="9" fontId="44" fillId="0" borderId="26" xfId="0" applyNumberFormat="1" applyFont="1" applyBorder="1" applyAlignment="1" applyProtection="1">
      <alignment horizontal="center" vertical="center" wrapText="1"/>
      <protection locked="0"/>
    </xf>
    <xf numFmtId="9" fontId="44" fillId="0" borderId="196" xfId="0" applyNumberFormat="1" applyFont="1" applyBorder="1" applyAlignment="1" applyProtection="1">
      <alignment horizontal="center" vertical="center" wrapText="1"/>
      <protection locked="0"/>
    </xf>
    <xf numFmtId="9" fontId="44" fillId="0" borderId="222" xfId="0" applyNumberFormat="1" applyFont="1" applyBorder="1" applyAlignment="1" applyProtection="1">
      <alignment horizontal="center" vertical="center" wrapText="1"/>
      <protection locked="0"/>
    </xf>
    <xf numFmtId="9" fontId="0" fillId="37" borderId="26" xfId="119" applyFont="1" applyFill="1" applyBorder="1" applyAlignment="1">
      <alignment horizontal="center" vertical="center" wrapText="1"/>
    </xf>
    <xf numFmtId="9" fontId="0" fillId="37" borderId="196" xfId="119" applyFont="1" applyFill="1" applyBorder="1" applyAlignment="1">
      <alignment horizontal="center" vertical="center" wrapText="1"/>
    </xf>
    <xf numFmtId="9" fontId="0" fillId="37" borderId="222" xfId="119" applyFont="1" applyFill="1" applyBorder="1" applyAlignment="1">
      <alignment horizontal="center" vertical="center" wrapText="1"/>
    </xf>
    <xf numFmtId="0" fontId="0" fillId="37" borderId="196" xfId="0" applyFill="1" applyBorder="1" applyAlignment="1" applyProtection="1">
      <alignment horizontal="center" vertical="center" wrapText="1"/>
      <protection locked="0"/>
    </xf>
    <xf numFmtId="0" fontId="0" fillId="37" borderId="222" xfId="0" applyFill="1" applyBorder="1" applyAlignment="1" applyProtection="1">
      <alignment horizontal="center" vertical="center" wrapText="1"/>
      <protection locked="0"/>
    </xf>
    <xf numFmtId="9" fontId="0" fillId="0" borderId="26" xfId="119" applyFont="1" applyBorder="1" applyAlignment="1" applyProtection="1">
      <alignment horizontal="center" vertical="center" wrapText="1"/>
      <protection locked="0"/>
    </xf>
    <xf numFmtId="9" fontId="0" fillId="0" borderId="196" xfId="119" applyFont="1" applyBorder="1" applyAlignment="1" applyProtection="1">
      <alignment horizontal="center" vertical="center" wrapText="1"/>
      <protection locked="0"/>
    </xf>
    <xf numFmtId="9" fontId="0" fillId="0" borderId="222" xfId="119" applyFont="1" applyBorder="1" applyAlignment="1" applyProtection="1">
      <alignment horizontal="center" vertical="center" wrapText="1"/>
      <protection locked="0"/>
    </xf>
    <xf numFmtId="0" fontId="7" fillId="37" borderId="178" xfId="0" applyFont="1" applyFill="1" applyBorder="1" applyAlignment="1" applyProtection="1">
      <alignment horizontal="center" vertical="center" wrapText="1"/>
      <protection locked="0"/>
    </xf>
    <xf numFmtId="0" fontId="7" fillId="37" borderId="196" xfId="0" applyFont="1" applyFill="1" applyBorder="1" applyAlignment="1" applyProtection="1">
      <alignment horizontal="center" vertical="center" wrapText="1"/>
      <protection locked="0"/>
    </xf>
    <xf numFmtId="9" fontId="5" fillId="37" borderId="175" xfId="119" applyFont="1" applyFill="1" applyBorder="1" applyAlignment="1">
      <alignment horizontal="center" vertical="center" wrapText="1"/>
    </xf>
    <xf numFmtId="0" fontId="5" fillId="0" borderId="196" xfId="0" applyFont="1" applyBorder="1" applyAlignment="1" applyProtection="1">
      <alignment horizontal="center" vertical="top" wrapText="1"/>
      <protection locked="0"/>
    </xf>
    <xf numFmtId="9" fontId="5" fillId="37" borderId="1" xfId="119" applyFont="1" applyFill="1" applyBorder="1" applyAlignment="1">
      <alignment horizontal="center" vertical="center" wrapText="1"/>
    </xf>
    <xf numFmtId="0" fontId="2" fillId="37" borderId="1"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vertical="center" wrapText="1"/>
      <protection locked="0"/>
    </xf>
    <xf numFmtId="0" fontId="7" fillId="37" borderId="196" xfId="0" applyFont="1" applyFill="1" applyBorder="1" applyAlignment="1" applyProtection="1">
      <alignment horizontal="center" vertical="top" wrapText="1"/>
      <protection locked="0"/>
    </xf>
    <xf numFmtId="0" fontId="5" fillId="39" borderId="28" xfId="0" applyFont="1" applyFill="1" applyBorder="1" applyAlignment="1" applyProtection="1">
      <alignment horizontal="center" vertical="center" wrapText="1"/>
      <protection locked="0"/>
    </xf>
    <xf numFmtId="0" fontId="5" fillId="39" borderId="29" xfId="0" applyFont="1" applyFill="1" applyBorder="1" applyAlignment="1" applyProtection="1">
      <alignment horizontal="center" vertical="center" wrapText="1"/>
      <protection locked="0"/>
    </xf>
    <xf numFmtId="0" fontId="7" fillId="37" borderId="94" xfId="0" applyFont="1" applyFill="1" applyBorder="1" applyAlignment="1">
      <alignment horizontal="center" vertical="top" wrapText="1"/>
    </xf>
    <xf numFmtId="0" fontId="7" fillId="37" borderId="95" xfId="0" applyFont="1" applyFill="1" applyBorder="1" applyAlignment="1">
      <alignment horizontal="center" vertical="top" wrapText="1"/>
    </xf>
    <xf numFmtId="0" fontId="7" fillId="37" borderId="97" xfId="0" applyFont="1" applyFill="1" applyBorder="1" applyAlignment="1">
      <alignment horizontal="center" vertical="top" wrapText="1"/>
    </xf>
    <xf numFmtId="0" fontId="5" fillId="37" borderId="29" xfId="0" applyFont="1" applyFill="1" applyBorder="1" applyAlignment="1">
      <alignment horizontal="center" vertical="top" wrapText="1"/>
    </xf>
    <xf numFmtId="0" fontId="5" fillId="0" borderId="133" xfId="0" applyFont="1" applyBorder="1" applyAlignment="1">
      <alignment horizontal="center" vertical="top" wrapText="1"/>
    </xf>
    <xf numFmtId="0" fontId="5" fillId="0" borderId="134" xfId="0" applyFont="1" applyBorder="1" applyAlignment="1">
      <alignment horizontal="center" vertical="top" wrapText="1"/>
    </xf>
    <xf numFmtId="0" fontId="2" fillId="34" borderId="45" xfId="0" applyFont="1" applyFill="1" applyBorder="1" applyAlignment="1">
      <alignment horizontal="center" vertical="center"/>
    </xf>
  </cellXfs>
  <cellStyles count="156">
    <cellStyle name="Bueno 2" xfId="3" xr:uid="{00000000-0005-0000-0000-000000000000}"/>
    <cellStyle name="Cálculo 2" xfId="4" xr:uid="{00000000-0005-0000-0000-000001000000}"/>
    <cellStyle name="Cálculo 2 2" xfId="69" xr:uid="{668202AF-6884-446D-B549-F4AD77426F2B}"/>
    <cellStyle name="Cálculo 2 2 2" xfId="122" xr:uid="{9AE03094-375D-4774-9551-60D3080401F7}"/>
    <cellStyle name="Cálculo 2 2 3" xfId="131" xr:uid="{812D2DFF-58E5-48B6-9BD0-A56642CFC22A}"/>
    <cellStyle name="Cálculo 2 2 4" xfId="136" xr:uid="{523C0399-B8ED-4FE0-A6CE-BBD0DF544845}"/>
    <cellStyle name="Cálculo 2 2 5" xfId="96" xr:uid="{97FBC793-7F00-4F1A-830B-A6F4B721145D}"/>
    <cellStyle name="Cálculo 2 2 6" xfId="146" xr:uid="{14458FE2-1FA5-4F60-BFAD-FACD4ADEA909}"/>
    <cellStyle name="Cálculo 2 2 7" xfId="151" xr:uid="{331A4C16-9894-4DA1-A675-84001B2F6DCF}"/>
    <cellStyle name="Cálculo 2 3" xfId="75" xr:uid="{02C95E46-679D-4CA5-B2A0-96B9E178429F}"/>
    <cellStyle name="Cálculo 2 4" xfId="84" xr:uid="{A4477EB5-5D06-4BB3-BDC2-4DBCCF81E180}"/>
    <cellStyle name="Cálculo 2 5" xfId="89" xr:uid="{7FD2249F-BFB2-45E1-B538-978C72E2F887}"/>
    <cellStyle name="Cálculo 2 6" xfId="87" xr:uid="{1A074E14-0D01-4813-B53C-BFF76F005411}"/>
    <cellStyle name="Cálculo 2 7" xfId="102" xr:uid="{5493F431-EFD6-43F3-BFE1-425815D56DD7}"/>
    <cellStyle name="Cálculo 2 8" xfId="118" xr:uid="{BD2AF27C-DFCB-4E9D-9E57-76FF728E4113}"/>
    <cellStyle name="Cálculo 2 9" xfId="145" xr:uid="{43E1796C-3CF2-4754-9BA9-FB1F21778F83}"/>
    <cellStyle name="Celda de comprobación 2" xfId="5" xr:uid="{00000000-0005-0000-0000-000002000000}"/>
    <cellStyle name="Celda vinculada 2" xfId="6" xr:uid="{00000000-0005-0000-0000-000003000000}"/>
    <cellStyle name="Encabezado 1 2" xfId="41" xr:uid="{00000000-0005-0000-0000-000004000000}"/>
    <cellStyle name="Encabezado 4 2" xfId="7" xr:uid="{00000000-0005-0000-0000-000005000000}"/>
    <cellStyle name="Énfasis 1" xfId="8" xr:uid="{00000000-0005-0000-0000-000006000000}"/>
    <cellStyle name="Énfasis 2" xfId="9" xr:uid="{00000000-0005-0000-0000-000007000000}"/>
    <cellStyle name="Énfasis 3" xfId="10" xr:uid="{00000000-0005-0000-0000-000008000000}"/>
    <cellStyle name="Énfasis1 - 20%" xfId="12" xr:uid="{00000000-0005-0000-0000-000009000000}"/>
    <cellStyle name="Énfasis1 - 40%" xfId="13" xr:uid="{00000000-0005-0000-0000-00000A000000}"/>
    <cellStyle name="Énfasis1 - 60%" xfId="14" xr:uid="{00000000-0005-0000-0000-00000B000000}"/>
    <cellStyle name="Énfasis1 2" xfId="11" xr:uid="{00000000-0005-0000-0000-00000C000000}"/>
    <cellStyle name="Énfasis1 3" xfId="60" xr:uid="{00000000-0005-0000-0000-00000D000000}"/>
    <cellStyle name="Énfasis2 - 20%" xfId="16" xr:uid="{00000000-0005-0000-0000-00000E000000}"/>
    <cellStyle name="Énfasis2 - 40%" xfId="17" xr:uid="{00000000-0005-0000-0000-00000F000000}"/>
    <cellStyle name="Énfasis2 - 60%" xfId="18" xr:uid="{00000000-0005-0000-0000-000010000000}"/>
    <cellStyle name="Énfasis2 2" xfId="15" xr:uid="{00000000-0005-0000-0000-000011000000}"/>
    <cellStyle name="Énfasis2 3" xfId="61" xr:uid="{00000000-0005-0000-0000-000012000000}"/>
    <cellStyle name="Énfasis3 - 20%" xfId="20" xr:uid="{00000000-0005-0000-0000-000013000000}"/>
    <cellStyle name="Énfasis3 - 40%" xfId="21" xr:uid="{00000000-0005-0000-0000-000014000000}"/>
    <cellStyle name="Énfasis3 - 60%" xfId="22" xr:uid="{00000000-0005-0000-0000-000015000000}"/>
    <cellStyle name="Énfasis3 2" xfId="19" xr:uid="{00000000-0005-0000-0000-000016000000}"/>
    <cellStyle name="Énfasis3 3" xfId="62" xr:uid="{00000000-0005-0000-0000-000017000000}"/>
    <cellStyle name="Énfasis4 - 20%" xfId="24" xr:uid="{00000000-0005-0000-0000-000018000000}"/>
    <cellStyle name="Énfasis4 - 40%" xfId="25" xr:uid="{00000000-0005-0000-0000-000019000000}"/>
    <cellStyle name="Énfasis4 - 60%" xfId="26" xr:uid="{00000000-0005-0000-0000-00001A000000}"/>
    <cellStyle name="Énfasis4 2" xfId="23" xr:uid="{00000000-0005-0000-0000-00001B000000}"/>
    <cellStyle name="Énfasis4 3" xfId="63" xr:uid="{00000000-0005-0000-0000-00001C000000}"/>
    <cellStyle name="Énfasis5 - 20%" xfId="28" xr:uid="{00000000-0005-0000-0000-00001D000000}"/>
    <cellStyle name="Énfasis5 - 40%" xfId="29" xr:uid="{00000000-0005-0000-0000-00001E000000}"/>
    <cellStyle name="Énfasis5 - 60%" xfId="30" xr:uid="{00000000-0005-0000-0000-00001F000000}"/>
    <cellStyle name="Énfasis5 2" xfId="27" xr:uid="{00000000-0005-0000-0000-000020000000}"/>
    <cellStyle name="Énfasis5 3" xfId="64" xr:uid="{00000000-0005-0000-0000-000021000000}"/>
    <cellStyle name="Énfasis6 - 20%" xfId="32" xr:uid="{00000000-0005-0000-0000-000022000000}"/>
    <cellStyle name="Énfasis6 - 40%" xfId="33" xr:uid="{00000000-0005-0000-0000-000023000000}"/>
    <cellStyle name="Énfasis6 - 60%" xfId="34" xr:uid="{00000000-0005-0000-0000-000024000000}"/>
    <cellStyle name="Énfasis6 2" xfId="31" xr:uid="{00000000-0005-0000-0000-000025000000}"/>
    <cellStyle name="Énfasis6 3" xfId="65" xr:uid="{00000000-0005-0000-0000-000026000000}"/>
    <cellStyle name="Entrada 2" xfId="35" xr:uid="{00000000-0005-0000-0000-000027000000}"/>
    <cellStyle name="Entrada 2 2" xfId="70" xr:uid="{27CEFD64-168B-4F75-8C16-D021CF76E741}"/>
    <cellStyle name="Entrada 2 2 2" xfId="123" xr:uid="{CB61E327-FEAE-4F9C-A440-8FA05B25D28A}"/>
    <cellStyle name="Entrada 2 2 3" xfId="132" xr:uid="{4832642C-CD98-4A85-A7EC-9ECDA5CD8E95}"/>
    <cellStyle name="Entrada 2 2 4" xfId="137" xr:uid="{8F403B67-C5C6-483F-BBA4-1D608E0A0795}"/>
    <cellStyle name="Entrada 2 2 5" xfId="141" xr:uid="{8F8882D4-AC34-4BE8-9839-4C97BBC0BB83}"/>
    <cellStyle name="Entrada 2 2 6" xfId="147" xr:uid="{4A9FC95F-6E33-4A07-9263-D61DAFD034DC}"/>
    <cellStyle name="Entrada 2 2 7" xfId="152" xr:uid="{C7E448A3-9C82-4B65-A7BE-B40589421C74}"/>
    <cellStyle name="Entrada 2 3" xfId="78" xr:uid="{FFA050BD-8664-4B1E-8032-DF8D9415C004}"/>
    <cellStyle name="Entrada 2 4" xfId="83" xr:uid="{DAF6CBCE-B3A3-4DA1-BEFB-F32465F2584E}"/>
    <cellStyle name="Entrada 2 5" xfId="99" xr:uid="{7D4787D6-DC47-4E34-8411-E042663D95CE}"/>
    <cellStyle name="Entrada 2 6" xfId="94" xr:uid="{3CF1C46F-9470-4B08-820D-4C87D83907D3}"/>
    <cellStyle name="Entrada 2 7" xfId="93" xr:uid="{B65D5889-EE60-48F8-80AC-DD06D44D42DA}"/>
    <cellStyle name="Entrada 2 8" xfId="128" xr:uid="{A5485F56-AE53-4969-A2F4-2E248EF47CD1}"/>
    <cellStyle name="Entrada 2 9" xfId="95" xr:uid="{D9AC4F07-257C-4238-A547-E8D4F908F0B5}"/>
    <cellStyle name="Incorrecto 2" xfId="36" xr:uid="{00000000-0005-0000-0000-000028000000}"/>
    <cellStyle name="Millares [0]" xfId="67" builtinId="6"/>
    <cellStyle name="Millares [0] 2" xfId="74" xr:uid="{46C6E07B-9E55-4C10-A748-68B31AB40674}"/>
    <cellStyle name="Millares [0] 2 2" xfId="127" xr:uid="{02E8F413-6DC9-429D-AD7C-A31F54100CC0}"/>
    <cellStyle name="Millares [0] 3" xfId="85" xr:uid="{E5EAAFEA-E2B3-4FF9-9D4F-FBF8D3AAEEEA}"/>
    <cellStyle name="Millares [0] 4" xfId="120" xr:uid="{B00DC8E7-B554-4489-B67A-5CAA61648EF1}"/>
    <cellStyle name="Neutral 2" xfId="37" xr:uid="{00000000-0005-0000-0000-000029000000}"/>
    <cellStyle name="Normal" xfId="0" builtinId="0"/>
    <cellStyle name="Normal 2" xfId="2" xr:uid="{00000000-0005-0000-0000-00002B000000}"/>
    <cellStyle name="Normal 2 2" xfId="49" xr:uid="{00000000-0005-0000-0000-00002C000000}"/>
    <cellStyle name="Normal 2 2 2" xfId="68" xr:uid="{63F6AC83-6CCB-4797-BB6C-319F988B8B00}"/>
    <cellStyle name="Normal 2 3" xfId="46" xr:uid="{00000000-0005-0000-0000-00002D000000}"/>
    <cellStyle name="Normal 3" xfId="1" xr:uid="{00000000-0005-0000-0000-00002E000000}"/>
    <cellStyle name="Normal 3 2" xfId="52" xr:uid="{00000000-0005-0000-0000-00002F000000}"/>
    <cellStyle name="Normal 3 2 2" xfId="58" xr:uid="{00000000-0005-0000-0000-000030000000}"/>
    <cellStyle name="Normal 3 2 2 2" xfId="115" xr:uid="{D97F7A3E-BFEF-44F9-B5F5-3E61FBBF8D07}"/>
    <cellStyle name="Normal 3 2 3" xfId="109" xr:uid="{B9EE8B6D-0505-4ACA-AAAA-F7508FF28F15}"/>
    <cellStyle name="Normal 3 3" xfId="54" xr:uid="{00000000-0005-0000-0000-000031000000}"/>
    <cellStyle name="Normal 3 3 2" xfId="111" xr:uid="{F71309AD-5965-4100-9D7D-8317D899834D}"/>
    <cellStyle name="Normal 3 4" xfId="47" xr:uid="{00000000-0005-0000-0000-000032000000}"/>
    <cellStyle name="Normal 3 4 2" xfId="105" xr:uid="{2FB9D8D1-044B-46AA-AC95-D0BABC53F581}"/>
    <cellStyle name="Normal 4" xfId="48" xr:uid="{00000000-0005-0000-0000-000033000000}"/>
    <cellStyle name="Normal 4 2" xfId="51" xr:uid="{00000000-0005-0000-0000-000034000000}"/>
    <cellStyle name="Normal 4 2 2" xfId="57" xr:uid="{00000000-0005-0000-0000-000035000000}"/>
    <cellStyle name="Normal 4 2 2 2" xfId="114" xr:uid="{2A6E204B-4E51-4C0F-AB59-B77D9FE1D215}"/>
    <cellStyle name="Normal 4 2 3" xfId="108" xr:uid="{53DDF7CF-F5A4-4A74-87BF-F4B6BB9E8B5B}"/>
    <cellStyle name="Normal 4 3" xfId="55" xr:uid="{00000000-0005-0000-0000-000036000000}"/>
    <cellStyle name="Normal 4 3 2" xfId="112" xr:uid="{2C946A41-BF4E-4C2D-B898-043A0685620C}"/>
    <cellStyle name="Normal 4 4" xfId="106" xr:uid="{D24BB43C-59BE-4978-B4A7-CBC9A219507B}"/>
    <cellStyle name="Normal 5" xfId="50" xr:uid="{00000000-0005-0000-0000-000037000000}"/>
    <cellStyle name="Normal 5 2" xfId="56" xr:uid="{00000000-0005-0000-0000-000038000000}"/>
    <cellStyle name="Normal 5 2 2" xfId="113" xr:uid="{360263C1-BA36-4A02-95E1-D1296558BD71}"/>
    <cellStyle name="Normal 5 3" xfId="107" xr:uid="{5E47FADF-258E-423E-8A23-014CF8A62075}"/>
    <cellStyle name="Normal 6" xfId="53" xr:uid="{00000000-0005-0000-0000-000039000000}"/>
    <cellStyle name="Normal 6 2" xfId="59" xr:uid="{00000000-0005-0000-0000-00003A000000}"/>
    <cellStyle name="Normal 6 2 2" xfId="116" xr:uid="{6AED9B9C-7D03-46C5-9399-277E3EDE6390}"/>
    <cellStyle name="Normal 6 3" xfId="110" xr:uid="{773D2AB9-E4FD-45C1-82C0-A6F00AE47AD8}"/>
    <cellStyle name="Notas 2" xfId="38" xr:uid="{00000000-0005-0000-0000-00003B000000}"/>
    <cellStyle name="Notas 2 2" xfId="71" xr:uid="{694F49C1-9E27-48E2-891A-0B3E9CE0EAAB}"/>
    <cellStyle name="Notas 2 2 2" xfId="124" xr:uid="{5955989F-0995-4EF2-9108-1284A22C9A51}"/>
    <cellStyle name="Notas 2 2 3" xfId="133" xr:uid="{FC0DBDE6-682D-4721-BA7D-E4BAB6E4EE0F}"/>
    <cellStyle name="Notas 2 2 4" xfId="138" xr:uid="{3A7E4DB7-C91B-4CEC-B3C4-2B191D181C1D}"/>
    <cellStyle name="Notas 2 2 5" xfId="142" xr:uid="{A169DD40-F937-4F38-A983-7E373B9AFC62}"/>
    <cellStyle name="Notas 2 2 6" xfId="148" xr:uid="{65C5BBC6-D238-4559-9328-8E2B2560EBD0}"/>
    <cellStyle name="Notas 2 2 7" xfId="153" xr:uid="{88EF397B-E8AC-46D9-92C8-CE8EA5D34214}"/>
    <cellStyle name="Notas 2 3" xfId="79" xr:uid="{1DB6E087-CD0B-41DE-B975-E946AD6DC35E}"/>
    <cellStyle name="Notas 2 4" xfId="77" xr:uid="{1652B663-F036-49FA-8A54-E709ACB1841D}"/>
    <cellStyle name="Notas 2 5" xfId="100" xr:uid="{B51C3A72-8F1E-492C-B93B-EF25B1DF29CB}"/>
    <cellStyle name="Notas 2 6" xfId="91" xr:uid="{AC3757A1-EFFA-448B-AA0D-E5DC020E4C49}"/>
    <cellStyle name="Notas 2 7" xfId="97" xr:uid="{2EDA97E1-679E-4FD8-ADB6-6E28709F8329}"/>
    <cellStyle name="Notas 2 8" xfId="86" xr:uid="{6430B8EA-B745-4856-B3A0-FBB0603DCD77}"/>
    <cellStyle name="Notas 2 9" xfId="117" xr:uid="{849C8D22-524A-4F85-9BF4-D18EE3A83DC5}"/>
    <cellStyle name="Porcentaje" xfId="66" builtinId="5"/>
    <cellStyle name="Porcentaje 2" xfId="119" xr:uid="{DA6C35EB-3FFA-412D-B27D-6D58061233D1}"/>
    <cellStyle name="Salida 2" xfId="39" xr:uid="{00000000-0005-0000-0000-00003D000000}"/>
    <cellStyle name="Salida 2 2" xfId="72" xr:uid="{AA0A712D-FC8F-4C76-9FEC-24BD02FB0EA6}"/>
    <cellStyle name="Salida 2 2 2" xfId="125" xr:uid="{C7082C54-61D5-4BDA-9CCE-950BCDF80D5A}"/>
    <cellStyle name="Salida 2 2 3" xfId="134" xr:uid="{8C4F9299-73B2-4A86-B791-21869D2CDDBC}"/>
    <cellStyle name="Salida 2 2 4" xfId="139" xr:uid="{B0114555-6C15-4327-B44F-44B6D47D1849}"/>
    <cellStyle name="Salida 2 2 5" xfId="143" xr:uid="{248D5680-1012-43B7-A3F9-B68262074F33}"/>
    <cellStyle name="Salida 2 2 6" xfId="149" xr:uid="{3A4E38FC-B104-47D4-8BE3-0BD6BD5B0556}"/>
    <cellStyle name="Salida 2 2 7" xfId="154" xr:uid="{A008D40A-D787-4A47-8780-27AE5D2CA66E}"/>
    <cellStyle name="Salida 2 3" xfId="80" xr:uid="{96FCF2D9-B72E-4812-8C58-94B0BC7CFB39}"/>
    <cellStyle name="Salida 2 4" xfId="76" xr:uid="{3E19895B-63A8-4BF2-AE3C-6CDD45EC13AA}"/>
    <cellStyle name="Salida 2 5" xfId="101" xr:uid="{B99EFEBD-251B-47B3-B9D8-91A73C9B23DF}"/>
    <cellStyle name="Salida 2 6" xfId="92" xr:uid="{62A8C798-A838-4A07-B59D-6DC63DCF0059}"/>
    <cellStyle name="Salida 2 7" xfId="121" xr:uid="{9F4279B6-AE45-4D22-AC3D-2802C69FE41C}"/>
    <cellStyle name="Salida 2 8" xfId="129" xr:uid="{678E0BBC-9BCA-46C2-95E5-FEAA335B3E03}"/>
    <cellStyle name="Salida 2 9" xfId="130" xr:uid="{FD17BC85-78A3-4336-8B81-61FFF95B7EA8}"/>
    <cellStyle name="Texto de advertencia 2" xfId="40" xr:uid="{00000000-0005-0000-0000-00003E000000}"/>
    <cellStyle name="Título 2 2" xfId="42" xr:uid="{00000000-0005-0000-0000-00003F000000}"/>
    <cellStyle name="Título 3 2" xfId="43" xr:uid="{00000000-0005-0000-0000-000040000000}"/>
    <cellStyle name="Título de hoja" xfId="44" xr:uid="{00000000-0005-0000-0000-000041000000}"/>
    <cellStyle name="Total 2" xfId="45" xr:uid="{00000000-0005-0000-0000-000042000000}"/>
    <cellStyle name="Total 2 2" xfId="73" xr:uid="{B078758A-C5F1-41D6-9D47-7A8C2EC42CCF}"/>
    <cellStyle name="Total 2 2 2" xfId="126" xr:uid="{07C95E39-18A1-497B-B353-5A9B72DA36B0}"/>
    <cellStyle name="Total 2 2 3" xfId="135" xr:uid="{3580E2ED-DF7C-4F14-8067-DC4FD5BC8036}"/>
    <cellStyle name="Total 2 2 4" xfId="140" xr:uid="{7E698DFF-DA74-4B9B-ABB8-C03A8CDC0072}"/>
    <cellStyle name="Total 2 2 5" xfId="144" xr:uid="{BF9F85D4-54C6-4AF1-AFFE-4CC128968844}"/>
    <cellStyle name="Total 2 2 6" xfId="150" xr:uid="{36435FF3-A9A4-48C8-8D4D-B2C16392F0C8}"/>
    <cellStyle name="Total 2 2 7" xfId="155" xr:uid="{9121032E-E257-4D54-A1DD-A43FC3F97CAD}"/>
    <cellStyle name="Total 2 3" xfId="81" xr:uid="{E0C7E582-662F-4A10-A702-53EC2C3A9579}"/>
    <cellStyle name="Total 2 4" xfId="82" xr:uid="{FFCDDD4F-2EF3-4CE8-BB6D-FC634B4B847F}"/>
    <cellStyle name="Total 2 5" xfId="104" xr:uid="{9ADF3167-ECAA-40E7-85E8-C6C60C9E1CAD}"/>
    <cellStyle name="Total 2 6" xfId="90" xr:uid="{C8A222DB-8745-4CBE-A463-48272F4D5C4F}"/>
    <cellStyle name="Total 2 7" xfId="98" xr:uid="{A2F9D4E5-77C0-4CBD-B0A1-A3A73E5BF818}"/>
    <cellStyle name="Total 2 8" xfId="88" xr:uid="{A83DFDB3-0BE0-4F49-B25D-07B9174019EF}"/>
    <cellStyle name="Total 2 9" xfId="103" xr:uid="{ECBF662B-F431-4A8E-AD2D-9634AAB17245}"/>
  </cellStyles>
  <dxfs count="268">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theme="9" tint="-0.24994659260841701"/>
        </patternFill>
      </fill>
    </dxf>
    <dxf>
      <fill>
        <patternFill>
          <bgColor rgb="FFC00000"/>
        </patternFill>
      </fill>
    </dxf>
    <dxf>
      <fill>
        <patternFill patternType="solid">
          <bgColor rgb="FF92D050"/>
        </patternFill>
      </fill>
    </dxf>
    <dxf>
      <fill>
        <patternFill patternType="solid">
          <bgColor theme="9" tint="-0.24994659260841701"/>
        </patternFill>
      </fill>
    </dxf>
    <dxf>
      <fill>
        <patternFill patternType="solid">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patternType="solid">
          <bgColor rgb="FFFFFF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rgb="FF00B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patternType="solid">
          <bgColor rgb="FFFF0000"/>
        </patternFill>
      </fill>
    </dxf>
    <dxf>
      <fill>
        <patternFill patternType="solid">
          <bgColor rgb="FFFFC000"/>
        </patternFill>
      </fill>
    </dxf>
    <dxf>
      <fill>
        <patternFill patternType="solid">
          <bgColor rgb="FFFFFF66"/>
        </patternFill>
      </fill>
    </dxf>
    <dxf>
      <fill>
        <patternFill patternType="solid">
          <bgColor rgb="FF92D050"/>
        </patternFill>
      </fill>
    </dxf>
    <dxf>
      <fill>
        <patternFill patternType="solid">
          <bgColor rgb="FF00B050"/>
        </patternFill>
      </fill>
    </dxf>
    <dxf>
      <fill>
        <patternFill>
          <bgColor rgb="FFFF0000"/>
        </patternFill>
      </fill>
    </dxf>
    <dxf>
      <fill>
        <patternFill>
          <bgColor rgb="FFFFC000"/>
        </patternFill>
      </fill>
    </dxf>
    <dxf>
      <fill>
        <patternFill>
          <bgColor rgb="FFFFFF66"/>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patternType="solid">
          <bgColor rgb="FFC00000"/>
        </patternFill>
      </fill>
    </dxf>
    <dxf>
      <fill>
        <patternFill patternType="solid">
          <bgColor theme="9" tint="-0.24994659260841701"/>
        </patternFill>
      </fill>
    </dxf>
    <dxf>
      <fill>
        <patternFill patternType="solid">
          <bgColor rgb="FFFFFF00"/>
        </patternFill>
      </fill>
    </dxf>
    <dxf>
      <fill>
        <patternFill patternType="solid">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patternType="solid">
          <bgColor rgb="FF00B050"/>
        </patternFill>
      </fill>
    </dxf>
    <dxf>
      <fill>
        <patternFill patternType="solid">
          <bgColor rgb="FF92D05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patternType="solid">
          <bgColor rgb="FF92D050"/>
        </patternFill>
      </fill>
    </dxf>
    <dxf>
      <fill>
        <patternFill patternType="solid">
          <bgColor rgb="FF00B05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patternType="solid">
          <bgColor rgb="FFFFC000"/>
        </patternFill>
      </fill>
    </dxf>
    <dxf>
      <fill>
        <patternFill patternType="solid">
          <bgColor rgb="FFFFFF00"/>
        </patternFill>
      </fill>
    </dxf>
    <dxf>
      <fill>
        <patternFill patternType="solid">
          <bgColor rgb="FF00B050"/>
        </patternFill>
      </fill>
    </dxf>
    <dxf>
      <fill>
        <patternFill patternType="solid">
          <bgColor rgb="FF92D050"/>
        </patternFill>
      </fill>
    </dxf>
    <dxf>
      <fill>
        <patternFill patternType="solid">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patternType="solid">
          <bgColor rgb="FFFF0000"/>
        </patternFill>
      </fill>
    </dxf>
    <dxf>
      <fill>
        <patternFill patternType="solid">
          <bgColor rgb="FFFFC000"/>
        </patternFill>
      </fill>
    </dxf>
    <dxf>
      <fill>
        <patternFill patternType="solid">
          <bgColor rgb="FFFFFF00"/>
        </patternFill>
      </fill>
    </dxf>
    <dxf>
      <fill>
        <patternFill patternType="solid">
          <bgColor rgb="FF00B050"/>
        </patternFill>
      </fill>
    </dxf>
    <dxf>
      <fill>
        <patternFill patternType="solid">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B050"/>
      <color rgb="FF92D050"/>
      <color rgb="FFFFFF66"/>
      <color rgb="FFFFFFCC"/>
      <color rgb="FFFFFF00"/>
      <color rgb="FFFFCC99"/>
      <color rgb="FFFFFF99"/>
      <color rgb="FFE26B0A"/>
      <color rgb="FFC000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511968</xdr:colOff>
      <xdr:row>0</xdr:row>
      <xdr:rowOff>0</xdr:rowOff>
    </xdr:from>
    <xdr:to>
      <xdr:col>1</xdr:col>
      <xdr:colOff>1202531</xdr:colOff>
      <xdr:row>2</xdr:row>
      <xdr:rowOff>142875</xdr:rowOff>
    </xdr:to>
    <xdr:pic>
      <xdr:nvPicPr>
        <xdr:cNvPr id="3" name="Imagen 2">
          <a:extLst>
            <a:ext uri="{FF2B5EF4-FFF2-40B4-BE49-F238E27FC236}">
              <a16:creationId xmlns:a16="http://schemas.microsoft.com/office/drawing/2014/main" id="{C982D0E0-7C9E-4AF2-9E4E-96F22F37B5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6" y="0"/>
          <a:ext cx="690563" cy="52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204640</xdr:colOff>
      <xdr:row>1</xdr:row>
      <xdr:rowOff>17475</xdr:rowOff>
    </xdr:from>
    <xdr:to>
      <xdr:col>9</xdr:col>
      <xdr:colOff>1194605</xdr:colOff>
      <xdr:row>4</xdr:row>
      <xdr:rowOff>194368</xdr:rowOff>
    </xdr:to>
    <xdr:pic>
      <xdr:nvPicPr>
        <xdr:cNvPr id="3" name="Imagen 2">
          <a:extLst>
            <a:ext uri="{FF2B5EF4-FFF2-40B4-BE49-F238E27FC236}">
              <a16:creationId xmlns:a16="http://schemas.microsoft.com/office/drawing/2014/main" id="{C3F09365-69E0-452F-96FD-EBC75B224B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55015" y="207975"/>
          <a:ext cx="989965" cy="9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299357</xdr:colOff>
      <xdr:row>6</xdr:row>
      <xdr:rowOff>176893</xdr:rowOff>
    </xdr:from>
    <xdr:to>
      <xdr:col>14</xdr:col>
      <xdr:colOff>163286</xdr:colOff>
      <xdr:row>17</xdr:row>
      <xdr:rowOff>293638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154" t="8622" r="6254"/>
        <a:stretch/>
      </xdr:blipFill>
      <xdr:spPr>
        <a:xfrm>
          <a:off x="10691132" y="1329418"/>
          <a:ext cx="7179129" cy="4905098"/>
        </a:xfrm>
        <a:prstGeom prst="rect">
          <a:avLst/>
        </a:prstGeom>
      </xdr:spPr>
    </xdr:pic>
    <xdr:clientData/>
  </xdr:twoCellAnchor>
  <xdr:twoCellAnchor editAs="oneCell">
    <xdr:from>
      <xdr:col>1</xdr:col>
      <xdr:colOff>0</xdr:colOff>
      <xdr:row>0</xdr:row>
      <xdr:rowOff>0</xdr:rowOff>
    </xdr:from>
    <xdr:to>
      <xdr:col>2</xdr:col>
      <xdr:colOff>306955</xdr:colOff>
      <xdr:row>3</xdr:row>
      <xdr:rowOff>54346</xdr:rowOff>
    </xdr:to>
    <xdr:pic>
      <xdr:nvPicPr>
        <xdr:cNvPr id="3" name="Imagen 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80975" y="0"/>
          <a:ext cx="1992880" cy="6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632978</xdr:colOff>
      <xdr:row>3</xdr:row>
      <xdr:rowOff>55418</xdr:rowOff>
    </xdr:to>
    <xdr:pic>
      <xdr:nvPicPr>
        <xdr:cNvPr id="2" name="Imagen 1">
          <a:extLst>
            <a:ext uri="{FF2B5EF4-FFF2-40B4-BE49-F238E27FC236}">
              <a16:creationId xmlns:a16="http://schemas.microsoft.com/office/drawing/2014/main" id="{08AF88DA-D766-4289-B62B-DC333AE7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6652" y="51952"/>
          <a:ext cx="623452" cy="601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1186350</xdr:colOff>
      <xdr:row>0</xdr:row>
      <xdr:rowOff>110185</xdr:rowOff>
    </xdr:from>
    <xdr:to>
      <xdr:col>9</xdr:col>
      <xdr:colOff>2169965</xdr:colOff>
      <xdr:row>6</xdr:row>
      <xdr:rowOff>14663</xdr:rowOff>
    </xdr:to>
    <xdr:pic>
      <xdr:nvPicPr>
        <xdr:cNvPr id="2" name="Imagen 2">
          <a:extLst>
            <a:ext uri="{FF2B5EF4-FFF2-40B4-BE49-F238E27FC236}">
              <a16:creationId xmlns:a16="http://schemas.microsoft.com/office/drawing/2014/main" id="{1B0B7F21-6271-4FFA-A801-8CFDBC987C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39900" y="110185"/>
          <a:ext cx="983615" cy="11046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620855</xdr:colOff>
      <xdr:row>3</xdr:row>
      <xdr:rowOff>63211</xdr:rowOff>
    </xdr:to>
    <xdr:pic>
      <xdr:nvPicPr>
        <xdr:cNvPr id="2" name="Imagen 1">
          <a:extLst>
            <a:ext uri="{FF2B5EF4-FFF2-40B4-BE49-F238E27FC236}">
              <a16:creationId xmlns:a16="http://schemas.microsoft.com/office/drawing/2014/main" id="{F8FA6A4F-497D-4E90-A2AF-83D9E8E06F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80277" y="51952"/>
          <a:ext cx="623453" cy="5827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620856</xdr:colOff>
      <xdr:row>3</xdr:row>
      <xdr:rowOff>55418</xdr:rowOff>
    </xdr:to>
    <xdr:pic>
      <xdr:nvPicPr>
        <xdr:cNvPr id="2" name="Imagen 1">
          <a:extLst>
            <a:ext uri="{FF2B5EF4-FFF2-40B4-BE49-F238E27FC236}">
              <a16:creationId xmlns:a16="http://schemas.microsoft.com/office/drawing/2014/main" id="{EAE34FA5-61FF-42D7-AF84-697C50C1BE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6652" y="51952"/>
          <a:ext cx="623452" cy="5940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ntenedor/Users/nvanegas/Downloads/Monitoreo%20segInf_2026_II_TRIM.xlsb" TargetMode="External"/><Relationship Id="rId1" Type="http://schemas.openxmlformats.org/officeDocument/2006/relationships/externalLinkPath" Target="file:///D:/Contenedor/Users/nvanegas/Downloads/Monitoreo%20segInf_2026_II_TRIM.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xto"/>
      <sheetName val="Matriz_Riesgos"/>
      <sheetName val="Árbol"/>
      <sheetName val="Ejemplos"/>
      <sheetName val="Catalogo_FIS"/>
      <sheetName val="Causas_Corrup"/>
      <sheetName val="Amenazas_SI"/>
      <sheetName val="Vulnerabilidades_SI"/>
      <sheetName val="Controles_SI"/>
      <sheetName val="Tablas"/>
      <sheetName val="Listas"/>
    </sheetNames>
    <sheetDataSet>
      <sheetData sheetId="0"/>
      <sheetData sheetId="1"/>
      <sheetData sheetId="2">
        <row r="20">
          <cell r="A20" t="str">
            <v>REDACCIÓN DEL RIESGO</v>
          </cell>
        </row>
        <row r="26">
          <cell r="A26" t="str">
            <v>Árbol de problemas</v>
          </cell>
        </row>
        <row r="32">
          <cell r="A32" t="str">
            <v>Causa o Circunstancia inmediata 
(Efecto directo - Consecuencias)</v>
          </cell>
        </row>
        <row r="44">
          <cell r="A44" t="str">
            <v>Árbol de problemas</v>
          </cell>
        </row>
        <row r="50">
          <cell r="A50" t="str">
            <v>Causa o Circunstancia inmediata 
(Efecto directo - Consecuencias)</v>
          </cell>
        </row>
        <row r="62">
          <cell r="A62" t="str">
            <v>Árbol de problemas</v>
          </cell>
        </row>
        <row r="68">
          <cell r="A68" t="str">
            <v>Causa o Circunstancia inmediata 
(Efecto directo - Consecuencias)</v>
          </cell>
        </row>
        <row r="80">
          <cell r="A80" t="str">
            <v>Árbol de problemas</v>
          </cell>
        </row>
        <row r="86">
          <cell r="A86" t="str">
            <v>Causa o Circunstancia inmediata 
(Efecto directo - Consecuencias)</v>
          </cell>
        </row>
        <row r="98">
          <cell r="A98" t="str">
            <v>Árbol de problemas</v>
          </cell>
        </row>
        <row r="104">
          <cell r="A104" t="str">
            <v>Causa o Circunstancia inmediata 
(Efecto directo - Consecuencias)</v>
          </cell>
        </row>
        <row r="116">
          <cell r="A116" t="str">
            <v>Árbol de problemas</v>
          </cell>
        </row>
        <row r="122">
          <cell r="A122" t="str">
            <v>Causa o Circunstancia inmediata 
(Efecto directo - Consecuencias)</v>
          </cell>
        </row>
        <row r="134">
          <cell r="A134" t="str">
            <v>Árbol de problemas</v>
          </cell>
        </row>
        <row r="140">
          <cell r="A140" t="str">
            <v>Causa o Circunstancia inmediata 
(Efecto directo - Consecuencias)</v>
          </cell>
        </row>
        <row r="152">
          <cell r="A152" t="str">
            <v>Árbol de problemas</v>
          </cell>
        </row>
        <row r="158">
          <cell r="A158" t="str">
            <v>Causa o Circunstancia inmediata 
(Efecto directo - Consecuencias)</v>
          </cell>
        </row>
        <row r="170">
          <cell r="A170" t="str">
            <v>Árbol de problemas</v>
          </cell>
        </row>
        <row r="176">
          <cell r="A176" t="str">
            <v>Causa o Circunstancia inmediata 
(Efecto directo - Consecuencias)</v>
          </cell>
        </row>
        <row r="188">
          <cell r="A188" t="str">
            <v>Árbol de problemas</v>
          </cell>
        </row>
        <row r="194">
          <cell r="A194" t="str">
            <v>Causa o Circunstancia inmediata 
(Efecto directo - Consecuencias)</v>
          </cell>
        </row>
        <row r="206">
          <cell r="A206" t="str">
            <v>Árbol de problemas</v>
          </cell>
        </row>
        <row r="212">
          <cell r="A212" t="str">
            <v>Causa o Circunstancia inmediata 
(Efecto directo - Consecuencias)</v>
          </cell>
        </row>
        <row r="224">
          <cell r="A224" t="str">
            <v>RIESGO 13</v>
          </cell>
        </row>
        <row r="230">
          <cell r="A230" t="str">
            <v>por</v>
          </cell>
        </row>
        <row r="236">
          <cell r="A236" t="str">
            <v>Para los riesgos de corrupción tenga en cuenta las relacionados en la hoja "Causas_Corrup"</v>
          </cell>
        </row>
        <row r="242">
          <cell r="A242" t="str">
            <v>RIESGO 14</v>
          </cell>
        </row>
        <row r="248">
          <cell r="A248" t="str">
            <v>por</v>
          </cell>
        </row>
        <row r="254">
          <cell r="A254" t="str">
            <v>Para los riesgos de corrupción tenga en cuenta las relacionados en la hoja "Causas_Corrup"</v>
          </cell>
        </row>
        <row r="260">
          <cell r="A260" t="str">
            <v>RIESGO 15</v>
          </cell>
        </row>
        <row r="266">
          <cell r="A266" t="str">
            <v>por</v>
          </cell>
        </row>
        <row r="272">
          <cell r="A272" t="str">
            <v>Para los riesgos de corrupción tenga en cuenta las relacionados en la hoja "Causas_Corrup"</v>
          </cell>
        </row>
        <row r="278">
          <cell r="A278" t="str">
            <v>RIESGO 16</v>
          </cell>
        </row>
        <row r="284">
          <cell r="A284" t="str">
            <v>por</v>
          </cell>
        </row>
        <row r="290">
          <cell r="A290" t="str">
            <v>Para los riesgos de corrupción tenga en cuenta las relacionados en la hoja "Causas_Corrup"</v>
          </cell>
        </row>
        <row r="296">
          <cell r="A296" t="str">
            <v>RIESGO 17</v>
          </cell>
        </row>
        <row r="302">
          <cell r="A302" t="str">
            <v>por</v>
          </cell>
        </row>
        <row r="308">
          <cell r="A308" t="str">
            <v>Para los riesgos de corrupción tenga en cuenta las relacionados en la hoja "Causas_Corrup"</v>
          </cell>
        </row>
        <row r="314">
          <cell r="A314" t="str">
            <v>RIESGO 18</v>
          </cell>
        </row>
        <row r="320">
          <cell r="A320" t="str">
            <v>por</v>
          </cell>
        </row>
        <row r="326">
          <cell r="A326" t="str">
            <v>Para los riesgos de corrupción tenga en cuenta las relacionados en la hoja "Causas_Corrup"</v>
          </cell>
        </row>
        <row r="332">
          <cell r="A332" t="str">
            <v>RIESGO 19</v>
          </cell>
        </row>
        <row r="338">
          <cell r="A338" t="str">
            <v>por</v>
          </cell>
        </row>
        <row r="344">
          <cell r="A344" t="str">
            <v>Para los riesgos de corrupción tenga en cuenta las relacionados en la hoja "Causas_Corrup"</v>
          </cell>
        </row>
        <row r="350">
          <cell r="A350" t="str">
            <v>RIESGO 20</v>
          </cell>
        </row>
        <row r="356">
          <cell r="A356" t="str">
            <v>por</v>
          </cell>
        </row>
        <row r="362">
          <cell r="A362" t="str">
            <v>Para los riesgos de corrupción tenga en cuenta las relacionados en la hoja "Causas_Corrup"</v>
          </cell>
        </row>
        <row r="368">
          <cell r="A368" t="str">
            <v>RIESGO 21</v>
          </cell>
        </row>
        <row r="374">
          <cell r="A374" t="str">
            <v>por</v>
          </cell>
        </row>
        <row r="380">
          <cell r="A380" t="str">
            <v>Para los riesgos de corrupción tenga en cuenta las relacionados en la hoja "Causas_Corrup"</v>
          </cell>
        </row>
        <row r="386">
          <cell r="A386" t="str">
            <v>RIESGO 22</v>
          </cell>
        </row>
        <row r="392">
          <cell r="A392" t="str">
            <v>por</v>
          </cell>
        </row>
        <row r="398">
          <cell r="A398" t="str">
            <v>Para los riesgos de corrupción tenga en cuenta las relacionados en la hoja "Causas_Corrup"</v>
          </cell>
        </row>
        <row r="404">
          <cell r="A404" t="str">
            <v>RIESGO 23</v>
          </cell>
        </row>
        <row r="410">
          <cell r="A410" t="str">
            <v>por</v>
          </cell>
        </row>
        <row r="416">
          <cell r="A416" t="str">
            <v>Para los riesgos de corrupción tenga en cuenta las relacionados en la hoja "Causas_Corrup"</v>
          </cell>
        </row>
        <row r="422">
          <cell r="A422" t="str">
            <v>RIESGO 24</v>
          </cell>
        </row>
        <row r="428">
          <cell r="A428" t="str">
            <v>por</v>
          </cell>
        </row>
        <row r="434">
          <cell r="A434" t="str">
            <v>Para los riesgos de corrupción tenga en cuenta las relacionados en la hoja "Causas_Corrup"</v>
          </cell>
        </row>
        <row r="440">
          <cell r="A440" t="str">
            <v>RIESGO 25</v>
          </cell>
        </row>
        <row r="446">
          <cell r="A446" t="str">
            <v>por</v>
          </cell>
        </row>
        <row r="452">
          <cell r="A452" t="str">
            <v>Para los riesgos de corrupción tenga en cuenta las relacionados en la hoja "Causas_Corrup"</v>
          </cell>
        </row>
        <row r="458">
          <cell r="A458" t="str">
            <v>RIESGO 26</v>
          </cell>
        </row>
        <row r="464">
          <cell r="A464" t="str">
            <v>por</v>
          </cell>
        </row>
        <row r="470">
          <cell r="A470" t="str">
            <v>Para los riesgos de corrupción tenga en cuenta las relacionados en la hoja "Causas_Corrup"</v>
          </cell>
        </row>
        <row r="476">
          <cell r="A476" t="str">
            <v>RIESGO 27</v>
          </cell>
        </row>
        <row r="482">
          <cell r="A482" t="str">
            <v>por</v>
          </cell>
        </row>
        <row r="488">
          <cell r="A488" t="str">
            <v>Para los riesgos de corrupción tenga en cuenta las relacionados en la hoja "Causas_Corrup"</v>
          </cell>
        </row>
        <row r="494">
          <cell r="A494" t="str">
            <v>RIESGO 28</v>
          </cell>
        </row>
        <row r="500">
          <cell r="A500" t="str">
            <v>por</v>
          </cell>
        </row>
        <row r="506">
          <cell r="A506" t="str">
            <v>Para los riesgos de corrupción tenga en cuenta las relacionados en la hoja "Causas_Corrup"</v>
          </cell>
        </row>
        <row r="512">
          <cell r="A512" t="str">
            <v>RIESGO 29</v>
          </cell>
        </row>
        <row r="518">
          <cell r="A518" t="str">
            <v>por</v>
          </cell>
        </row>
        <row r="524">
          <cell r="A524" t="str">
            <v>Para los riesgos de corrupción tenga en cuenta las relacionados en la hoja "Causas_Corrup"</v>
          </cell>
        </row>
        <row r="530">
          <cell r="A530" t="str">
            <v>RIESGO 30</v>
          </cell>
        </row>
        <row r="536">
          <cell r="A536" t="str">
            <v>por</v>
          </cell>
        </row>
        <row r="542">
          <cell r="A542" t="str">
            <v>Para los riesgos de corrupción tenga en cuenta las relacionados en la hoja "Causas_Corrup"</v>
          </cell>
        </row>
      </sheetData>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Edgar Francisco Murcia Robayo" id="{2FBCBAFF-3CC1-4B6E-9531-FFAA24B19F35}" userId="S::emurcia@catastrobogota.gov.co::261ad723-1224-4d79-9ee8-944ac99bb48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E37A8B-B1A7-46B8-A194-18DDD70A8A4C}" name="Tabla13" displayName="Tabla13" ref="A3:D17" totalsRowShown="0" headerRowDxfId="267" dataDxfId="265" headerRowBorderDxfId="266" tableBorderDxfId="264" totalsRowBorderDxfId="263">
  <tableColumns count="4">
    <tableColumn id="1" xr3:uid="{E178C87F-68C7-4804-9D66-D10358A2F14C}" name="No" dataDxfId="262"/>
    <tableColumn id="2" xr3:uid="{E2505054-735C-4321-8F7E-2F9808437249}" name="TRÁMITE" dataDxfId="261"/>
    <tableColumn id="3" xr3:uid="{A9B40DE5-6741-4273-B994-18A832835701}" name="RIESGO DE CORRUPCIÓN ASOCIADO" dataDxfId="260"/>
    <tableColumn id="4" xr3:uid="{0C679FE2-15CF-42CF-94F0-63A1243D6594}" name="PROCESO" dataDxfId="259"/>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9" dT="2026-05-22T16:03:32.02" personId="{2FBCBAFF-3CC1-4B6E-9531-FFAA24B19F35}" id="{19782C4B-A6AE-4668-9CEC-015BE4E06DAC}">
    <text>Para revisión con base en circular externa Superfinanciera SARLAFT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microsoft.com/office/2017/10/relationships/threadedComment" Target="../threadedComments/threadedComment1.xml"/><Relationship Id="rId5" Type="http://schemas.openxmlformats.org/officeDocument/2006/relationships/comments" Target="../comments5.xml"/><Relationship Id="rId4" Type="http://schemas.openxmlformats.org/officeDocument/2006/relationships/vmlDrawing" Target="../drawings/vmlDrawing11.v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155E-B09C-4D9A-914B-8AA3F231A2A2}">
  <sheetPr>
    <pageSetUpPr fitToPage="1"/>
  </sheetPr>
  <dimension ref="B1:C81"/>
  <sheetViews>
    <sheetView showGridLines="0" topLeftCell="A21" zoomScale="70" zoomScaleNormal="70" zoomScaleSheetLayoutView="100" workbookViewId="0">
      <selection activeCell="C37" sqref="C37"/>
    </sheetView>
  </sheetViews>
  <sheetFormatPr baseColWidth="10" defaultColWidth="11.5" defaultRowHeight="15" x14ac:dyDescent="0.2"/>
  <cols>
    <col min="1" max="1" width="4" style="13" customWidth="1"/>
    <col min="2" max="2" width="84.5" style="13" customWidth="1"/>
    <col min="3" max="3" width="86" style="13" customWidth="1"/>
    <col min="4" max="4" width="62.1640625" style="13" customWidth="1"/>
    <col min="5" max="16384" width="11.5" style="13"/>
  </cols>
  <sheetData>
    <row r="1" spans="2:3" x14ac:dyDescent="0.2">
      <c r="B1" s="1416"/>
      <c r="C1" s="1416"/>
    </row>
    <row r="2" spans="2:3" x14ac:dyDescent="0.2">
      <c r="B2" s="1416"/>
      <c r="C2" s="1416"/>
    </row>
    <row r="3" spans="2:3" x14ac:dyDescent="0.2">
      <c r="B3" s="1417"/>
      <c r="C3" s="1417"/>
    </row>
    <row r="4" spans="2:3" x14ac:dyDescent="0.2">
      <c r="B4" s="1418" t="s">
        <v>0</v>
      </c>
      <c r="C4" s="1419"/>
    </row>
    <row r="5" spans="2:3" x14ac:dyDescent="0.2">
      <c r="B5"/>
      <c r="C5" s="40"/>
    </row>
    <row r="6" spans="2:3" x14ac:dyDescent="0.2">
      <c r="B6" s="1418" t="s">
        <v>1</v>
      </c>
      <c r="C6" s="1419"/>
    </row>
    <row r="7" spans="2:3" ht="15" customHeight="1" x14ac:dyDescent="0.2">
      <c r="B7" s="1420" t="s">
        <v>2</v>
      </c>
      <c r="C7" s="1421"/>
    </row>
    <row r="8" spans="2:3" x14ac:dyDescent="0.2">
      <c r="B8" s="1412" t="s">
        <v>3</v>
      </c>
      <c r="C8" s="1413"/>
    </row>
    <row r="9" spans="2:3" x14ac:dyDescent="0.2">
      <c r="B9" s="1412" t="s">
        <v>4</v>
      </c>
      <c r="C9" s="1413"/>
    </row>
    <row r="10" spans="2:3" ht="16" x14ac:dyDescent="0.2">
      <c r="B10" s="133" t="s">
        <v>5</v>
      </c>
      <c r="C10" s="133" t="s">
        <v>6</v>
      </c>
    </row>
    <row r="11" spans="2:3" ht="29.25" customHeight="1" x14ac:dyDescent="0.2">
      <c r="B11" s="1414" t="s">
        <v>7</v>
      </c>
      <c r="C11" s="1415"/>
    </row>
    <row r="12" spans="2:3" ht="32" x14ac:dyDescent="0.2">
      <c r="B12" s="189" t="s">
        <v>8</v>
      </c>
      <c r="C12" s="189" t="s">
        <v>9</v>
      </c>
    </row>
    <row r="13" spans="2:3" ht="50.25" customHeight="1" x14ac:dyDescent="0.2">
      <c r="B13" s="189" t="s">
        <v>10</v>
      </c>
      <c r="C13" s="190" t="s">
        <v>11</v>
      </c>
    </row>
    <row r="14" spans="2:3" ht="51.75" customHeight="1" x14ac:dyDescent="0.2">
      <c r="B14" s="189" t="s">
        <v>12</v>
      </c>
      <c r="C14" s="190" t="s">
        <v>13</v>
      </c>
    </row>
    <row r="15" spans="2:3" ht="66.75" customHeight="1" x14ac:dyDescent="0.2">
      <c r="B15" s="189" t="s">
        <v>14</v>
      </c>
      <c r="C15" s="189" t="s">
        <v>15</v>
      </c>
    </row>
    <row r="16" spans="2:3" ht="64" x14ac:dyDescent="0.2">
      <c r="B16" s="189" t="s">
        <v>16</v>
      </c>
      <c r="C16" s="189" t="s">
        <v>17</v>
      </c>
    </row>
    <row r="17" spans="2:3" ht="16" x14ac:dyDescent="0.2">
      <c r="B17" s="189" t="s">
        <v>18</v>
      </c>
      <c r="C17" s="189" t="s">
        <v>19</v>
      </c>
    </row>
    <row r="18" spans="2:3" ht="38.25" customHeight="1" x14ac:dyDescent="0.2">
      <c r="B18" s="189" t="s">
        <v>20</v>
      </c>
      <c r="C18" s="189" t="s">
        <v>21</v>
      </c>
    </row>
    <row r="19" spans="2:3" ht="48" x14ac:dyDescent="0.2">
      <c r="B19" s="189" t="s">
        <v>22</v>
      </c>
      <c r="C19" s="189" t="s">
        <v>23</v>
      </c>
    </row>
    <row r="20" spans="2:3" ht="32" x14ac:dyDescent="0.2">
      <c r="B20" s="189" t="s">
        <v>24</v>
      </c>
      <c r="C20" s="189" t="s">
        <v>25</v>
      </c>
    </row>
    <row r="21" spans="2:3" ht="32" x14ac:dyDescent="0.2">
      <c r="B21" s="191" t="s">
        <v>26</v>
      </c>
      <c r="C21" s="678" t="s">
        <v>27</v>
      </c>
    </row>
    <row r="22" spans="2:3" ht="55.5" customHeight="1" x14ac:dyDescent="0.2">
      <c r="B22" s="189" t="s">
        <v>28</v>
      </c>
      <c r="C22" s="130" t="s">
        <v>29</v>
      </c>
    </row>
    <row r="23" spans="2:3" ht="35.25" customHeight="1" x14ac:dyDescent="0.2">
      <c r="B23" s="189" t="s">
        <v>30</v>
      </c>
      <c r="C23" s="134"/>
    </row>
    <row r="24" spans="2:3" ht="48" x14ac:dyDescent="0.2">
      <c r="B24" s="189" t="s">
        <v>31</v>
      </c>
      <c r="C24" s="189"/>
    </row>
    <row r="25" spans="2:3" ht="32" x14ac:dyDescent="0.2">
      <c r="B25" s="189" t="s">
        <v>32</v>
      </c>
      <c r="C25" s="189"/>
    </row>
    <row r="26" spans="2:3" ht="37.5" customHeight="1" x14ac:dyDescent="0.2">
      <c r="B26" s="671" t="s">
        <v>33</v>
      </c>
      <c r="C26" s="134"/>
    </row>
    <row r="27" spans="2:3" ht="48" x14ac:dyDescent="0.2">
      <c r="B27" s="189" t="s">
        <v>34</v>
      </c>
      <c r="C27" s="134"/>
    </row>
    <row r="28" spans="2:3" ht="32" x14ac:dyDescent="0.2">
      <c r="B28" s="353" t="s">
        <v>35</v>
      </c>
      <c r="C28" s="679"/>
    </row>
    <row r="29" spans="2:3" x14ac:dyDescent="0.2">
      <c r="B29" s="43"/>
      <c r="C29" s="16"/>
    </row>
    <row r="30" spans="2:3" x14ac:dyDescent="0.2">
      <c r="B30" s="1424" t="s">
        <v>36</v>
      </c>
      <c r="C30" s="1425"/>
    </row>
    <row r="31" spans="2:3" x14ac:dyDescent="0.2">
      <c r="B31" s="1426" t="s">
        <v>4</v>
      </c>
      <c r="C31" s="1427"/>
    </row>
    <row r="32" spans="2:3" ht="16" x14ac:dyDescent="0.2">
      <c r="B32" s="133" t="s">
        <v>37</v>
      </c>
      <c r="C32" s="133" t="s">
        <v>38</v>
      </c>
    </row>
    <row r="33" spans="2:3" ht="30" customHeight="1" x14ac:dyDescent="0.2">
      <c r="B33" s="1428" t="s">
        <v>39</v>
      </c>
      <c r="C33" s="1429"/>
    </row>
    <row r="34" spans="2:3" ht="32" x14ac:dyDescent="0.2">
      <c r="B34" s="190" t="s">
        <v>40</v>
      </c>
      <c r="C34" s="190" t="s">
        <v>41</v>
      </c>
    </row>
    <row r="35" spans="2:3" ht="30" customHeight="1" x14ac:dyDescent="0.2">
      <c r="B35" s="190" t="s">
        <v>42</v>
      </c>
      <c r="C35" s="191" t="s">
        <v>43</v>
      </c>
    </row>
    <row r="36" spans="2:3" ht="33" customHeight="1" x14ac:dyDescent="0.2">
      <c r="B36" s="190" t="s">
        <v>44</v>
      </c>
      <c r="C36" s="189" t="s">
        <v>45</v>
      </c>
    </row>
    <row r="37" spans="2:3" ht="91.5" customHeight="1" x14ac:dyDescent="0.2">
      <c r="B37" s="190" t="s">
        <v>46</v>
      </c>
      <c r="C37" s="192" t="s">
        <v>47</v>
      </c>
    </row>
    <row r="38" spans="2:3" ht="32" x14ac:dyDescent="0.2">
      <c r="B38" s="190" t="s">
        <v>48</v>
      </c>
      <c r="C38" s="189" t="s">
        <v>49</v>
      </c>
    </row>
    <row r="39" spans="2:3" ht="23.25" customHeight="1" x14ac:dyDescent="0.2">
      <c r="B39" s="190" t="s">
        <v>50</v>
      </c>
      <c r="C39" s="189" t="s">
        <v>51</v>
      </c>
    </row>
    <row r="40" spans="2:3" ht="32" x14ac:dyDescent="0.2">
      <c r="B40" s="190" t="s">
        <v>52</v>
      </c>
      <c r="C40" s="189" t="s">
        <v>53</v>
      </c>
    </row>
    <row r="41" spans="2:3" ht="32" x14ac:dyDescent="0.2">
      <c r="B41" s="190" t="s">
        <v>54</v>
      </c>
      <c r="C41" s="189" t="s">
        <v>55</v>
      </c>
    </row>
    <row r="42" spans="2:3" ht="48" x14ac:dyDescent="0.2">
      <c r="B42" s="191" t="s">
        <v>56</v>
      </c>
      <c r="C42" s="132" t="s">
        <v>57</v>
      </c>
    </row>
    <row r="43" spans="2:3" ht="16" x14ac:dyDescent="0.2">
      <c r="B43" s="191" t="s">
        <v>58</v>
      </c>
      <c r="C43" s="189" t="s">
        <v>59</v>
      </c>
    </row>
    <row r="44" spans="2:3" ht="32" x14ac:dyDescent="0.2">
      <c r="B44" s="190" t="s">
        <v>60</v>
      </c>
      <c r="C44" s="190" t="s">
        <v>61</v>
      </c>
    </row>
    <row r="45" spans="2:3" ht="48" x14ac:dyDescent="0.2">
      <c r="B45" s="190" t="s">
        <v>62</v>
      </c>
      <c r="C45" s="189" t="s">
        <v>63</v>
      </c>
    </row>
    <row r="46" spans="2:3" ht="48" x14ac:dyDescent="0.2">
      <c r="B46" s="190" t="s">
        <v>64</v>
      </c>
      <c r="C46" s="191" t="s">
        <v>65</v>
      </c>
    </row>
    <row r="47" spans="2:3" ht="32.25" customHeight="1" x14ac:dyDescent="0.2">
      <c r="B47" s="191" t="s">
        <v>66</v>
      </c>
      <c r="C47" s="192" t="s">
        <v>67</v>
      </c>
    </row>
    <row r="48" spans="2:3" ht="32" x14ac:dyDescent="0.2">
      <c r="B48" s="191" t="s">
        <v>68</v>
      </c>
      <c r="C48" s="192" t="s">
        <v>69</v>
      </c>
    </row>
    <row r="49" spans="2:3" ht="32" x14ac:dyDescent="0.2">
      <c r="B49" s="190" t="s">
        <v>70</v>
      </c>
      <c r="C49" s="678" t="s">
        <v>71</v>
      </c>
    </row>
    <row r="50" spans="2:3" ht="30" customHeight="1" x14ac:dyDescent="0.2">
      <c r="B50" s="130" t="s">
        <v>72</v>
      </c>
      <c r="C50" s="130" t="s">
        <v>73</v>
      </c>
    </row>
    <row r="51" spans="2:3" ht="32" x14ac:dyDescent="0.2">
      <c r="B51" s="132" t="s">
        <v>74</v>
      </c>
      <c r="C51" s="134"/>
    </row>
    <row r="52" spans="2:3" x14ac:dyDescent="0.2">
      <c r="B52" s="1"/>
    </row>
    <row r="53" spans="2:3" ht="33" customHeight="1" x14ac:dyDescent="0.2">
      <c r="B53" s="1423" t="s">
        <v>75</v>
      </c>
      <c r="C53" s="1423"/>
    </row>
    <row r="55" spans="2:3" x14ac:dyDescent="0.2">
      <c r="B55" s="1422" t="s">
        <v>76</v>
      </c>
      <c r="C55" s="1422"/>
    </row>
    <row r="56" spans="2:3" x14ac:dyDescent="0.2">
      <c r="B56" s="1412" t="s">
        <v>77</v>
      </c>
      <c r="C56" s="1413"/>
    </row>
    <row r="57" spans="2:3" ht="16" x14ac:dyDescent="0.2">
      <c r="B57" s="133" t="s">
        <v>78</v>
      </c>
      <c r="C57" s="130"/>
    </row>
    <row r="58" spans="2:3" ht="92.25" customHeight="1" x14ac:dyDescent="0.2">
      <c r="B58" s="1408" t="s">
        <v>79</v>
      </c>
      <c r="C58" s="1409"/>
    </row>
    <row r="59" spans="2:3" ht="47.25" customHeight="1" x14ac:dyDescent="0.2">
      <c r="B59" s="1410" t="s">
        <v>80</v>
      </c>
      <c r="C59" s="1411"/>
    </row>
    <row r="60" spans="2:3" x14ac:dyDescent="0.2">
      <c r="B60" s="134"/>
      <c r="C60" s="134"/>
    </row>
    <row r="61" spans="2:3" x14ac:dyDescent="0.2">
      <c r="B61" s="134"/>
      <c r="C61" s="134"/>
    </row>
    <row r="62" spans="2:3" ht="16" x14ac:dyDescent="0.2">
      <c r="B62" s="133" t="s">
        <v>81</v>
      </c>
      <c r="C62" s="134"/>
    </row>
    <row r="63" spans="2:3" ht="65.25" customHeight="1" x14ac:dyDescent="0.2">
      <c r="B63" s="205" t="s">
        <v>82</v>
      </c>
      <c r="C63" s="132" t="s">
        <v>83</v>
      </c>
    </row>
    <row r="64" spans="2:3" ht="80" x14ac:dyDescent="0.2">
      <c r="B64" s="206" t="s">
        <v>84</v>
      </c>
      <c r="C64" s="132" t="s">
        <v>85</v>
      </c>
    </row>
    <row r="65" spans="2:3" ht="72.75" customHeight="1" x14ac:dyDescent="0.2">
      <c r="B65" s="206" t="s">
        <v>86</v>
      </c>
      <c r="C65" s="130" t="s">
        <v>87</v>
      </c>
    </row>
    <row r="66" spans="2:3" ht="52.5" customHeight="1" x14ac:dyDescent="0.2">
      <c r="B66" s="206" t="s">
        <v>88</v>
      </c>
      <c r="C66" s="130" t="s">
        <v>89</v>
      </c>
    </row>
    <row r="67" spans="2:3" ht="32" x14ac:dyDescent="0.2">
      <c r="B67" s="206" t="s">
        <v>90</v>
      </c>
      <c r="C67" s="130" t="s">
        <v>91</v>
      </c>
    </row>
    <row r="68" spans="2:3" ht="158.25" customHeight="1" x14ac:dyDescent="0.2">
      <c r="B68" s="206" t="s">
        <v>92</v>
      </c>
      <c r="C68" s="130" t="s">
        <v>93</v>
      </c>
    </row>
    <row r="69" spans="2:3" ht="81" customHeight="1" x14ac:dyDescent="0.2">
      <c r="B69" s="130" t="s">
        <v>94</v>
      </c>
      <c r="C69" s="130" t="s">
        <v>95</v>
      </c>
    </row>
    <row r="70" spans="2:3" ht="64" x14ac:dyDescent="0.2">
      <c r="B70" s="210" t="s">
        <v>96</v>
      </c>
      <c r="C70" s="130" t="s">
        <v>97</v>
      </c>
    </row>
    <row r="71" spans="2:3" ht="176" x14ac:dyDescent="0.2">
      <c r="B71" s="207" t="s">
        <v>98</v>
      </c>
      <c r="C71" s="209" t="s">
        <v>99</v>
      </c>
    </row>
    <row r="72" spans="2:3" ht="16" x14ac:dyDescent="0.2">
      <c r="B72" s="208" t="s">
        <v>100</v>
      </c>
      <c r="C72" s="209" t="s">
        <v>101</v>
      </c>
    </row>
    <row r="73" spans="2:3" ht="102" customHeight="1" x14ac:dyDescent="0.2">
      <c r="B73" s="211" t="s">
        <v>102</v>
      </c>
      <c r="C73" s="209" t="s">
        <v>103</v>
      </c>
    </row>
    <row r="74" spans="2:3" ht="99.75" customHeight="1" x14ac:dyDescent="0.2">
      <c r="B74" s="212" t="s">
        <v>104</v>
      </c>
      <c r="C74" s="209" t="s">
        <v>105</v>
      </c>
    </row>
    <row r="75" spans="2:3" ht="96" x14ac:dyDescent="0.2">
      <c r="B75" s="212" t="s">
        <v>106</v>
      </c>
      <c r="C75" s="209" t="s">
        <v>107</v>
      </c>
    </row>
    <row r="76" spans="2:3" ht="48" x14ac:dyDescent="0.2">
      <c r="B76" s="213" t="s">
        <v>108</v>
      </c>
      <c r="C76" s="130" t="s">
        <v>109</v>
      </c>
    </row>
    <row r="77" spans="2:3" ht="48" x14ac:dyDescent="0.2">
      <c r="B77" s="206" t="s">
        <v>110</v>
      </c>
      <c r="C77" s="130" t="s">
        <v>111</v>
      </c>
    </row>
    <row r="78" spans="2:3" ht="128.25" customHeight="1" x14ac:dyDescent="0.2">
      <c r="B78" s="206" t="s">
        <v>112</v>
      </c>
      <c r="C78" s="130" t="s">
        <v>113</v>
      </c>
    </row>
    <row r="79" spans="2:3" ht="64" x14ac:dyDescent="0.2">
      <c r="B79" s="206" t="s">
        <v>114</v>
      </c>
      <c r="C79" s="132" t="s">
        <v>115</v>
      </c>
    </row>
    <row r="80" spans="2:3" x14ac:dyDescent="0.2">
      <c r="B80" s="132"/>
      <c r="C80" s="132"/>
    </row>
    <row r="81" spans="2:3" x14ac:dyDescent="0.2">
      <c r="B81" s="132"/>
      <c r="C81" s="132"/>
    </row>
  </sheetData>
  <mergeCells count="15">
    <mergeCell ref="B58:C58"/>
    <mergeCell ref="B59:C59"/>
    <mergeCell ref="B9:C9"/>
    <mergeCell ref="B11:C11"/>
    <mergeCell ref="B1:C3"/>
    <mergeCell ref="B4:C4"/>
    <mergeCell ref="B6:C6"/>
    <mergeCell ref="B7:C7"/>
    <mergeCell ref="B8:C8"/>
    <mergeCell ref="B56:C56"/>
    <mergeCell ref="B55:C55"/>
    <mergeCell ref="B53:C53"/>
    <mergeCell ref="B30:C30"/>
    <mergeCell ref="B31:C31"/>
    <mergeCell ref="B33:C33"/>
  </mergeCells>
  <pageMargins left="0.70866141732283472" right="0.70866141732283472" top="0.74803149606299213" bottom="0.74803149606299213" header="0.31496062992125984" footer="0.31496062992125984"/>
  <pageSetup scale="21" orientation="portrait" r:id="rId1"/>
  <headerFooter>
    <oddFooter>&amp;C&amp;G
DIES-05-FR-01
v.3
Hoja 1</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Z392"/>
  <sheetViews>
    <sheetView zoomScale="55" zoomScaleNormal="55" zoomScaleSheetLayoutView="20" zoomScalePageLayoutView="70" workbookViewId="0">
      <pane ySplit="12" topLeftCell="A13" activePane="bottomLeft" state="frozen"/>
      <selection pane="bottomLeft" activeCell="A13" sqref="A13:A30"/>
    </sheetView>
  </sheetViews>
  <sheetFormatPr baseColWidth="10" defaultColWidth="11.5" defaultRowHeight="15" x14ac:dyDescent="0.2"/>
  <cols>
    <col min="1" max="1" width="23.1640625" style="1" customWidth="1"/>
    <col min="2" max="2" width="24.1640625" style="1" customWidth="1"/>
    <col min="3" max="3" width="24" style="1" customWidth="1"/>
    <col min="4" max="5" width="9.1640625" style="1" customWidth="1"/>
    <col min="6" max="6" width="9.1640625" style="1" bestFit="1" customWidth="1"/>
    <col min="7" max="7" width="23.5" style="1" customWidth="1"/>
    <col min="8" max="8" width="16.6640625" style="1" hidden="1" customWidth="1"/>
    <col min="9" max="9" width="18" style="1" hidden="1" customWidth="1"/>
    <col min="10" max="10" width="69.33203125" style="1" customWidth="1"/>
    <col min="11" max="11" width="9.1640625" style="1" hidden="1" customWidth="1"/>
    <col min="12" max="12" width="24" style="1" hidden="1" customWidth="1"/>
    <col min="13" max="13" width="29.1640625" style="1" hidden="1" customWidth="1"/>
    <col min="14" max="15" width="23.83203125" style="1" hidden="1" customWidth="1"/>
    <col min="16" max="16" width="30.33203125" style="1" customWidth="1"/>
    <col min="17" max="17" width="9.5" style="1" customWidth="1"/>
    <col min="18" max="18" width="12.6640625" style="4" customWidth="1"/>
    <col min="19" max="19" width="10.33203125" style="4" customWidth="1"/>
    <col min="20" max="20" width="14.1640625" style="1" customWidth="1"/>
    <col min="21" max="21" width="7.33203125" style="1" customWidth="1"/>
    <col min="22" max="22" width="14.83203125" style="1" customWidth="1"/>
    <col min="23" max="23" width="6.5" style="1" customWidth="1"/>
    <col min="24" max="24" width="13.5" style="4" customWidth="1"/>
    <col min="25" max="25" width="6.5" style="4" customWidth="1"/>
    <col min="26" max="26" width="12.33203125" style="1" hidden="1" customWidth="1"/>
    <col min="27" max="27" width="19.33203125" style="5" customWidth="1"/>
    <col min="28" max="28" width="5.1640625" style="1" customWidth="1"/>
    <col min="29" max="29" width="116.6640625" style="1" customWidth="1"/>
    <col min="30" max="30" width="9.5" style="1" customWidth="1"/>
    <col min="31" max="31" width="66.5" style="1" customWidth="1"/>
    <col min="32" max="32" width="4.33203125" style="1" customWidth="1"/>
    <col min="33" max="33" width="7.1640625" style="4" customWidth="1"/>
    <col min="34" max="34" width="9.5" style="4" customWidth="1"/>
    <col min="35" max="35" width="7.1640625" style="4" customWidth="1"/>
    <col min="36" max="36" width="9.5" style="4" customWidth="1"/>
    <col min="37" max="37" width="8.33203125" style="4" customWidth="1"/>
    <col min="38" max="38" width="14.1640625" style="4" customWidth="1"/>
    <col min="39" max="39" width="12.33203125" style="4" customWidth="1"/>
    <col min="40" max="43" width="6" style="1" customWidth="1"/>
    <col min="44" max="44" width="32.6640625" style="1" customWidth="1"/>
    <col min="45" max="45" width="17.6640625" style="1" customWidth="1"/>
    <col min="46" max="46" width="9" style="1" customWidth="1"/>
    <col min="47" max="47" width="11.33203125" style="1" customWidth="1"/>
    <col min="48" max="48" width="12.5" style="1" customWidth="1"/>
    <col min="49" max="49" width="8.6640625" style="1" customWidth="1"/>
    <col min="50" max="50" width="13.5" style="1" customWidth="1"/>
    <col min="51" max="51" width="18" style="1" customWidth="1"/>
    <col min="52" max="52" width="18.1640625" style="1" customWidth="1"/>
    <col min="53" max="53" width="21.6640625" style="1" customWidth="1"/>
    <col min="54" max="54" width="49" style="1" customWidth="1"/>
    <col min="55" max="55" width="35" style="1" customWidth="1"/>
    <col min="56" max="56" width="15.83203125" style="4" customWidth="1"/>
    <col min="57" max="57" width="10.33203125" style="1" customWidth="1"/>
    <col min="58" max="58" width="11" style="1" customWidth="1"/>
    <col min="59" max="59" width="11.83203125" style="1" customWidth="1"/>
    <col min="60" max="60" width="11" style="1" customWidth="1"/>
    <col min="61" max="61" width="23.1640625" style="1" customWidth="1"/>
    <col min="62" max="62" width="26.33203125" style="1" customWidth="1"/>
    <col min="63" max="63" width="46.1640625" style="1" customWidth="1"/>
    <col min="64" max="64" width="27" style="1" customWidth="1"/>
    <col min="65" max="68" width="9.6640625" style="2" customWidth="1"/>
    <col min="69" max="70" width="15.1640625" style="47" customWidth="1"/>
    <col min="71" max="71" width="32.5" style="47" customWidth="1"/>
    <col min="72" max="72" width="46.5" style="47" customWidth="1"/>
    <col min="73" max="73" width="44.33203125" style="1" customWidth="1"/>
    <col min="74" max="74" width="29.5" style="1" customWidth="1"/>
    <col min="75" max="75" width="17.83203125" style="1" customWidth="1"/>
    <col min="76" max="76" width="34.5" style="1" customWidth="1"/>
    <col min="77" max="77" width="66.1640625" style="1" hidden="1" customWidth="1"/>
    <col min="78" max="78" width="52.6640625" style="1" hidden="1" customWidth="1"/>
    <col min="79" max="79" width="12.83203125" style="1" customWidth="1"/>
    <col min="80" max="16384" width="11.5" style="1"/>
  </cols>
  <sheetData>
    <row r="1" spans="1:78" ht="15" customHeight="1" x14ac:dyDescent="0.2">
      <c r="A1" s="1453" t="s">
        <v>116</v>
      </c>
      <c r="B1" s="1453"/>
      <c r="C1" s="1453"/>
      <c r="D1" s="1453"/>
      <c r="E1" s="1453"/>
      <c r="F1" s="1453"/>
      <c r="G1" s="1453"/>
      <c r="I1" s="52"/>
      <c r="J1" s="52"/>
      <c r="K1" s="52"/>
      <c r="L1" s="52"/>
      <c r="M1" s="52"/>
      <c r="N1" s="52"/>
      <c r="O1" s="52"/>
    </row>
    <row r="2" spans="1:78" ht="17" thickBot="1" x14ac:dyDescent="0.25">
      <c r="A2" s="1453" t="s">
        <v>117</v>
      </c>
      <c r="B2" s="1453"/>
      <c r="C2" s="1453"/>
      <c r="D2" s="1453"/>
      <c r="E2" s="1453"/>
      <c r="F2" s="1453"/>
      <c r="G2" s="1453"/>
      <c r="I2" s="52"/>
      <c r="J2" s="1449"/>
      <c r="K2" s="53"/>
      <c r="L2" s="52"/>
      <c r="M2" s="52"/>
      <c r="N2" s="52"/>
      <c r="O2" s="52"/>
      <c r="P2" s="3"/>
      <c r="Q2" s="3"/>
      <c r="R2" s="33"/>
      <c r="S2" s="33"/>
      <c r="T2" s="3"/>
      <c r="U2" s="3"/>
      <c r="V2" s="3"/>
      <c r="W2" s="3"/>
      <c r="X2" s="33"/>
    </row>
    <row r="3" spans="1:78" ht="16" x14ac:dyDescent="0.2">
      <c r="A3" s="6" t="s">
        <v>118</v>
      </c>
      <c r="B3" s="37">
        <v>2026</v>
      </c>
      <c r="C3" s="41"/>
      <c r="I3" s="52"/>
      <c r="J3" s="1449"/>
      <c r="K3" s="53"/>
      <c r="L3" s="52"/>
      <c r="M3" s="106" t="s">
        <v>119</v>
      </c>
      <c r="N3" s="52"/>
      <c r="O3" s="52"/>
      <c r="P3" s="3"/>
      <c r="Q3" s="3"/>
      <c r="R3" s="33"/>
      <c r="S3" s="33"/>
      <c r="T3" s="3"/>
      <c r="U3" s="3"/>
      <c r="V3" s="3"/>
      <c r="W3" s="3"/>
      <c r="X3" s="33"/>
      <c r="AD3" s="15"/>
      <c r="BU3" s="7"/>
      <c r="BV3" s="7"/>
      <c r="BY3" s="1383" t="s">
        <v>2691</v>
      </c>
      <c r="BZ3" s="1384"/>
    </row>
    <row r="4" spans="1:78" ht="15" customHeight="1" x14ac:dyDescent="0.2">
      <c r="A4" s="6" t="s">
        <v>120</v>
      </c>
      <c r="B4" s="57">
        <v>2</v>
      </c>
      <c r="I4" s="52"/>
      <c r="J4" s="1449"/>
      <c r="K4" s="53"/>
      <c r="L4" s="52"/>
      <c r="M4" s="107" t="s">
        <v>121</v>
      </c>
      <c r="N4" s="52"/>
      <c r="O4" s="52"/>
      <c r="P4" s="3"/>
      <c r="Q4" s="3"/>
      <c r="R4" s="33"/>
      <c r="S4" s="33"/>
      <c r="T4" s="3"/>
      <c r="U4" s="3"/>
      <c r="V4" s="3"/>
      <c r="W4" s="3"/>
      <c r="X4" s="33"/>
      <c r="AD4" s="15"/>
      <c r="BU4" s="7"/>
      <c r="BV4" s="7"/>
      <c r="BY4" s="1385"/>
      <c r="BZ4" s="1386"/>
    </row>
    <row r="5" spans="1:78" ht="174" customHeight="1" x14ac:dyDescent="0.2">
      <c r="A5" s="135" t="s">
        <v>122</v>
      </c>
      <c r="B5" s="1024" t="s">
        <v>123</v>
      </c>
      <c r="C5" s="1024"/>
      <c r="D5" s="1024"/>
      <c r="E5" s="1024"/>
      <c r="F5" s="1024"/>
      <c r="G5" s="1024"/>
      <c r="H5" s="38"/>
      <c r="I5" s="54"/>
      <c r="J5" s="1449"/>
      <c r="K5" s="53"/>
      <c r="L5" s="55"/>
      <c r="M5" s="107" t="s">
        <v>124</v>
      </c>
      <c r="N5" s="52"/>
      <c r="O5" s="52"/>
      <c r="Q5" s="3"/>
      <c r="R5" s="34"/>
      <c r="S5" s="33"/>
      <c r="T5" s="3"/>
      <c r="U5" s="3"/>
      <c r="V5" s="3"/>
      <c r="W5" s="3"/>
      <c r="X5" s="33"/>
      <c r="AD5" s="15"/>
      <c r="BK5" s="136" t="s">
        <v>125</v>
      </c>
      <c r="BL5" s="137"/>
      <c r="BU5" s="7"/>
      <c r="BV5" s="7"/>
      <c r="BY5" s="1385"/>
      <c r="BZ5" s="1386"/>
    </row>
    <row r="6" spans="1:78" x14ac:dyDescent="0.2">
      <c r="A6" s="38"/>
      <c r="B6" s="38"/>
      <c r="C6" s="38"/>
      <c r="D6" s="38"/>
      <c r="E6" s="38"/>
      <c r="F6" s="38"/>
      <c r="G6" s="38"/>
      <c r="H6" s="38"/>
      <c r="I6" s="54"/>
      <c r="J6" s="53"/>
      <c r="K6" s="53"/>
      <c r="L6" s="55"/>
      <c r="M6" s="107"/>
      <c r="N6" s="52"/>
      <c r="O6" s="52"/>
      <c r="Q6" s="3"/>
      <c r="R6" s="34"/>
      <c r="S6" s="33"/>
      <c r="T6" s="3"/>
      <c r="U6" s="3"/>
      <c r="V6" s="3"/>
      <c r="W6" s="3"/>
      <c r="X6" s="33"/>
      <c r="AD6" s="15"/>
      <c r="BU6" s="7"/>
      <c r="BV6" s="7"/>
      <c r="BY6" s="1385"/>
      <c r="BZ6" s="1386"/>
    </row>
    <row r="7" spans="1:78" x14ac:dyDescent="0.2">
      <c r="A7" s="1450" t="s">
        <v>126</v>
      </c>
      <c r="B7" s="1451"/>
      <c r="C7" s="1451"/>
      <c r="D7" s="1451"/>
      <c r="E7" s="1451"/>
      <c r="F7" s="1451"/>
      <c r="G7" s="1452"/>
      <c r="H7" s="38"/>
      <c r="I7" s="54"/>
      <c r="J7" s="53"/>
      <c r="K7" s="53"/>
      <c r="L7" s="55"/>
      <c r="M7" s="107"/>
      <c r="N7" s="52"/>
      <c r="O7" s="52"/>
      <c r="Q7" s="3"/>
      <c r="R7" s="34"/>
      <c r="S7" s="33"/>
      <c r="T7" s="3"/>
      <c r="U7" s="3"/>
      <c r="V7" s="3"/>
      <c r="W7" s="3"/>
      <c r="X7" s="33"/>
      <c r="AD7" s="15"/>
      <c r="BU7" s="7"/>
      <c r="BV7" s="7"/>
      <c r="BY7" s="1385"/>
      <c r="BZ7" s="1386"/>
    </row>
    <row r="8" spans="1:78" ht="16" thickBot="1" x14ac:dyDescent="0.25">
      <c r="D8" s="108"/>
      <c r="I8" s="52"/>
      <c r="J8" s="105"/>
      <c r="K8" s="105"/>
      <c r="L8" s="54"/>
      <c r="M8" s="52"/>
      <c r="N8" s="52"/>
      <c r="O8" s="56"/>
      <c r="P8" s="39"/>
      <c r="Q8" s="3"/>
      <c r="R8" s="39"/>
      <c r="S8" s="33"/>
      <c r="T8" s="3"/>
      <c r="U8" s="3"/>
      <c r="V8" s="3"/>
      <c r="W8" s="3"/>
      <c r="X8" s="33"/>
      <c r="AC8" s="3"/>
      <c r="AE8" s="7"/>
      <c r="AR8" s="2"/>
      <c r="BA8" s="44"/>
      <c r="BB8" s="36"/>
      <c r="BK8" s="39"/>
      <c r="BV8" s="39"/>
      <c r="BW8" s="3"/>
      <c r="BY8" s="1387"/>
      <c r="BZ8" s="1388"/>
    </row>
    <row r="9" spans="1:78" ht="16" thickBot="1" x14ac:dyDescent="0.25">
      <c r="A9" s="1059" t="s">
        <v>127</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1"/>
      <c r="BC9" s="1061"/>
      <c r="BD9" s="1061"/>
      <c r="BE9" s="1061"/>
      <c r="BF9" s="1061"/>
      <c r="BG9" s="1061"/>
      <c r="BH9" s="1061"/>
      <c r="BI9" s="1061"/>
      <c r="BJ9" s="1062"/>
      <c r="BK9" s="1041" t="s">
        <v>128</v>
      </c>
      <c r="BL9" s="1042"/>
      <c r="BM9" s="1042"/>
      <c r="BN9" s="1042"/>
      <c r="BO9" s="1042"/>
      <c r="BP9" s="1042"/>
      <c r="BQ9" s="1042"/>
      <c r="BR9" s="1042"/>
      <c r="BS9" s="1042"/>
      <c r="BT9" s="1042"/>
      <c r="BU9" s="1042"/>
      <c r="BV9" s="1042"/>
      <c r="BW9" s="1042"/>
      <c r="BX9" s="1043"/>
      <c r="BY9" s="38"/>
      <c r="BZ9" s="724"/>
    </row>
    <row r="10" spans="1:78" s="8" customFormat="1" ht="17" thickBot="1" x14ac:dyDescent="0.25">
      <c r="A10" s="1084" t="s">
        <v>129</v>
      </c>
      <c r="B10" s="1084" t="s">
        <v>130</v>
      </c>
      <c r="C10" s="1084" t="s">
        <v>131</v>
      </c>
      <c r="D10" s="1086" t="s">
        <v>132</v>
      </c>
      <c r="E10" s="1094"/>
      <c r="F10" s="1094"/>
      <c r="G10" s="1094"/>
      <c r="H10" s="1094"/>
      <c r="I10" s="1094"/>
      <c r="J10" s="1094"/>
      <c r="K10" s="1094"/>
      <c r="L10" s="1094"/>
      <c r="M10" s="1094"/>
      <c r="N10" s="1094"/>
      <c r="O10" s="1094"/>
      <c r="P10" s="1094"/>
      <c r="Q10" s="1087"/>
      <c r="R10" s="1088" t="s">
        <v>133</v>
      </c>
      <c r="S10" s="1088"/>
      <c r="T10" s="1088"/>
      <c r="U10" s="1088"/>
      <c r="V10" s="1088"/>
      <c r="W10" s="1088"/>
      <c r="X10" s="1088"/>
      <c r="Y10" s="1088"/>
      <c r="Z10" s="1088"/>
      <c r="AA10" s="1088"/>
      <c r="AB10" s="1089" t="s">
        <v>134</v>
      </c>
      <c r="AC10" s="1090"/>
      <c r="AD10" s="1090"/>
      <c r="AE10" s="1090"/>
      <c r="AF10" s="1090"/>
      <c r="AG10" s="1090"/>
      <c r="AH10" s="1090"/>
      <c r="AI10" s="1090"/>
      <c r="AJ10" s="1090"/>
      <c r="AK10" s="1090"/>
      <c r="AL10" s="1090"/>
      <c r="AM10" s="1090"/>
      <c r="AN10" s="1090"/>
      <c r="AO10" s="1090"/>
      <c r="AP10" s="1090"/>
      <c r="AQ10" s="1090"/>
      <c r="AR10" s="1095" t="s">
        <v>135</v>
      </c>
      <c r="AS10" s="1092" t="s">
        <v>136</v>
      </c>
      <c r="AT10" s="1092"/>
      <c r="AU10" s="1092"/>
      <c r="AV10" s="1092"/>
      <c r="AW10" s="1092"/>
      <c r="AX10" s="1092"/>
      <c r="AY10" s="1092"/>
      <c r="AZ10" s="1092"/>
      <c r="BA10" s="1092"/>
      <c r="BB10" s="1098" t="s">
        <v>137</v>
      </c>
      <c r="BC10" s="1098"/>
      <c r="BD10" s="1098"/>
      <c r="BE10" s="1098"/>
      <c r="BF10" s="1098"/>
      <c r="BG10" s="1098"/>
      <c r="BH10" s="1098"/>
      <c r="BI10" s="1098"/>
      <c r="BJ10" s="1098"/>
      <c r="BK10" s="1053" t="s">
        <v>138</v>
      </c>
      <c r="BL10" s="1054"/>
      <c r="BM10" s="1054"/>
      <c r="BN10" s="1054"/>
      <c r="BO10" s="1054"/>
      <c r="BP10" s="1054"/>
      <c r="BQ10" s="1054"/>
      <c r="BR10" s="1055"/>
      <c r="BS10" s="1044" t="s">
        <v>139</v>
      </c>
      <c r="BT10" s="1045"/>
      <c r="BU10" s="1056"/>
      <c r="BV10" s="1057"/>
      <c r="BW10" s="1057"/>
      <c r="BX10" s="1058"/>
      <c r="BY10" s="1389" t="s">
        <v>2692</v>
      </c>
      <c r="BZ10" s="1392" t="s">
        <v>2693</v>
      </c>
    </row>
    <row r="11" spans="1:78" ht="51" customHeight="1" x14ac:dyDescent="0.2">
      <c r="A11" s="1084"/>
      <c r="B11" s="1084"/>
      <c r="C11" s="1084"/>
      <c r="D11" s="140"/>
      <c r="E11" s="141"/>
      <c r="F11" s="141"/>
      <c r="G11" s="141"/>
      <c r="H11" s="141"/>
      <c r="I11" s="141"/>
      <c r="J11" s="141"/>
      <c r="K11" s="141"/>
      <c r="L11" s="141"/>
      <c r="M11" s="141"/>
      <c r="N11" s="141"/>
      <c r="O11" s="141"/>
      <c r="P11" s="1086" t="s">
        <v>140</v>
      </c>
      <c r="Q11" s="1087"/>
      <c r="R11" s="1088" t="s">
        <v>141</v>
      </c>
      <c r="S11" s="1088"/>
      <c r="T11" s="1088" t="s">
        <v>142</v>
      </c>
      <c r="U11" s="1088"/>
      <c r="V11" s="1088"/>
      <c r="W11" s="1088"/>
      <c r="X11" s="1088"/>
      <c r="Y11" s="1088"/>
      <c r="Z11" s="110"/>
      <c r="AA11" s="111"/>
      <c r="AB11" s="1089"/>
      <c r="AC11" s="1090"/>
      <c r="AD11" s="1090"/>
      <c r="AE11" s="1090"/>
      <c r="AF11" s="138"/>
      <c r="AG11" s="1091"/>
      <c r="AH11" s="1091"/>
      <c r="AI11" s="1091"/>
      <c r="AJ11" s="1091"/>
      <c r="AK11" s="1091"/>
      <c r="AL11" s="1091"/>
      <c r="AM11" s="1091"/>
      <c r="AN11" s="1091"/>
      <c r="AO11" s="1091"/>
      <c r="AP11" s="1089"/>
      <c r="AQ11" s="1089"/>
      <c r="AR11" s="1096"/>
      <c r="AS11" s="1054" t="s">
        <v>143</v>
      </c>
      <c r="AT11" s="1054"/>
      <c r="AU11" s="1054"/>
      <c r="AV11" s="1092" t="s">
        <v>144</v>
      </c>
      <c r="AW11" s="1092"/>
      <c r="AX11" s="1092"/>
      <c r="AY11" s="142"/>
      <c r="AZ11" s="142"/>
      <c r="BA11" s="143"/>
      <c r="BB11" s="112"/>
      <c r="BC11" s="113"/>
      <c r="BD11" s="113"/>
      <c r="BE11" s="1093" t="s">
        <v>145</v>
      </c>
      <c r="BF11" s="1093"/>
      <c r="BG11" s="1093"/>
      <c r="BH11" s="1093"/>
      <c r="BI11" s="113"/>
      <c r="BJ11" s="113"/>
      <c r="BK11" s="1053" t="s">
        <v>146</v>
      </c>
      <c r="BL11" s="1101"/>
      <c r="BM11" s="1101"/>
      <c r="BN11" s="1101"/>
      <c r="BO11" s="1101"/>
      <c r="BP11" s="1101"/>
      <c r="BQ11" s="1101"/>
      <c r="BR11" s="1102"/>
      <c r="BS11" s="1046" t="s">
        <v>147</v>
      </c>
      <c r="BT11" s="1048" t="s">
        <v>148</v>
      </c>
      <c r="BU11" s="144" t="s">
        <v>149</v>
      </c>
      <c r="BV11" s="1095" t="s">
        <v>150</v>
      </c>
      <c r="BW11" s="1095"/>
      <c r="BX11" s="1095"/>
      <c r="BY11" s="1390"/>
      <c r="BZ11" s="1393"/>
    </row>
    <row r="12" spans="1:78" ht="203.25" customHeight="1" thickBot="1" x14ac:dyDescent="0.25">
      <c r="A12" s="1085"/>
      <c r="B12" s="1085"/>
      <c r="C12" s="1085"/>
      <c r="D12" s="1103" t="s">
        <v>151</v>
      </c>
      <c r="E12" s="1104"/>
      <c r="F12" s="1105"/>
      <c r="G12" s="114" t="s">
        <v>152</v>
      </c>
      <c r="H12" s="115" t="s">
        <v>153</v>
      </c>
      <c r="I12" s="115" t="s">
        <v>154</v>
      </c>
      <c r="J12" s="672" t="s">
        <v>155</v>
      </c>
      <c r="K12" s="116" t="s">
        <v>156</v>
      </c>
      <c r="L12" s="114" t="s">
        <v>157</v>
      </c>
      <c r="M12" s="114" t="s">
        <v>158</v>
      </c>
      <c r="N12" s="115" t="s">
        <v>159</v>
      </c>
      <c r="O12" s="115" t="s">
        <v>160</v>
      </c>
      <c r="P12" s="114" t="s">
        <v>161</v>
      </c>
      <c r="Q12" s="114" t="s">
        <v>162</v>
      </c>
      <c r="R12" s="1106" t="s">
        <v>163</v>
      </c>
      <c r="S12" s="1106"/>
      <c r="T12" s="1106" t="s">
        <v>164</v>
      </c>
      <c r="U12" s="1106"/>
      <c r="V12" s="1106" t="s">
        <v>165</v>
      </c>
      <c r="W12" s="1106"/>
      <c r="X12" s="1106" t="s">
        <v>166</v>
      </c>
      <c r="Y12" s="1106"/>
      <c r="Z12" s="117"/>
      <c r="AA12" s="117" t="s">
        <v>167</v>
      </c>
      <c r="AB12" s="118" t="s">
        <v>168</v>
      </c>
      <c r="AC12" s="118" t="s">
        <v>169</v>
      </c>
      <c r="AD12" s="119" t="s">
        <v>170</v>
      </c>
      <c r="AE12" s="118" t="s">
        <v>171</v>
      </c>
      <c r="AF12" s="119" t="s">
        <v>172</v>
      </c>
      <c r="AG12" s="1107" t="s">
        <v>173</v>
      </c>
      <c r="AH12" s="1107"/>
      <c r="AI12" s="1108" t="s">
        <v>174</v>
      </c>
      <c r="AJ12" s="1108"/>
      <c r="AK12" s="119" t="s">
        <v>175</v>
      </c>
      <c r="AL12" s="118" t="s">
        <v>176</v>
      </c>
      <c r="AM12" s="118" t="s">
        <v>177</v>
      </c>
      <c r="AN12" s="119" t="s">
        <v>178</v>
      </c>
      <c r="AO12" s="119" t="s">
        <v>179</v>
      </c>
      <c r="AP12" s="120" t="s">
        <v>180</v>
      </c>
      <c r="AQ12" s="120" t="s">
        <v>181</v>
      </c>
      <c r="AR12" s="1096"/>
      <c r="AS12" s="121" t="s">
        <v>182</v>
      </c>
      <c r="AT12" s="1447" t="s">
        <v>183</v>
      </c>
      <c r="AU12" s="1448"/>
      <c r="AV12" s="117" t="s">
        <v>184</v>
      </c>
      <c r="AW12" s="1447" t="s">
        <v>185</v>
      </c>
      <c r="AX12" s="1448"/>
      <c r="AY12" s="117" t="s">
        <v>186</v>
      </c>
      <c r="AZ12" s="122" t="s">
        <v>187</v>
      </c>
      <c r="BA12" s="122" t="s">
        <v>188</v>
      </c>
      <c r="BB12" s="115" t="s">
        <v>189</v>
      </c>
      <c r="BC12" s="115" t="s">
        <v>190</v>
      </c>
      <c r="BD12" s="123" t="s">
        <v>191</v>
      </c>
      <c r="BE12" s="115" t="s">
        <v>192</v>
      </c>
      <c r="BF12" s="115" t="s">
        <v>193</v>
      </c>
      <c r="BG12" s="115" t="s">
        <v>194</v>
      </c>
      <c r="BH12" s="115" t="s">
        <v>195</v>
      </c>
      <c r="BI12" s="124" t="s">
        <v>196</v>
      </c>
      <c r="BJ12" s="115" t="s">
        <v>197</v>
      </c>
      <c r="BK12" s="122" t="s">
        <v>198</v>
      </c>
      <c r="BL12" s="122" t="s">
        <v>199</v>
      </c>
      <c r="BM12" s="122" t="s">
        <v>192</v>
      </c>
      <c r="BN12" s="122" t="s">
        <v>193</v>
      </c>
      <c r="BO12" s="122" t="s">
        <v>194</v>
      </c>
      <c r="BP12" s="122" t="s">
        <v>195</v>
      </c>
      <c r="BQ12" s="122" t="s">
        <v>200</v>
      </c>
      <c r="BR12" s="122" t="s">
        <v>201</v>
      </c>
      <c r="BS12" s="1047"/>
      <c r="BT12" s="1049"/>
      <c r="BU12" s="125" t="s">
        <v>202</v>
      </c>
      <c r="BV12" s="109" t="s">
        <v>203</v>
      </c>
      <c r="BW12" s="109" t="s">
        <v>204</v>
      </c>
      <c r="BX12" s="109" t="s">
        <v>205</v>
      </c>
      <c r="BY12" s="1391"/>
      <c r="BZ12" s="1394"/>
    </row>
    <row r="13" spans="1:78" ht="182.25" customHeight="1" x14ac:dyDescent="0.2">
      <c r="A13" s="1338" t="s">
        <v>206</v>
      </c>
      <c r="B13" s="1341" t="s">
        <v>207</v>
      </c>
      <c r="C13" s="1344" t="s">
        <v>208</v>
      </c>
      <c r="D13" s="1000" t="s">
        <v>209</v>
      </c>
      <c r="E13" s="1003" t="s">
        <v>210</v>
      </c>
      <c r="F13" s="1006">
        <v>1</v>
      </c>
      <c r="G13" s="1076" t="s">
        <v>211</v>
      </c>
      <c r="H13" s="1012"/>
      <c r="I13" s="1015"/>
      <c r="J13" s="1018" t="s">
        <v>212</v>
      </c>
      <c r="K13" s="1021" t="s">
        <v>213</v>
      </c>
      <c r="L13" s="994" t="s">
        <v>214</v>
      </c>
      <c r="M13" s="1168" t="s">
        <v>215</v>
      </c>
      <c r="N13" s="994"/>
      <c r="O13" s="994"/>
      <c r="P13" s="1076" t="s">
        <v>216</v>
      </c>
      <c r="Q13" s="1134">
        <v>0.95</v>
      </c>
      <c r="R13" s="1015" t="s">
        <v>217</v>
      </c>
      <c r="S13" s="1026">
        <f>IF(R13="Muy Alta",100%,IF(R13="Alta",80%,IF(R13="Media",60%,IF(R13="Baja",40%,IF(R13="Muy Baja",20%,"")))))</f>
        <v>0.6</v>
      </c>
      <c r="T13" s="1015"/>
      <c r="U13" s="1026" t="str">
        <f>IF(T13="Catastrófico",100%,IF(T13="Mayor",80%,IF(T13="Moderado",60%,IF(T13="Menor",40%,IF(T13="Leve",20%,"")))))</f>
        <v/>
      </c>
      <c r="V13" s="1015" t="s">
        <v>218</v>
      </c>
      <c r="W13" s="1026">
        <f>IF(V13="Catastrófico",100%,IF(V13="Mayor",80%,IF(V13="Moderado",60%,IF(V13="Menor",40%,IF(V13="Leve",20%,"")))))</f>
        <v>0.6</v>
      </c>
      <c r="X13" s="1029" t="str">
        <f>IF(Y13=100%,"Catastrófico",IF(Y13=80%,"Mayor",IF(Y13=60%,"Moderado",IF(Y13=40%,"Menor",IF(Y13=20%,"Leve","")))))</f>
        <v>Moderado</v>
      </c>
      <c r="Y13" s="1026">
        <f>IF(AND(U13="",W13=""),"",MAX(U13,W13))</f>
        <v>0.6</v>
      </c>
      <c r="Z13" s="1026" t="str">
        <f>CONCATENATE(R13,X13)</f>
        <v>MediaModerado</v>
      </c>
      <c r="AA13" s="1038" t="str">
        <f>IF(Z13="Muy AltaLeve","Alto",IF(Z13="Muy AltaMenor","Alto",IF(Z13="Muy AltaModerado","Alto",IF(Z13="Muy AltaMayor","Alto",IF(Z13="Muy AltaCatastrófico","Extremo",IF(Z13="AltaLeve","Moderado",IF(Z13="AltaMenor","Moderado",IF(Z13="AltaModerado","Alto",IF(Z13="AltaMayor","Alto",IF(Z13="AltaCatastrófico","Extremo",IF(Z13="MediaLeve","Moderado",IF(Z13="MediaMenor","Moderado",IF(Z13="MediaModerado","Moderado",IF(Z13="MediaMayor","Alto",IF(Z13="MediaCatastrófico","Extremo",IF(Z13="BajaLeve","Bajo",IF(Z13="BajaMenor","Moderado",IF(Z13="BajaModerado","Moderado",IF(Z13="BajaMayor","Alto",IF(Z13="BajaCatastrófico","Extremo",IF(Z13="Muy BajaLeve","Bajo",IF(Z13="Muy BajaMenor","Bajo",IF(Z13="Muy BajaModerado","Moderado",IF(Z13="Muy BajaMayor","Alto",IF(Z13="Muy BajaCatastrófico","Extremo","")))))))))))))))))))))))))</f>
        <v>Moderado</v>
      </c>
      <c r="AB13" s="97">
        <v>1</v>
      </c>
      <c r="AC13" s="9" t="s">
        <v>219</v>
      </c>
      <c r="AD13" s="9">
        <v>1</v>
      </c>
      <c r="AE13" s="447" t="s">
        <v>220</v>
      </c>
      <c r="AF13" s="145" t="str">
        <f t="shared" ref="AF13:AF72" si="0">IF(OR(AG13="Preventivo",AG13="Detectivo"),"Probabilidad",IF(AG13="Correctivo","Impacto",""))</f>
        <v>Probabilidad</v>
      </c>
      <c r="AG13" s="10" t="s">
        <v>221</v>
      </c>
      <c r="AH13" s="146">
        <f t="shared" ref="AH13:AH72" si="1">IF(AG13="","",IF(AG13="Preventivo",25%,IF(AG13="Detectivo",15%,IF(AG13="Correctivo",10%))))</f>
        <v>0.25</v>
      </c>
      <c r="AI13" s="10" t="s">
        <v>222</v>
      </c>
      <c r="AJ13" s="146">
        <f t="shared" ref="AJ13:AJ72" si="2">IF(AI13="Automático",25%,IF(AI13="Manual",15%,""))</f>
        <v>0.15</v>
      </c>
      <c r="AK13" s="147">
        <f t="shared" ref="AK13:AK72" si="3">IF(OR(AH13="",AJ13=""),"",AH13+AJ13)</f>
        <v>0.4</v>
      </c>
      <c r="AL13" s="100">
        <f>IFERROR(IF(AF13="Probabilidad",(S13-(+S13*AK13)),IF(AF13="Impacto",S13,"")),"")</f>
        <v>0.36</v>
      </c>
      <c r="AM13" s="100">
        <f>IFERROR(IF(AF13="Impacto",(Y13-(+Y13*AK13)),IF(AF13="Probabilidad",Y13,"")),"")</f>
        <v>0.6</v>
      </c>
      <c r="AN13" s="50" t="s">
        <v>223</v>
      </c>
      <c r="AO13" s="50" t="s">
        <v>224</v>
      </c>
      <c r="AP13" s="50" t="s">
        <v>225</v>
      </c>
      <c r="AQ13" s="50" t="s">
        <v>226</v>
      </c>
      <c r="AR13" s="1193" t="s">
        <v>227</v>
      </c>
      <c r="AS13" s="1035">
        <f>S13</f>
        <v>0.6</v>
      </c>
      <c r="AT13" s="1035">
        <f>IF(AL13="","",MIN(AL13:AL18))</f>
        <v>7.7759999999999996E-2</v>
      </c>
      <c r="AU13" s="1032" t="str">
        <f>IFERROR(IF(AT13="","",IF(AT13&lt;=0.2,"Muy Baja",IF(AT13&lt;=0.4,"Baja",IF(AT13&lt;=0.6,"Media",IF(AT13&lt;=0.8,"Alta","Muy Alta"))))),"")</f>
        <v>Muy Baja</v>
      </c>
      <c r="AV13" s="1035">
        <f>Y13</f>
        <v>0.6</v>
      </c>
      <c r="AW13" s="1035">
        <f>IF(AM13="","",MIN(AM13:AM18))</f>
        <v>0.6</v>
      </c>
      <c r="AX13" s="1032" t="str">
        <f>IFERROR(IF(AW13="","",IF(AW13&lt;=0.2,"Leve",IF(AW13&lt;=0.4,"Menor",IF(AW13&lt;=0.6,"Moderado",IF(AW13&lt;=0.8,"Mayor","Catastrófico"))))),"")</f>
        <v>Moderado</v>
      </c>
      <c r="AY13" s="1032" t="str">
        <f>AA13</f>
        <v>Moderado</v>
      </c>
      <c r="AZ13" s="1032" t="str">
        <f>IFERROR(IF(OR(AND(AU13="Muy Baja",AX13="Leve"),AND(AU13="Muy Baja",AX13="Menor"),AND(AU13="Baja",AX13="Leve")),"Bajo",IF(OR(AND(AU13="Muy baja",AX13="Moderado"),AND(AU13="Baja",AX13="Menor"),AND(AU13="Baja",AX13="Moderado"),AND(AU13="Media",AX13="Leve"),AND(AU13="Media",AX13="Menor"),AND(AU13="Media",AX13="Moderado"),AND(AU13="Alta",AX13="Leve"),AND(AU13="Alta",AX13="Menor")),"Moderado",IF(OR(AND(AU13="Muy Baja",AX13="Mayor"),AND(AU13="Baja",AX13="Mayor"),AND(AU13="Media",AX13="Mayor"),AND(AU13="Alta",AX13="Moderado"),AND(AU13="Alta",AX13="Mayor"),AND(AU13="Muy Alta",AX13="Leve"),AND(AU13="Muy Alta",AX13="Menor"),AND(AU13="Muy Alta",AX13="Moderado"),AND(AU13="Muy Alta",AX13="Mayor")),"Alto",IF(OR(AND(AU13="Muy Baja",AX13="Catastrófico"),AND(AU13="Baja",AX13="Catastrófico"),AND(AU13="Media",AX13="Catastrófico"),AND(AU13="Alta",AX13="Catastrófico"),AND(AU13="Muy Alta",AX13="Catastrófico")),"Extremo","")))),"")</f>
        <v>Moderado</v>
      </c>
      <c r="BA13" s="1015" t="s">
        <v>228</v>
      </c>
      <c r="BB13" s="129" t="s">
        <v>229</v>
      </c>
      <c r="BC13" s="129" t="s">
        <v>230</v>
      </c>
      <c r="BD13" s="102">
        <f>IF(SUM(BE13:BH13)=0,"",SUM(BE13:BH13))</f>
        <v>1</v>
      </c>
      <c r="BE13" s="49">
        <v>1</v>
      </c>
      <c r="BF13" s="49"/>
      <c r="BG13" s="49"/>
      <c r="BH13" s="49"/>
      <c r="BI13" s="129" t="s">
        <v>231</v>
      </c>
      <c r="BJ13" s="129" t="s">
        <v>232</v>
      </c>
      <c r="BK13" s="991"/>
      <c r="BL13" s="991"/>
      <c r="BM13" s="992"/>
      <c r="BN13" s="251"/>
      <c r="BO13" s="251"/>
      <c r="BP13" s="251"/>
      <c r="BQ13" s="104"/>
      <c r="BR13" s="128"/>
      <c r="BS13" s="713"/>
      <c r="BT13" s="28"/>
      <c r="BU13" s="1566"/>
      <c r="BV13" s="1537"/>
      <c r="BW13" s="1537"/>
      <c r="BX13" s="1537"/>
      <c r="BY13" s="1718"/>
      <c r="BZ13" s="1718"/>
    </row>
    <row r="14" spans="1:78" ht="167.25" customHeight="1" x14ac:dyDescent="0.2">
      <c r="A14" s="1339"/>
      <c r="B14" s="1342"/>
      <c r="C14" s="1345"/>
      <c r="D14" s="1001"/>
      <c r="E14" s="1004"/>
      <c r="F14" s="1007"/>
      <c r="G14" s="1076"/>
      <c r="H14" s="1013"/>
      <c r="I14" s="1016"/>
      <c r="J14" s="1019"/>
      <c r="K14" s="1022"/>
      <c r="L14" s="1024"/>
      <c r="M14" s="1169"/>
      <c r="N14" s="1024"/>
      <c r="O14" s="1024"/>
      <c r="P14" s="1076"/>
      <c r="Q14" s="1134"/>
      <c r="R14" s="1016"/>
      <c r="S14" s="1027"/>
      <c r="T14" s="1016"/>
      <c r="U14" s="1027"/>
      <c r="V14" s="1016"/>
      <c r="W14" s="1027"/>
      <c r="X14" s="1030"/>
      <c r="Y14" s="1027"/>
      <c r="Z14" s="1027"/>
      <c r="AA14" s="1039"/>
      <c r="AB14" s="150">
        <v>2</v>
      </c>
      <c r="AC14" s="131" t="s">
        <v>233</v>
      </c>
      <c r="AD14" s="131" t="s">
        <v>234</v>
      </c>
      <c r="AE14" s="659" t="s">
        <v>235</v>
      </c>
      <c r="AF14" s="145" t="str">
        <f t="shared" si="0"/>
        <v>Probabilidad</v>
      </c>
      <c r="AG14" s="151" t="s">
        <v>221</v>
      </c>
      <c r="AH14" s="146">
        <f t="shared" si="1"/>
        <v>0.25</v>
      </c>
      <c r="AI14" s="151" t="s">
        <v>222</v>
      </c>
      <c r="AJ14" s="146">
        <f t="shared" si="2"/>
        <v>0.15</v>
      </c>
      <c r="AK14" s="147">
        <f t="shared" si="3"/>
        <v>0.4</v>
      </c>
      <c r="AL14" s="152">
        <f>IFERROR(IF(AND(AF13="Probabilidad",AF14="Probabilidad"),(AL13-(+AL13*AK14)),IF(AF14="Probabilidad",(S13-(+S13*AK14)),IF(AF14="Impacto",AL13,""))),"")</f>
        <v>0.216</v>
      </c>
      <c r="AM14" s="152">
        <f>IFERROR(IF(AND(AF13="Impacto",AF14="Impacto"),(AM13-(+AM13*AK14)),IF(AF14="Impacto",(Y13-(+Y13*AK14)),IF(AF14="Probabilidad",AM13,""))),"")</f>
        <v>0.6</v>
      </c>
      <c r="AN14" s="153" t="s">
        <v>223</v>
      </c>
      <c r="AO14" s="153" t="s">
        <v>224</v>
      </c>
      <c r="AP14" s="153" t="s">
        <v>225</v>
      </c>
      <c r="AQ14" s="153" t="s">
        <v>226</v>
      </c>
      <c r="AR14" s="1013"/>
      <c r="AS14" s="1036"/>
      <c r="AT14" s="1036"/>
      <c r="AU14" s="1033"/>
      <c r="AV14" s="1036"/>
      <c r="AW14" s="1036"/>
      <c r="AX14" s="1033"/>
      <c r="AY14" s="1033"/>
      <c r="AZ14" s="1033"/>
      <c r="BA14" s="1016"/>
      <c r="BB14" s="129" t="s">
        <v>236</v>
      </c>
      <c r="BC14" s="129" t="s">
        <v>237</v>
      </c>
      <c r="BD14" s="148">
        <f t="shared" ref="BD14:BD30" si="4">IF(SUM(BE14:BH14)=0,"",SUM(BE14:BH14))</f>
        <v>4</v>
      </c>
      <c r="BE14" s="154">
        <v>1</v>
      </c>
      <c r="BF14" s="154">
        <v>1</v>
      </c>
      <c r="BG14" s="154">
        <v>1</v>
      </c>
      <c r="BH14" s="154">
        <v>1</v>
      </c>
      <c r="BI14" s="129" t="s">
        <v>231</v>
      </c>
      <c r="BJ14" s="129" t="s">
        <v>232</v>
      </c>
      <c r="BK14" s="768"/>
      <c r="BL14" s="768"/>
      <c r="BM14" s="993"/>
      <c r="BN14" s="791"/>
      <c r="BO14" s="791"/>
      <c r="BP14" s="791"/>
      <c r="BQ14" s="156"/>
      <c r="BR14" s="157"/>
      <c r="BS14" s="713"/>
      <c r="BT14" s="149"/>
      <c r="BU14" s="1366"/>
      <c r="BV14" s="1538"/>
      <c r="BW14" s="1538"/>
      <c r="BX14" s="1538"/>
      <c r="BY14" s="1719"/>
      <c r="BZ14" s="1719"/>
    </row>
    <row r="15" spans="1:78" ht="112.5" customHeight="1" x14ac:dyDescent="0.2">
      <c r="A15" s="1339"/>
      <c r="B15" s="1342"/>
      <c r="C15" s="1345"/>
      <c r="D15" s="1001"/>
      <c r="E15" s="1004"/>
      <c r="F15" s="1007"/>
      <c r="G15" s="1076"/>
      <c r="H15" s="1013"/>
      <c r="I15" s="1016"/>
      <c r="J15" s="1019"/>
      <c r="K15" s="1022"/>
      <c r="L15" s="1024"/>
      <c r="M15" s="1169"/>
      <c r="N15" s="1024"/>
      <c r="O15" s="1024"/>
      <c r="P15" s="1076"/>
      <c r="Q15" s="1134"/>
      <c r="R15" s="1016"/>
      <c r="S15" s="1027"/>
      <c r="T15" s="1016"/>
      <c r="U15" s="1027"/>
      <c r="V15" s="1016"/>
      <c r="W15" s="1027"/>
      <c r="X15" s="1030"/>
      <c r="Y15" s="1027"/>
      <c r="Z15" s="1027"/>
      <c r="AA15" s="1039"/>
      <c r="AB15" s="150">
        <v>3</v>
      </c>
      <c r="AC15" s="131" t="s">
        <v>238</v>
      </c>
      <c r="AD15" s="131">
        <v>2</v>
      </c>
      <c r="AE15" s="659" t="s">
        <v>239</v>
      </c>
      <c r="AF15" s="145" t="str">
        <f t="shared" si="0"/>
        <v>Probabilidad</v>
      </c>
      <c r="AG15" s="151" t="s">
        <v>221</v>
      </c>
      <c r="AH15" s="146">
        <f t="shared" si="1"/>
        <v>0.25</v>
      </c>
      <c r="AI15" s="151" t="s">
        <v>222</v>
      </c>
      <c r="AJ15" s="146">
        <f t="shared" si="2"/>
        <v>0.15</v>
      </c>
      <c r="AK15" s="147">
        <f t="shared" si="3"/>
        <v>0.4</v>
      </c>
      <c r="AL15" s="152">
        <f>IFERROR(IF(AND(AF14="Probabilidad",AF15="Probabilidad"),(AL14-(+AL14*AK15)),IF(AND(AF14="Impacto",AF15="Probabilidad"),(AL13-(+AL13*AK15)),IF(AF15="Impacto",AL14,""))),"")</f>
        <v>0.12959999999999999</v>
      </c>
      <c r="AM15" s="152">
        <f>IFERROR(IF(AND(AF14="Impacto",AF15="Impacto"),(AM14-(+AM14*AK15)),IF(AND(AF14="Probabilidad",AF15="Impacto"),(AM13-(+AM13*AK15)),IF(AF15="Probabilidad",AM14,""))),"")</f>
        <v>0.6</v>
      </c>
      <c r="AN15" s="153" t="s">
        <v>223</v>
      </c>
      <c r="AO15" s="153" t="s">
        <v>240</v>
      </c>
      <c r="AP15" s="153" t="s">
        <v>241</v>
      </c>
      <c r="AQ15" s="153" t="s">
        <v>242</v>
      </c>
      <c r="AR15" s="1013"/>
      <c r="AS15" s="1036"/>
      <c r="AT15" s="1036"/>
      <c r="AU15" s="1033"/>
      <c r="AV15" s="1036"/>
      <c r="AW15" s="1036"/>
      <c r="AX15" s="1033"/>
      <c r="AY15" s="1033"/>
      <c r="AZ15" s="1033"/>
      <c r="BA15" s="1016"/>
      <c r="BB15" s="129"/>
      <c r="BC15" s="129"/>
      <c r="BD15" s="148" t="str">
        <f t="shared" si="4"/>
        <v/>
      </c>
      <c r="BE15" s="154"/>
      <c r="BF15" s="154"/>
      <c r="BG15" s="154"/>
      <c r="BH15" s="154"/>
      <c r="BI15" s="130"/>
      <c r="BJ15" s="130"/>
      <c r="BK15" s="130"/>
      <c r="BL15" s="130"/>
      <c r="BM15" s="155"/>
      <c r="BN15" s="155"/>
      <c r="BO15" s="155"/>
      <c r="BP15" s="155"/>
      <c r="BQ15" s="156"/>
      <c r="BR15" s="157"/>
      <c r="BS15" s="713"/>
      <c r="BT15" s="131"/>
      <c r="BU15" s="1366"/>
      <c r="BV15" s="1538"/>
      <c r="BW15" s="1538"/>
      <c r="BX15" s="1538"/>
      <c r="BY15" s="1719"/>
      <c r="BZ15" s="1719"/>
    </row>
    <row r="16" spans="1:78" ht="87" customHeight="1" x14ac:dyDescent="0.2">
      <c r="A16" s="1339"/>
      <c r="B16" s="1342"/>
      <c r="C16" s="1345"/>
      <c r="D16" s="1001"/>
      <c r="E16" s="1004"/>
      <c r="F16" s="1007"/>
      <c r="G16" s="1076"/>
      <c r="H16" s="1013"/>
      <c r="I16" s="1016"/>
      <c r="J16" s="1019"/>
      <c r="K16" s="1022"/>
      <c r="L16" s="1024"/>
      <c r="M16" s="1169"/>
      <c r="N16" s="1024"/>
      <c r="O16" s="1024"/>
      <c r="P16" s="1076"/>
      <c r="Q16" s="1134"/>
      <c r="R16" s="1016"/>
      <c r="S16" s="1027"/>
      <c r="T16" s="1016"/>
      <c r="U16" s="1027"/>
      <c r="V16" s="1016"/>
      <c r="W16" s="1027"/>
      <c r="X16" s="1030"/>
      <c r="Y16" s="1027"/>
      <c r="Z16" s="1027"/>
      <c r="AA16" s="1039"/>
      <c r="AB16" s="150">
        <v>4</v>
      </c>
      <c r="AC16" s="149" t="s">
        <v>243</v>
      </c>
      <c r="AD16" s="149">
        <v>2</v>
      </c>
      <c r="AE16" s="28" t="s">
        <v>244</v>
      </c>
      <c r="AF16" s="145" t="str">
        <f t="shared" si="0"/>
        <v>Probabilidad</v>
      </c>
      <c r="AG16" s="151" t="s">
        <v>221</v>
      </c>
      <c r="AH16" s="146">
        <f t="shared" si="1"/>
        <v>0.25</v>
      </c>
      <c r="AI16" s="151" t="s">
        <v>222</v>
      </c>
      <c r="AJ16" s="146">
        <f t="shared" si="2"/>
        <v>0.15</v>
      </c>
      <c r="AK16" s="147">
        <f t="shared" si="3"/>
        <v>0.4</v>
      </c>
      <c r="AL16" s="152">
        <f>IFERROR(IF(AND(AF15="Probabilidad",AF16="Probabilidad"),(AL15-(+AL15*AK16)),IF(AND(AF15="Impacto",AF16="Probabilidad"),(AL14-(+AL14*AK16)),IF(AF16="Impacto",AL15,""))),"")</f>
        <v>7.7759999999999996E-2</v>
      </c>
      <c r="AM16" s="152">
        <f>IFERROR(IF(AND(AF15="Impacto",AF16="Impacto"),(AM15-(+AM15*AK16)),IF(AND(AF15="Probabilidad",AF16="Impacto"),(AM14-(+AM14*AK16)),IF(AF16="Probabilidad",AM15,""))),"")</f>
        <v>0.6</v>
      </c>
      <c r="AN16" s="153" t="s">
        <v>223</v>
      </c>
      <c r="AO16" s="153" t="s">
        <v>245</v>
      </c>
      <c r="AP16" s="153" t="s">
        <v>241</v>
      </c>
      <c r="AQ16" s="153" t="s">
        <v>242</v>
      </c>
      <c r="AR16" s="1013"/>
      <c r="AS16" s="1036"/>
      <c r="AT16" s="1036"/>
      <c r="AU16" s="1033"/>
      <c r="AV16" s="1036"/>
      <c r="AW16" s="1036"/>
      <c r="AX16" s="1033"/>
      <c r="AY16" s="1033"/>
      <c r="AZ16" s="1033"/>
      <c r="BA16" s="1016"/>
      <c r="BB16" s="129"/>
      <c r="BC16" s="129"/>
      <c r="BD16" s="148" t="str">
        <f t="shared" si="4"/>
        <v/>
      </c>
      <c r="BE16" s="154"/>
      <c r="BF16" s="154"/>
      <c r="BG16" s="154"/>
      <c r="BH16" s="154"/>
      <c r="BI16" s="130"/>
      <c r="BJ16" s="130"/>
      <c r="BK16" s="130"/>
      <c r="BL16" s="130"/>
      <c r="BM16" s="155"/>
      <c r="BN16" s="155"/>
      <c r="BO16" s="155"/>
      <c r="BP16" s="155"/>
      <c r="BQ16" s="156"/>
      <c r="BR16" s="157"/>
      <c r="BS16" s="713"/>
      <c r="BT16" s="149"/>
      <c r="BU16" s="1366"/>
      <c r="BV16" s="1538"/>
      <c r="BW16" s="1538"/>
      <c r="BX16" s="1538"/>
      <c r="BY16" s="1719"/>
      <c r="BZ16" s="1719"/>
    </row>
    <row r="17" spans="1:78" ht="16" x14ac:dyDescent="0.2">
      <c r="A17" s="1339"/>
      <c r="B17" s="1342"/>
      <c r="C17" s="1345"/>
      <c r="D17" s="1001"/>
      <c r="E17" s="1004"/>
      <c r="F17" s="1007"/>
      <c r="G17" s="1076"/>
      <c r="H17" s="1013"/>
      <c r="I17" s="1016"/>
      <c r="J17" s="1019"/>
      <c r="K17" s="1022"/>
      <c r="L17" s="1024"/>
      <c r="M17" s="1169"/>
      <c r="N17" s="1024"/>
      <c r="O17" s="1024"/>
      <c r="P17" s="1076"/>
      <c r="Q17" s="1134"/>
      <c r="R17" s="1016"/>
      <c r="S17" s="1027"/>
      <c r="T17" s="1016"/>
      <c r="U17" s="1027"/>
      <c r="V17" s="1016"/>
      <c r="W17" s="1027"/>
      <c r="X17" s="1030"/>
      <c r="Y17" s="1027"/>
      <c r="Z17" s="1027"/>
      <c r="AA17" s="1039"/>
      <c r="AB17" s="150">
        <v>5</v>
      </c>
      <c r="AC17" s="158"/>
      <c r="AD17" s="158"/>
      <c r="AE17" s="149"/>
      <c r="AF17" s="145" t="str">
        <f t="shared" si="0"/>
        <v/>
      </c>
      <c r="AG17" s="151"/>
      <c r="AH17" s="146" t="str">
        <f t="shared" si="1"/>
        <v/>
      </c>
      <c r="AI17" s="151"/>
      <c r="AJ17" s="146" t="str">
        <f t="shared" si="2"/>
        <v/>
      </c>
      <c r="AK17" s="147" t="str">
        <f t="shared" si="3"/>
        <v/>
      </c>
      <c r="AL17" s="152" t="str">
        <f>IFERROR(IF(AND(AF16="Probabilidad",AF17="Probabilidad"),(AL16-(+AL16*AK17)),IF(AND(AF16="Impacto",AF17="Probabilidad"),(AL15-(+AL15*AK17)),IF(AF17="Impacto",AL16,""))),"")</f>
        <v/>
      </c>
      <c r="AM17" s="152" t="str">
        <f>IFERROR(IF(AND(AF16="Impacto",AF17="Impacto"),(AM16-(+AM16*AK17)),IF(AND(AF16="Probabilidad",AF17="Impacto"),(AM15-(+AM15*AK17)),IF(AF17="Probabilidad",AM16,""))),"")</f>
        <v/>
      </c>
      <c r="AN17" s="153"/>
      <c r="AO17" s="153"/>
      <c r="AP17" s="153"/>
      <c r="AQ17" s="153"/>
      <c r="AR17" s="1013"/>
      <c r="AS17" s="1036"/>
      <c r="AT17" s="1036"/>
      <c r="AU17" s="1033"/>
      <c r="AV17" s="1036"/>
      <c r="AW17" s="1036"/>
      <c r="AX17" s="1033"/>
      <c r="AY17" s="1033"/>
      <c r="AZ17" s="1033"/>
      <c r="BA17" s="1016"/>
      <c r="BB17" s="129"/>
      <c r="BC17" s="129"/>
      <c r="BD17" s="148" t="str">
        <f t="shared" si="4"/>
        <v/>
      </c>
      <c r="BE17" s="154"/>
      <c r="BF17" s="154"/>
      <c r="BG17" s="154"/>
      <c r="BH17" s="154"/>
      <c r="BI17" s="130"/>
      <c r="BJ17" s="130"/>
      <c r="BK17" s="130"/>
      <c r="BL17" s="130"/>
      <c r="BM17" s="155"/>
      <c r="BN17" s="155"/>
      <c r="BO17" s="155"/>
      <c r="BP17" s="155"/>
      <c r="BQ17" s="156"/>
      <c r="BR17" s="157"/>
      <c r="BS17" s="713"/>
      <c r="BT17" s="149"/>
      <c r="BU17" s="1366"/>
      <c r="BV17" s="1538"/>
      <c r="BW17" s="1538"/>
      <c r="BX17" s="1538"/>
      <c r="BY17" s="1719"/>
      <c r="BZ17" s="1719"/>
    </row>
    <row r="18" spans="1:78" ht="17" thickBot="1" x14ac:dyDescent="0.25">
      <c r="A18" s="1339"/>
      <c r="B18" s="1342"/>
      <c r="C18" s="1345"/>
      <c r="D18" s="1002"/>
      <c r="E18" s="1005"/>
      <c r="F18" s="1008"/>
      <c r="G18" s="1076"/>
      <c r="H18" s="1014"/>
      <c r="I18" s="1017"/>
      <c r="J18" s="1020"/>
      <c r="K18" s="1023"/>
      <c r="L18" s="1025"/>
      <c r="M18" s="1170"/>
      <c r="N18" s="1025"/>
      <c r="O18" s="1025"/>
      <c r="P18" s="1076"/>
      <c r="Q18" s="1134"/>
      <c r="R18" s="1017"/>
      <c r="S18" s="1028"/>
      <c r="T18" s="1017"/>
      <c r="U18" s="1028"/>
      <c r="V18" s="1017"/>
      <c r="W18" s="1028"/>
      <c r="X18" s="1031"/>
      <c r="Y18" s="1028"/>
      <c r="Z18" s="1028"/>
      <c r="AA18" s="1040"/>
      <c r="AB18" s="162">
        <v>6</v>
      </c>
      <c r="AC18" s="160"/>
      <c r="AD18" s="160"/>
      <c r="AE18" s="160"/>
      <c r="AF18" s="98" t="str">
        <f t="shared" si="0"/>
        <v/>
      </c>
      <c r="AG18" s="163"/>
      <c r="AH18" s="161" t="str">
        <f t="shared" si="1"/>
        <v/>
      </c>
      <c r="AI18" s="163"/>
      <c r="AJ18" s="161" t="str">
        <f t="shared" si="2"/>
        <v/>
      </c>
      <c r="AK18" s="164" t="str">
        <f t="shared" si="3"/>
        <v/>
      </c>
      <c r="AL18" s="152" t="str">
        <f>IFERROR(IF(AND(AF17="Probabilidad",AF18="Probabilidad"),(AL17-(+AL17*AK18)),IF(AND(AF17="Impacto",AF18="Probabilidad"),(AL16-(+AL16*AK18)),IF(AF18="Impacto",AL17,""))),"")</f>
        <v/>
      </c>
      <c r="AM18" s="152" t="str">
        <f>IFERROR(IF(AND(AF17="Impacto",AF18="Impacto"),(AM17-(+AM17*AK18)),IF(AND(AF17="Probabilidad",AF18="Impacto"),(AM16-(+AM16*AK18)),IF(AF18="Probabilidad",AM17,""))),"")</f>
        <v/>
      </c>
      <c r="AN18" s="126"/>
      <c r="AO18" s="51"/>
      <c r="AP18" s="51"/>
      <c r="AQ18" s="51"/>
      <c r="AR18" s="1014"/>
      <c r="AS18" s="1037"/>
      <c r="AT18" s="1037"/>
      <c r="AU18" s="1034"/>
      <c r="AV18" s="1037"/>
      <c r="AW18" s="1037"/>
      <c r="AX18" s="1034"/>
      <c r="AY18" s="1034"/>
      <c r="AZ18" s="1034"/>
      <c r="BA18" s="1017"/>
      <c r="BB18" s="165"/>
      <c r="BC18" s="165"/>
      <c r="BD18" s="159" t="str">
        <f t="shared" si="4"/>
        <v/>
      </c>
      <c r="BE18" s="166"/>
      <c r="BF18" s="166"/>
      <c r="BG18" s="166"/>
      <c r="BH18" s="166"/>
      <c r="BI18" s="167"/>
      <c r="BJ18" s="167"/>
      <c r="BK18" s="167"/>
      <c r="BL18" s="167"/>
      <c r="BM18" s="168"/>
      <c r="BN18" s="168"/>
      <c r="BO18" s="168"/>
      <c r="BP18" s="168"/>
      <c r="BQ18" s="169"/>
      <c r="BR18" s="170"/>
      <c r="BS18" s="713"/>
      <c r="BT18" s="160"/>
      <c r="BU18" s="1567"/>
      <c r="BV18" s="1539"/>
      <c r="BW18" s="1539"/>
      <c r="BX18" s="1539"/>
      <c r="BY18" s="1720"/>
      <c r="BZ18" s="1720"/>
    </row>
    <row r="19" spans="1:78" ht="77.25" customHeight="1" x14ac:dyDescent="0.2">
      <c r="A19" s="1339"/>
      <c r="B19" s="1342"/>
      <c r="C19" s="1345"/>
      <c r="D19" s="1000" t="s">
        <v>209</v>
      </c>
      <c r="E19" s="1003" t="s">
        <v>210</v>
      </c>
      <c r="F19" s="1006">
        <v>2</v>
      </c>
      <c r="G19" s="994" t="s">
        <v>246</v>
      </c>
      <c r="H19" s="1012"/>
      <c r="I19" s="1015"/>
      <c r="J19" s="1018" t="s">
        <v>247</v>
      </c>
      <c r="K19" s="1021" t="s">
        <v>213</v>
      </c>
      <c r="L19" s="994" t="s">
        <v>214</v>
      </c>
      <c r="M19" s="1168" t="s">
        <v>248</v>
      </c>
      <c r="N19" s="994"/>
      <c r="O19" s="994"/>
      <c r="P19" s="1075" t="s">
        <v>249</v>
      </c>
      <c r="Q19" s="1540">
        <v>0.9</v>
      </c>
      <c r="R19" s="1015" t="s">
        <v>250</v>
      </c>
      <c r="S19" s="1026">
        <f>IF(R19="Muy Alta",100%,IF(R19="Alta",80%,IF(R19="Media",60%,IF(R19="Baja",40%,IF(R19="Muy Baja",20%,"")))))</f>
        <v>0.4</v>
      </c>
      <c r="T19" s="1015"/>
      <c r="U19" s="1026" t="str">
        <f>IF(T19="Catastrófico",100%,IF(T19="Mayor",80%,IF(T19="Moderado",60%,IF(T19="Menor",40%,IF(T19="Leve",20%,"")))))</f>
        <v/>
      </c>
      <c r="V19" s="1015" t="s">
        <v>251</v>
      </c>
      <c r="W19" s="1026">
        <f>IF(V19="Catastrófico",100%,IF(V19="Mayor",80%,IF(V19="Moderado",60%,IF(V19="Menor",40%,IF(V19="Leve",20%,"")))))</f>
        <v>0.4</v>
      </c>
      <c r="X19" s="1029" t="str">
        <f>IF(Y19=100%,"Catastrófico",IF(Y19=80%,"Mayor",IF(Y19=60%,"Moderado",IF(Y19=40%,"Menor",IF(Y19=20%,"Leve","")))))</f>
        <v>Menor</v>
      </c>
      <c r="Y19" s="1026">
        <f>IF(AND(U19="",W19=""),"",MAX(U19,W19))</f>
        <v>0.4</v>
      </c>
      <c r="Z19" s="1026" t="str">
        <f>CONCATENATE(R19,X19)</f>
        <v>BajaMenor</v>
      </c>
      <c r="AA19" s="1032" t="str">
        <f>IF(Z19="Muy AltaLeve","Alto",IF(Z19="Muy AltaMenor","Alto",IF(Z19="Muy AltaModerado","Alto",IF(Z19="Muy AltaMayor","Alto",IF(Z19="Muy AltaCatastrófico","Extremo",IF(Z19="AltaLeve","Moderado",IF(Z19="AltaMenor","Moderado",IF(Z19="AltaModerado","Alto",IF(Z19="AltaMayor","Alto",IF(Z19="AltaCatastrófico","Extremo",IF(Z19="MediaLeve","Moderado",IF(Z19="MediaMenor","Moderado",IF(Z19="MediaModerado","Moderado",IF(Z19="MediaMayor","Alto",IF(Z19="MediaCatastrófico","Extremo",IF(Z19="BajaLeve","Bajo",IF(Z19="BajaMenor","Moderado",IF(Z19="BajaModerado","Moderado",IF(Z19="BajaMayor","Alto",IF(Z19="BajaCatastrófico","Extremo",IF(Z19="Muy BajaLeve","Bajo",IF(Z19="Muy BajaMenor","Bajo",IF(Z19="Muy BajaModerado","Moderado",IF(Z19="Muy BajaMayor","Alto",IF(Z19="Muy BajaCatastrófico","Extremo","")))))))))))))))))))))))))</f>
        <v>Moderado</v>
      </c>
      <c r="AB19" s="97">
        <v>1</v>
      </c>
      <c r="AC19" s="12" t="s">
        <v>252</v>
      </c>
      <c r="AD19" s="12">
        <v>1</v>
      </c>
      <c r="AE19" s="447" t="s">
        <v>253</v>
      </c>
      <c r="AF19" s="99" t="str">
        <f t="shared" si="0"/>
        <v>Probabilidad</v>
      </c>
      <c r="AG19" s="10" t="s">
        <v>221</v>
      </c>
      <c r="AH19" s="14">
        <f t="shared" si="1"/>
        <v>0.25</v>
      </c>
      <c r="AI19" s="10" t="s">
        <v>222</v>
      </c>
      <c r="AJ19" s="14">
        <f t="shared" si="2"/>
        <v>0.15</v>
      </c>
      <c r="AK19" s="101">
        <f t="shared" si="3"/>
        <v>0.4</v>
      </c>
      <c r="AL19" s="100">
        <f>IFERROR(IF(AF19="Probabilidad",(S19-(+S19*AK19)),IF(AF19="Impacto",S19,"")),"")</f>
        <v>0.24</v>
      </c>
      <c r="AM19" s="100">
        <f>IFERROR(IF(AF19="Impacto",(Y19-(+Y19*AK19)),IF(AF19="Probabilidad",Y19,"")),"")</f>
        <v>0.4</v>
      </c>
      <c r="AN19" s="50" t="s">
        <v>223</v>
      </c>
      <c r="AO19" s="50" t="s">
        <v>224</v>
      </c>
      <c r="AP19" s="50" t="s">
        <v>225</v>
      </c>
      <c r="AQ19" s="50" t="s">
        <v>226</v>
      </c>
      <c r="AR19" s="1193" t="s">
        <v>254</v>
      </c>
      <c r="AS19" s="1035">
        <f>S19</f>
        <v>0.4</v>
      </c>
      <c r="AT19" s="1035">
        <f>IF(AL19="","",MIN(AL19:AL24))</f>
        <v>5.183999999999999E-2</v>
      </c>
      <c r="AU19" s="1032" t="str">
        <f>IFERROR(IF(AT19="","",IF(AT19&lt;=0.2,"Muy Baja",IF(AT19&lt;=0.4,"Baja",IF(AT19&lt;=0.6,"Media",IF(AT19&lt;=0.8,"Alta","Muy Alta"))))),"")</f>
        <v>Muy Baja</v>
      </c>
      <c r="AV19" s="1035">
        <f>Y19</f>
        <v>0.4</v>
      </c>
      <c r="AW19" s="1035">
        <f>IF(AM19="","",MIN(AM19:AM24))</f>
        <v>0.30000000000000004</v>
      </c>
      <c r="AX19" s="1032" t="str">
        <f>IFERROR(IF(AW19="","",IF(AW19&lt;=0.2,"Leve",IF(AW19&lt;=0.4,"Menor",IF(AW19&lt;=0.6,"Moderado",IF(AW19&lt;=0.8,"Mayor","Catastrófico"))))),"")</f>
        <v>Menor</v>
      </c>
      <c r="AY19" s="1032" t="str">
        <f>AA19</f>
        <v>Moderado</v>
      </c>
      <c r="AZ19" s="1032" t="str">
        <f>IFERROR(IF(OR(AND(AU19="Muy Baja",AX19="Leve"),AND(AU19="Muy Baja",AX19="Menor"),AND(AU19="Baja",AX19="Leve")),"Bajo",IF(OR(AND(AU19="Muy baja",AX19="Moderado"),AND(AU19="Baja",AX19="Menor"),AND(AU19="Baja",AX19="Moderado"),AND(AU19="Media",AX19="Leve"),AND(AU19="Media",AX19="Menor"),AND(AU19="Media",AX19="Moderado"),AND(AU19="Alta",AX19="Leve"),AND(AU19="Alta",AX19="Menor")),"Moderado",IF(OR(AND(AU19="Muy Baja",AX19="Mayor"),AND(AU19="Baja",AX19="Mayor"),AND(AU19="Media",AX19="Mayor"),AND(AU19="Alta",AX19="Moderado"),AND(AU19="Alta",AX19="Mayor"),AND(AU19="Muy Alta",AX19="Leve"),AND(AU19="Muy Alta",AX19="Menor"),AND(AU19="Muy Alta",AX19="Moderado"),AND(AU19="Muy Alta",AX19="Mayor")),"Alto",IF(OR(AND(AU19="Muy Baja",AX19="Catastrófico"),AND(AU19="Baja",AX19="Catastrófico"),AND(AU19="Media",AX19="Catastrófico"),AND(AU19="Alta",AX19="Catastrófico"),AND(AU19="Muy Alta",AX19="Catastrófico")),"Extremo","")))),"")</f>
        <v>Bajo</v>
      </c>
      <c r="BA19" s="1015" t="s">
        <v>255</v>
      </c>
      <c r="BB19" s="130"/>
      <c r="BC19" s="130"/>
      <c r="BD19" s="103" t="str">
        <f t="shared" si="4"/>
        <v/>
      </c>
      <c r="BE19" s="9"/>
      <c r="BF19" s="9"/>
      <c r="BG19" s="9"/>
      <c r="BH19" s="9"/>
      <c r="BI19" s="130"/>
      <c r="BJ19" s="130"/>
      <c r="BK19" s="46"/>
      <c r="BL19" s="46"/>
      <c r="BM19" s="48"/>
      <c r="BN19" s="48"/>
      <c r="BO19" s="48"/>
      <c r="BP19" s="48"/>
      <c r="BQ19" s="104"/>
      <c r="BR19" s="128"/>
      <c r="BS19" s="710"/>
      <c r="BT19" s="12"/>
      <c r="BU19" s="1366"/>
      <c r="BV19" s="1537"/>
      <c r="BW19" s="1537"/>
      <c r="BX19" s="1537"/>
      <c r="BY19" s="997"/>
      <c r="BZ19" s="997"/>
    </row>
    <row r="20" spans="1:78" ht="77.25" customHeight="1" x14ac:dyDescent="0.2">
      <c r="A20" s="1339"/>
      <c r="B20" s="1342"/>
      <c r="C20" s="1345"/>
      <c r="D20" s="1001"/>
      <c r="E20" s="1004"/>
      <c r="F20" s="1007"/>
      <c r="G20" s="1024"/>
      <c r="H20" s="1013"/>
      <c r="I20" s="1016"/>
      <c r="J20" s="1019"/>
      <c r="K20" s="1022"/>
      <c r="L20" s="1024"/>
      <c r="M20" s="1169"/>
      <c r="N20" s="1024"/>
      <c r="O20" s="1024"/>
      <c r="P20" s="1076"/>
      <c r="Q20" s="1540"/>
      <c r="R20" s="1016"/>
      <c r="S20" s="1027"/>
      <c r="T20" s="1016"/>
      <c r="U20" s="1027"/>
      <c r="V20" s="1016"/>
      <c r="W20" s="1027"/>
      <c r="X20" s="1030"/>
      <c r="Y20" s="1027"/>
      <c r="Z20" s="1027"/>
      <c r="AA20" s="1033"/>
      <c r="AB20" s="150">
        <v>2</v>
      </c>
      <c r="AC20" s="149" t="s">
        <v>256</v>
      </c>
      <c r="AD20" s="149" t="s">
        <v>257</v>
      </c>
      <c r="AE20" s="659" t="s">
        <v>258</v>
      </c>
      <c r="AF20" s="171" t="str">
        <f>IF(OR(AG20="Preventivo",AG20="Detectivo"),"Probabilidad",IF(AG20="Correctivo","Impacto",""))</f>
        <v>Probabilidad</v>
      </c>
      <c r="AG20" s="153" t="s">
        <v>221</v>
      </c>
      <c r="AH20" s="146">
        <f t="shared" si="1"/>
        <v>0.25</v>
      </c>
      <c r="AI20" s="153" t="s">
        <v>222</v>
      </c>
      <c r="AJ20" s="146">
        <f t="shared" si="2"/>
        <v>0.15</v>
      </c>
      <c r="AK20" s="147">
        <f t="shared" si="3"/>
        <v>0.4</v>
      </c>
      <c r="AL20" s="172">
        <f>IFERROR(IF(AND(AF19="Probabilidad",AF20="Probabilidad"),(AL19-(+AL19*AK20)),IF(AF20="Probabilidad",(S19-(+S19*AK20)),IF(AF20="Impacto",AL19,""))),"")</f>
        <v>0.14399999999999999</v>
      </c>
      <c r="AM20" s="172">
        <f>IFERROR(IF(AND(AF19="Impacto",AF20="Impacto"),(AM19-(+AM19*AK20)),IF(AF20="Impacto",(Y19-(+Y19*AK20)),IF(AF20="Probabilidad",AM19,""))),"")</f>
        <v>0.4</v>
      </c>
      <c r="AN20" s="153" t="s">
        <v>223</v>
      </c>
      <c r="AO20" s="153" t="s">
        <v>245</v>
      </c>
      <c r="AP20" s="153" t="s">
        <v>241</v>
      </c>
      <c r="AQ20" s="153" t="s">
        <v>226</v>
      </c>
      <c r="AR20" s="1013"/>
      <c r="AS20" s="1036"/>
      <c r="AT20" s="1036"/>
      <c r="AU20" s="1033"/>
      <c r="AV20" s="1036"/>
      <c r="AW20" s="1036"/>
      <c r="AX20" s="1033"/>
      <c r="AY20" s="1033"/>
      <c r="AZ20" s="1033"/>
      <c r="BA20" s="1016"/>
      <c r="BB20" s="130"/>
      <c r="BC20" s="130"/>
      <c r="BD20" s="173" t="str">
        <f t="shared" si="4"/>
        <v/>
      </c>
      <c r="BE20" s="149"/>
      <c r="BF20" s="149"/>
      <c r="BG20" s="149"/>
      <c r="BH20" s="149"/>
      <c r="BI20" s="130"/>
      <c r="BJ20" s="130"/>
      <c r="BK20" s="130"/>
      <c r="BL20" s="130"/>
      <c r="BM20" s="155"/>
      <c r="BN20" s="155"/>
      <c r="BO20" s="155"/>
      <c r="BP20" s="155"/>
      <c r="BQ20" s="156"/>
      <c r="BR20" s="157"/>
      <c r="BS20" s="304"/>
      <c r="BT20" s="149"/>
      <c r="BU20" s="1366"/>
      <c r="BV20" s="1538"/>
      <c r="BW20" s="1538"/>
      <c r="BX20" s="1538"/>
      <c r="BY20" s="1721"/>
      <c r="BZ20" s="1721"/>
    </row>
    <row r="21" spans="1:78" ht="77.25" customHeight="1" x14ac:dyDescent="0.2">
      <c r="A21" s="1339"/>
      <c r="B21" s="1342"/>
      <c r="C21" s="1345"/>
      <c r="D21" s="1001"/>
      <c r="E21" s="1004"/>
      <c r="F21" s="1007"/>
      <c r="G21" s="1024"/>
      <c r="H21" s="1013"/>
      <c r="I21" s="1016"/>
      <c r="J21" s="1019"/>
      <c r="K21" s="1022"/>
      <c r="L21" s="1024"/>
      <c r="M21" s="1169"/>
      <c r="N21" s="1024"/>
      <c r="O21" s="1024"/>
      <c r="P21" s="1076"/>
      <c r="Q21" s="1540"/>
      <c r="R21" s="1016"/>
      <c r="S21" s="1027"/>
      <c r="T21" s="1016"/>
      <c r="U21" s="1027"/>
      <c r="V21" s="1016"/>
      <c r="W21" s="1027"/>
      <c r="X21" s="1030"/>
      <c r="Y21" s="1027"/>
      <c r="Z21" s="1027"/>
      <c r="AA21" s="1033"/>
      <c r="AB21" s="150">
        <v>3</v>
      </c>
      <c r="AC21" s="131" t="s">
        <v>259</v>
      </c>
      <c r="AD21" s="131">
        <v>3</v>
      </c>
      <c r="AE21" s="659" t="s">
        <v>260</v>
      </c>
      <c r="AF21" s="145" t="str">
        <f>IF(OR(AG21="Preventivo",AG21="Detectivo"),"Probabilidad",IF(AG21="Correctivo","Impacto",""))</f>
        <v>Probabilidad</v>
      </c>
      <c r="AG21" s="151" t="s">
        <v>221</v>
      </c>
      <c r="AH21" s="146">
        <f t="shared" si="1"/>
        <v>0.25</v>
      </c>
      <c r="AI21" s="151" t="s">
        <v>222</v>
      </c>
      <c r="AJ21" s="146">
        <f t="shared" si="2"/>
        <v>0.15</v>
      </c>
      <c r="AK21" s="147">
        <f t="shared" si="3"/>
        <v>0.4</v>
      </c>
      <c r="AL21" s="152">
        <f>IFERROR(IF(AND(AF20="Probabilidad",AF21="Probabilidad"),(AL20-(+AL20*AK21)),IF(AND(AF20="Impacto",AF21="Probabilidad"),(AL19-(+AL19*AK21)),IF(AF21="Impacto",AL20,""))),"")</f>
        <v>8.6399999999999991E-2</v>
      </c>
      <c r="AM21" s="152">
        <f>IFERROR(IF(AND(AF20="Impacto",AF21="Impacto"),(AM20-(+AM20*AK21)),IF(AND(AF20="Probabilidad",AF21="Impacto"),(AM19-(+AM19*AK21)),IF(AF21="Probabilidad",AM20,""))),"")</f>
        <v>0.4</v>
      </c>
      <c r="AN21" s="153" t="s">
        <v>223</v>
      </c>
      <c r="AO21" s="153" t="s">
        <v>240</v>
      </c>
      <c r="AP21" s="153" t="s">
        <v>241</v>
      </c>
      <c r="AQ21" s="153" t="s">
        <v>226</v>
      </c>
      <c r="AR21" s="1013"/>
      <c r="AS21" s="1036"/>
      <c r="AT21" s="1036"/>
      <c r="AU21" s="1033"/>
      <c r="AV21" s="1036"/>
      <c r="AW21" s="1036"/>
      <c r="AX21" s="1033"/>
      <c r="AY21" s="1033"/>
      <c r="AZ21" s="1033"/>
      <c r="BA21" s="1016"/>
      <c r="BB21" s="130"/>
      <c r="BC21" s="130"/>
      <c r="BD21" s="173" t="str">
        <f t="shared" si="4"/>
        <v/>
      </c>
      <c r="BE21" s="149"/>
      <c r="BF21" s="149"/>
      <c r="BG21" s="149"/>
      <c r="BH21" s="149"/>
      <c r="BI21" s="130"/>
      <c r="BJ21" s="130"/>
      <c r="BK21" s="130"/>
      <c r="BL21" s="130"/>
      <c r="BM21" s="155"/>
      <c r="BN21" s="155"/>
      <c r="BO21" s="155"/>
      <c r="BP21" s="155"/>
      <c r="BQ21" s="156"/>
      <c r="BR21" s="157"/>
      <c r="BS21" s="304"/>
      <c r="BT21" s="149"/>
      <c r="BU21" s="1366"/>
      <c r="BV21" s="1538"/>
      <c r="BW21" s="1538"/>
      <c r="BX21" s="1538"/>
      <c r="BY21" s="1721"/>
      <c r="BZ21" s="1721"/>
    </row>
    <row r="22" spans="1:78" ht="77.25" customHeight="1" x14ac:dyDescent="0.2">
      <c r="A22" s="1339"/>
      <c r="B22" s="1342"/>
      <c r="C22" s="1345"/>
      <c r="D22" s="1001"/>
      <c r="E22" s="1004"/>
      <c r="F22" s="1007"/>
      <c r="G22" s="1024"/>
      <c r="H22" s="1013"/>
      <c r="I22" s="1016"/>
      <c r="J22" s="1019"/>
      <c r="K22" s="1022"/>
      <c r="L22" s="1024"/>
      <c r="M22" s="1169"/>
      <c r="N22" s="1024"/>
      <c r="O22" s="1024"/>
      <c r="P22" s="1076"/>
      <c r="Q22" s="1540"/>
      <c r="R22" s="1016"/>
      <c r="S22" s="1027"/>
      <c r="T22" s="1016"/>
      <c r="U22" s="1027"/>
      <c r="V22" s="1016"/>
      <c r="W22" s="1027"/>
      <c r="X22" s="1030"/>
      <c r="Y22" s="1027"/>
      <c r="Z22" s="1027"/>
      <c r="AA22" s="1033"/>
      <c r="AB22" s="150">
        <v>4</v>
      </c>
      <c r="AC22" s="149" t="s">
        <v>261</v>
      </c>
      <c r="AD22" s="149">
        <v>3</v>
      </c>
      <c r="AE22" s="659" t="s">
        <v>262</v>
      </c>
      <c r="AF22" s="145" t="str">
        <f t="shared" si="0"/>
        <v>Probabilidad</v>
      </c>
      <c r="AG22" s="151" t="s">
        <v>221</v>
      </c>
      <c r="AH22" s="146">
        <f t="shared" si="1"/>
        <v>0.25</v>
      </c>
      <c r="AI22" s="151" t="s">
        <v>222</v>
      </c>
      <c r="AJ22" s="146">
        <f t="shared" si="2"/>
        <v>0.15</v>
      </c>
      <c r="AK22" s="147">
        <f t="shared" si="3"/>
        <v>0.4</v>
      </c>
      <c r="AL22" s="152">
        <f>IFERROR(IF(AND(AF21="Probabilidad",AF22="Probabilidad"),(AL21-(+AL21*AK22)),IF(AND(AF21="Impacto",AF22="Probabilidad"),(AL20-(+AL20*AK22)),IF(AF22="Impacto",AL21,""))),"")</f>
        <v>5.183999999999999E-2</v>
      </c>
      <c r="AM22" s="152">
        <f>IFERROR(IF(AND(AF21="Impacto",AF22="Impacto"),(AM21-(+AM21*AK22)),IF(AND(AF21="Probabilidad",AF22="Impacto"),(AM20-(+AM20*AK22)),IF(AF22="Probabilidad",AM21,""))),"")</f>
        <v>0.4</v>
      </c>
      <c r="AN22" s="153" t="s">
        <v>223</v>
      </c>
      <c r="AO22" s="153" t="s">
        <v>240</v>
      </c>
      <c r="AP22" s="153" t="s">
        <v>241</v>
      </c>
      <c r="AQ22" s="153" t="s">
        <v>226</v>
      </c>
      <c r="AR22" s="1013"/>
      <c r="AS22" s="1036"/>
      <c r="AT22" s="1036"/>
      <c r="AU22" s="1033"/>
      <c r="AV22" s="1036"/>
      <c r="AW22" s="1036"/>
      <c r="AX22" s="1033"/>
      <c r="AY22" s="1033"/>
      <c r="AZ22" s="1033"/>
      <c r="BA22" s="1016"/>
      <c r="BB22" s="130"/>
      <c r="BC22" s="130"/>
      <c r="BD22" s="173" t="str">
        <f t="shared" si="4"/>
        <v/>
      </c>
      <c r="BE22" s="149"/>
      <c r="BF22" s="149"/>
      <c r="BG22" s="149"/>
      <c r="BH22" s="149"/>
      <c r="BI22" s="130"/>
      <c r="BJ22" s="130"/>
      <c r="BK22" s="130"/>
      <c r="BL22" s="130"/>
      <c r="BM22" s="155"/>
      <c r="BN22" s="155"/>
      <c r="BO22" s="155"/>
      <c r="BP22" s="155"/>
      <c r="BQ22" s="156"/>
      <c r="BR22" s="157"/>
      <c r="BS22" s="304"/>
      <c r="BT22" s="149"/>
      <c r="BU22" s="1366"/>
      <c r="BV22" s="1538"/>
      <c r="BW22" s="1538"/>
      <c r="BX22" s="1538"/>
      <c r="BY22" s="1721"/>
      <c r="BZ22" s="1721"/>
    </row>
    <row r="23" spans="1:78" ht="77.25" customHeight="1" x14ac:dyDescent="0.2">
      <c r="A23" s="1339"/>
      <c r="B23" s="1342"/>
      <c r="C23" s="1345"/>
      <c r="D23" s="1001"/>
      <c r="E23" s="1004"/>
      <c r="F23" s="1007"/>
      <c r="G23" s="1024"/>
      <c r="H23" s="1013"/>
      <c r="I23" s="1016"/>
      <c r="J23" s="1019"/>
      <c r="K23" s="1022"/>
      <c r="L23" s="1024"/>
      <c r="M23" s="1169"/>
      <c r="N23" s="1024"/>
      <c r="O23" s="1024"/>
      <c r="P23" s="1076"/>
      <c r="Q23" s="1540"/>
      <c r="R23" s="1016"/>
      <c r="S23" s="1027"/>
      <c r="T23" s="1016"/>
      <c r="U23" s="1027"/>
      <c r="V23" s="1016"/>
      <c r="W23" s="1027"/>
      <c r="X23" s="1030"/>
      <c r="Y23" s="1027"/>
      <c r="Z23" s="1027"/>
      <c r="AA23" s="1033"/>
      <c r="AB23" s="150">
        <v>5</v>
      </c>
      <c r="AC23" s="149" t="s">
        <v>263</v>
      </c>
      <c r="AD23" s="174"/>
      <c r="AE23" s="185" t="s">
        <v>262</v>
      </c>
      <c r="AF23" s="145" t="str">
        <f t="shared" si="0"/>
        <v>Impacto</v>
      </c>
      <c r="AG23" s="151" t="s">
        <v>264</v>
      </c>
      <c r="AH23" s="146">
        <f t="shared" si="1"/>
        <v>0.1</v>
      </c>
      <c r="AI23" s="151" t="s">
        <v>222</v>
      </c>
      <c r="AJ23" s="146">
        <f t="shared" si="2"/>
        <v>0.15</v>
      </c>
      <c r="AK23" s="147">
        <f t="shared" si="3"/>
        <v>0.25</v>
      </c>
      <c r="AL23" s="152">
        <f>IFERROR(IF(AND(AF22="Probabilidad",AF23="Probabilidad"),(AL22-(+AL22*AK23)),IF(AND(AF22="Impacto",AF23="Probabilidad"),(AL21-(+AL21*AK23)),IF(AF23="Impacto",AL22,""))),"")</f>
        <v>5.183999999999999E-2</v>
      </c>
      <c r="AM23" s="152">
        <f>IFERROR(IF(AND(AF22="Impacto",AF23="Impacto"),(AM22-(+AM22*AK23)),IF(AND(AF22="Probabilidad",AF23="Impacto"),(AM21-(+AM21*AK23)),IF(AF23="Probabilidad",AM22,""))),"")</f>
        <v>0.30000000000000004</v>
      </c>
      <c r="AN23" s="153" t="s">
        <v>223</v>
      </c>
      <c r="AO23" s="153" t="s">
        <v>240</v>
      </c>
      <c r="AP23" s="153" t="s">
        <v>241</v>
      </c>
      <c r="AQ23" s="153" t="s">
        <v>226</v>
      </c>
      <c r="AR23" s="1013"/>
      <c r="AS23" s="1036"/>
      <c r="AT23" s="1036"/>
      <c r="AU23" s="1033"/>
      <c r="AV23" s="1036"/>
      <c r="AW23" s="1036"/>
      <c r="AX23" s="1033"/>
      <c r="AY23" s="1033"/>
      <c r="AZ23" s="1033"/>
      <c r="BA23" s="1016"/>
      <c r="BB23" s="130"/>
      <c r="BC23" s="130"/>
      <c r="BD23" s="173" t="str">
        <f t="shared" si="4"/>
        <v/>
      </c>
      <c r="BE23" s="149"/>
      <c r="BF23" s="149"/>
      <c r="BG23" s="149"/>
      <c r="BH23" s="149"/>
      <c r="BI23" s="130"/>
      <c r="BJ23" s="130"/>
      <c r="BK23" s="130"/>
      <c r="BL23" s="130"/>
      <c r="BM23" s="155"/>
      <c r="BN23" s="155"/>
      <c r="BO23" s="155"/>
      <c r="BP23" s="155"/>
      <c r="BQ23" s="156"/>
      <c r="BR23" s="157"/>
      <c r="BS23" s="304"/>
      <c r="BT23" s="149"/>
      <c r="BU23" s="1366"/>
      <c r="BV23" s="1538"/>
      <c r="BW23" s="1538"/>
      <c r="BX23" s="1538"/>
      <c r="BY23" s="1721"/>
      <c r="BZ23" s="1721"/>
    </row>
    <row r="24" spans="1:78" ht="17" thickBot="1" x14ac:dyDescent="0.25">
      <c r="A24" s="1339"/>
      <c r="B24" s="1342"/>
      <c r="C24" s="1345"/>
      <c r="D24" s="1242"/>
      <c r="E24" s="1004"/>
      <c r="F24" s="1253"/>
      <c r="G24" s="1195"/>
      <c r="H24" s="1013"/>
      <c r="I24" s="1193"/>
      <c r="J24" s="1019"/>
      <c r="K24" s="1022"/>
      <c r="L24" s="1195"/>
      <c r="M24" s="1169"/>
      <c r="N24" s="1195"/>
      <c r="O24" s="1195"/>
      <c r="P24" s="1210"/>
      <c r="Q24" s="1541"/>
      <c r="R24" s="1193"/>
      <c r="S24" s="1200"/>
      <c r="T24" s="1193"/>
      <c r="U24" s="1200"/>
      <c r="V24" s="1193"/>
      <c r="W24" s="1200"/>
      <c r="X24" s="1199"/>
      <c r="Y24" s="1200"/>
      <c r="Z24" s="1200"/>
      <c r="AA24" s="1201"/>
      <c r="AB24" s="293">
        <v>6</v>
      </c>
      <c r="AC24" s="291"/>
      <c r="AD24" s="291"/>
      <c r="AE24" s="291"/>
      <c r="AF24" s="98" t="str">
        <f t="shared" si="0"/>
        <v/>
      </c>
      <c r="AG24" s="239"/>
      <c r="AH24" s="292" t="str">
        <f t="shared" si="1"/>
        <v/>
      </c>
      <c r="AI24" s="239"/>
      <c r="AJ24" s="292" t="str">
        <f t="shared" si="2"/>
        <v/>
      </c>
      <c r="AK24" s="294" t="str">
        <f t="shared" si="3"/>
        <v/>
      </c>
      <c r="AL24" s="295" t="str">
        <f>IFERROR(IF(AND(AF23="Probabilidad",AF24="Probabilidad"),(AL23-(+AL23*AK24)),IF(AND(AF23="Impacto",AF24="Probabilidad"),(AL22-(+AL22*AK24)),IF(AF24="Impacto",AL23,""))),"")</f>
        <v/>
      </c>
      <c r="AM24" s="295" t="str">
        <f>IFERROR(IF(AND(AF23="Impacto",AF24="Impacto"),(AM23-(+AM23*AK24)),IF(AND(AF23="Probabilidad",AF24="Impacto"),(AM22-(+AM22*AK24)),IF(AF24="Probabilidad",AM23,""))),"")</f>
        <v/>
      </c>
      <c r="AN24" s="126"/>
      <c r="AO24" s="126"/>
      <c r="AP24" s="126"/>
      <c r="AQ24" s="126"/>
      <c r="AR24" s="1013"/>
      <c r="AS24" s="1203"/>
      <c r="AT24" s="1203"/>
      <c r="AU24" s="1201"/>
      <c r="AV24" s="1203"/>
      <c r="AW24" s="1203"/>
      <c r="AX24" s="1201"/>
      <c r="AY24" s="1201"/>
      <c r="AZ24" s="1201"/>
      <c r="BA24" s="1193"/>
      <c r="BB24" s="210"/>
      <c r="BC24" s="210"/>
      <c r="BD24" s="327" t="str">
        <f t="shared" si="4"/>
        <v/>
      </c>
      <c r="BE24" s="291"/>
      <c r="BF24" s="291"/>
      <c r="BG24" s="291"/>
      <c r="BH24" s="291"/>
      <c r="BI24" s="210"/>
      <c r="BJ24" s="210"/>
      <c r="BK24" s="210"/>
      <c r="BL24" s="210"/>
      <c r="BM24" s="297"/>
      <c r="BN24" s="297"/>
      <c r="BO24" s="297"/>
      <c r="BP24" s="297"/>
      <c r="BQ24" s="298"/>
      <c r="BR24" s="299"/>
      <c r="BS24" s="711"/>
      <c r="BT24" s="160"/>
      <c r="BU24" s="1366"/>
      <c r="BV24" s="1539"/>
      <c r="BW24" s="1539"/>
      <c r="BX24" s="1539"/>
      <c r="BY24" s="1400"/>
      <c r="BZ24" s="1400"/>
    </row>
    <row r="25" spans="1:78" ht="97.5" customHeight="1" x14ac:dyDescent="0.2">
      <c r="A25" s="1339"/>
      <c r="B25" s="1342"/>
      <c r="C25" s="1345"/>
      <c r="D25" s="1459" t="s">
        <v>209</v>
      </c>
      <c r="E25" s="1003" t="s">
        <v>210</v>
      </c>
      <c r="F25" s="1006">
        <v>3</v>
      </c>
      <c r="G25" s="994" t="s">
        <v>265</v>
      </c>
      <c r="H25" s="1003"/>
      <c r="I25" s="1542"/>
      <c r="J25" s="1256" t="s">
        <v>266</v>
      </c>
      <c r="K25" s="1021" t="s">
        <v>213</v>
      </c>
      <c r="L25" s="994" t="s">
        <v>214</v>
      </c>
      <c r="M25" s="1168" t="s">
        <v>267</v>
      </c>
      <c r="N25" s="994"/>
      <c r="O25" s="994"/>
      <c r="P25" s="1075" t="s">
        <v>268</v>
      </c>
      <c r="Q25" s="1433">
        <v>0.95</v>
      </c>
      <c r="R25" s="1015" t="s">
        <v>269</v>
      </c>
      <c r="S25" s="1026">
        <f>IF(R25="Muy Alta",100%,IF(R25="Alta",80%,IF(R25="Media",60%,IF(R25="Baja",40%,IF(R25="Muy Baja",20%,"")))))</f>
        <v>0.2</v>
      </c>
      <c r="T25" s="1015"/>
      <c r="U25" s="1026" t="str">
        <f>IF(T25="Catastrófico",100%,IF(T25="Mayor",80%,IF(T25="Moderado",60%,IF(T25="Menor",40%,IF(T25="Leve",20%,"")))))</f>
        <v/>
      </c>
      <c r="V25" s="1015" t="s">
        <v>251</v>
      </c>
      <c r="W25" s="1026">
        <f>IF(V25="Catastrófico",100%,IF(V25="Mayor",80%,IF(V25="Moderado",60%,IF(V25="Menor",40%,IF(V25="Leve",20%,"")))))</f>
        <v>0.4</v>
      </c>
      <c r="X25" s="1029" t="str">
        <f>IF(Y25=100%,"Catastrófico",IF(Y25=80%,"Mayor",IF(Y25=60%,"Moderado",IF(Y25=40%,"Menor",IF(Y25=20%,"Leve","")))))</f>
        <v>Menor</v>
      </c>
      <c r="Y25" s="1026">
        <f>IF(AND(U25="",W25=""),"",MAX(U25,W25))</f>
        <v>0.4</v>
      </c>
      <c r="Z25" s="1026" t="str">
        <f>CONCATENATE(R25,X25)</f>
        <v>Muy BajaMenor</v>
      </c>
      <c r="AA25" s="1032" t="str">
        <f>IF(Z25="Muy AltaLeve","Alto",IF(Z25="Muy AltaMenor","Alto",IF(Z25="Muy AltaModerado","Alto",IF(Z25="Muy AltaMayor","Alto",IF(Z25="Muy AltaCatastrófico","Extremo",IF(Z25="AltaLeve","Moderado",IF(Z25="AltaMenor","Moderado",IF(Z25="AltaModerado","Alto",IF(Z25="AltaMayor","Alto",IF(Z25="AltaCatastrófico","Extremo",IF(Z25="MediaLeve","Moderado",IF(Z25="MediaMenor","Moderado",IF(Z25="MediaModerado","Moderado",IF(Z25="MediaMayor","Alto",IF(Z25="MediaCatastrófico","Extremo",IF(Z25="BajaLeve","Bajo",IF(Z25="BajaMenor","Moderado",IF(Z25="BajaModerado","Moderado",IF(Z25="BajaMayor","Alto",IF(Z25="BajaCatastrófico","Extremo",IF(Z25="Muy BajaLeve","Bajo",IF(Z25="Muy BajaMenor","Bajo",IF(Z25="Muy BajaModerado","Moderado",IF(Z25="Muy BajaMayor","Alto",IF(Z25="Muy BajaCatastrófico","Extremo","")))))))))))))))))))))))))</f>
        <v>Bajo</v>
      </c>
      <c r="AB25" s="97">
        <v>1</v>
      </c>
      <c r="AC25" s="9" t="s">
        <v>270</v>
      </c>
      <c r="AD25" s="302" t="s">
        <v>271</v>
      </c>
      <c r="AE25" s="9" t="s">
        <v>272</v>
      </c>
      <c r="AF25" s="99" t="str">
        <f t="shared" si="0"/>
        <v>Probabilidad</v>
      </c>
      <c r="AG25" s="10" t="s">
        <v>221</v>
      </c>
      <c r="AH25" s="14">
        <f t="shared" si="1"/>
        <v>0.25</v>
      </c>
      <c r="AI25" s="10" t="s">
        <v>222</v>
      </c>
      <c r="AJ25" s="14">
        <f t="shared" si="2"/>
        <v>0.15</v>
      </c>
      <c r="AK25" s="101">
        <f t="shared" si="3"/>
        <v>0.4</v>
      </c>
      <c r="AL25" s="100">
        <f>IFERROR(IF(AF25="Probabilidad",(S25-(+S25*AK25)),IF(AF25="Impacto",S25,"")),"")</f>
        <v>0.12</v>
      </c>
      <c r="AM25" s="100">
        <f>IFERROR(IF(AF25="Impacto",(Y25-(+Y25*AK25)),IF(AF25="Probabilidad",Y25,"")),"")</f>
        <v>0.4</v>
      </c>
      <c r="AN25" s="50" t="s">
        <v>223</v>
      </c>
      <c r="AO25" s="454" t="s">
        <v>240</v>
      </c>
      <c r="AP25" s="454" t="s">
        <v>225</v>
      </c>
      <c r="AQ25" s="454" t="s">
        <v>226</v>
      </c>
      <c r="AR25" s="1012" t="s">
        <v>273</v>
      </c>
      <c r="AS25" s="1035">
        <f>S25</f>
        <v>0.2</v>
      </c>
      <c r="AT25" s="1035">
        <f>IF(AL25="","",MIN(AL25:AL30))</f>
        <v>3.0239999999999996E-2</v>
      </c>
      <c r="AU25" s="1032" t="str">
        <f>IFERROR(IF(AT25="","",IF(AT25&lt;=0.2,"Muy Baja",IF(AT25&lt;=0.4,"Baja",IF(AT25&lt;=0.6,"Media",IF(AT25&lt;=0.8,"Alta","Muy Alta"))))),"")</f>
        <v>Muy Baja</v>
      </c>
      <c r="AV25" s="1035">
        <f>Y25</f>
        <v>0.4</v>
      </c>
      <c r="AW25" s="1035">
        <f>IF(AM25="","",MIN(AM25:AM30))</f>
        <v>0.4</v>
      </c>
      <c r="AX25" s="1032" t="str">
        <f>IFERROR(IF(AW25="","",IF(AW25&lt;=0.2,"Leve",IF(AW25&lt;=0.4,"Menor",IF(AW25&lt;=0.6,"Moderado",IF(AW25&lt;=0.8,"Mayor","Catastrófico"))))),"")</f>
        <v>Menor</v>
      </c>
      <c r="AY25" s="1032" t="str">
        <f>AA25</f>
        <v>Bajo</v>
      </c>
      <c r="AZ25" s="1032" t="str">
        <f>IFERROR(IF(OR(AND(AU25="Muy Baja",AX25="Leve"),AND(AU25="Muy Baja",AX25="Menor"),AND(AU25="Baja",AX25="Leve")),"Bajo",IF(OR(AND(AU25="Muy baja",AX25="Moderado"),AND(AU25="Baja",AX25="Menor"),AND(AU25="Baja",AX25="Moderado"),AND(AU25="Media",AX25="Leve"),AND(AU25="Media",AX25="Menor"),AND(AU25="Media",AX25="Moderado"),AND(AU25="Alta",AX25="Leve"),AND(AU25="Alta",AX25="Menor")),"Moderado",IF(OR(AND(AU25="Muy Baja",AX25="Mayor"),AND(AU25="Baja",AX25="Mayor"),AND(AU25="Media",AX25="Mayor"),AND(AU25="Alta",AX25="Moderado"),AND(AU25="Alta",AX25="Mayor"),AND(AU25="Muy Alta",AX25="Leve"),AND(AU25="Muy Alta",AX25="Menor"),AND(AU25="Muy Alta",AX25="Moderado"),AND(AU25="Muy Alta",AX25="Mayor")),"Alto",IF(OR(AND(AU25="Muy Baja",AX25="Catastrófico"),AND(AU25="Baja",AX25="Catastrófico"),AND(AU25="Media",AX25="Catastrófico"),AND(AU25="Alta",AX25="Catastrófico"),AND(AU25="Muy Alta",AX25="Catastrófico")),"Extremo","")))),"")</f>
        <v>Bajo</v>
      </c>
      <c r="BA25" s="1015" t="s">
        <v>255</v>
      </c>
      <c r="BB25" s="309"/>
      <c r="BC25" s="46"/>
      <c r="BD25" s="103" t="str">
        <f t="shared" si="4"/>
        <v/>
      </c>
      <c r="BE25" s="9"/>
      <c r="BF25" s="9"/>
      <c r="BG25" s="9"/>
      <c r="BH25" s="9"/>
      <c r="BI25" s="46"/>
      <c r="BJ25" s="46"/>
      <c r="BK25" s="46"/>
      <c r="BL25" s="46"/>
      <c r="BM25" s="48"/>
      <c r="BN25" s="48"/>
      <c r="BO25" s="48"/>
      <c r="BP25" s="48"/>
      <c r="BQ25" s="104"/>
      <c r="BR25" s="128"/>
      <c r="BS25" s="710"/>
      <c r="BT25" s="12"/>
      <c r="BU25" s="1050"/>
      <c r="BV25" s="994"/>
      <c r="BW25" s="994"/>
      <c r="BX25" s="994"/>
      <c r="BY25" s="997"/>
      <c r="BZ25" s="997"/>
    </row>
    <row r="26" spans="1:78" ht="97.5" customHeight="1" x14ac:dyDescent="0.2">
      <c r="A26" s="1339"/>
      <c r="B26" s="1342"/>
      <c r="C26" s="1345"/>
      <c r="D26" s="1460"/>
      <c r="E26" s="1004"/>
      <c r="F26" s="1007"/>
      <c r="G26" s="1024"/>
      <c r="H26" s="1004"/>
      <c r="I26" s="1543"/>
      <c r="J26" s="1226"/>
      <c r="K26" s="1022"/>
      <c r="L26" s="1024"/>
      <c r="M26" s="1169"/>
      <c r="N26" s="1024"/>
      <c r="O26" s="1024"/>
      <c r="P26" s="1076"/>
      <c r="Q26" s="1434"/>
      <c r="R26" s="1016"/>
      <c r="S26" s="1027"/>
      <c r="T26" s="1016"/>
      <c r="U26" s="1027"/>
      <c r="V26" s="1016"/>
      <c r="W26" s="1027"/>
      <c r="X26" s="1030"/>
      <c r="Y26" s="1027"/>
      <c r="Z26" s="1027"/>
      <c r="AA26" s="1033"/>
      <c r="AB26" s="150">
        <v>2</v>
      </c>
      <c r="AC26" s="149" t="s">
        <v>274</v>
      </c>
      <c r="AD26" s="131" t="s">
        <v>271</v>
      </c>
      <c r="AE26" s="149" t="s">
        <v>275</v>
      </c>
      <c r="AF26" s="145" t="str">
        <f t="shared" si="0"/>
        <v>Probabilidad</v>
      </c>
      <c r="AG26" s="151" t="s">
        <v>221</v>
      </c>
      <c r="AH26" s="146">
        <f t="shared" si="1"/>
        <v>0.25</v>
      </c>
      <c r="AI26" s="151" t="s">
        <v>222</v>
      </c>
      <c r="AJ26" s="146">
        <f t="shared" si="2"/>
        <v>0.15</v>
      </c>
      <c r="AK26" s="147">
        <f t="shared" si="3"/>
        <v>0.4</v>
      </c>
      <c r="AL26" s="152">
        <f>IFERROR(IF(AND(AF25="Probabilidad",AF26="Probabilidad"),(AL25-(+AL25*AK26)),IF(AF26="Probabilidad",(S25-(+S25*AK26)),IF(AF26="Impacto",AL25,""))),"")</f>
        <v>7.1999999999999995E-2</v>
      </c>
      <c r="AM26" s="152">
        <f>IFERROR(IF(AND(AF25="Impacto",AF26="Impacto"),(AM25-(+AM25*AK26)),IF(AF26="Impacto",(Y25-(+Y25*AK26)),IF(AF26="Probabilidad",AM25,""))),"")</f>
        <v>0.4</v>
      </c>
      <c r="AN26" s="186" t="s">
        <v>223</v>
      </c>
      <c r="AO26" s="187" t="s">
        <v>240</v>
      </c>
      <c r="AP26" s="187" t="s">
        <v>225</v>
      </c>
      <c r="AQ26" s="187" t="s">
        <v>226</v>
      </c>
      <c r="AR26" s="1013"/>
      <c r="AS26" s="1036"/>
      <c r="AT26" s="1036"/>
      <c r="AU26" s="1033"/>
      <c r="AV26" s="1036"/>
      <c r="AW26" s="1036"/>
      <c r="AX26" s="1033"/>
      <c r="AY26" s="1033"/>
      <c r="AZ26" s="1033"/>
      <c r="BA26" s="1016"/>
      <c r="BB26" s="177"/>
      <c r="BC26" s="130"/>
      <c r="BD26" s="173" t="str">
        <f t="shared" si="4"/>
        <v/>
      </c>
      <c r="BE26" s="149"/>
      <c r="BF26" s="149"/>
      <c r="BG26" s="149"/>
      <c r="BH26" s="149"/>
      <c r="BI26" s="130"/>
      <c r="BJ26" s="130"/>
      <c r="BK26" s="130"/>
      <c r="BL26" s="130"/>
      <c r="BM26" s="155"/>
      <c r="BN26" s="155"/>
      <c r="BO26" s="155"/>
      <c r="BP26" s="155"/>
      <c r="BQ26" s="156"/>
      <c r="BR26" s="157"/>
      <c r="BS26" s="304"/>
      <c r="BT26" s="149"/>
      <c r="BU26" s="1051"/>
      <c r="BV26" s="995"/>
      <c r="BW26" s="995"/>
      <c r="BX26" s="995"/>
      <c r="BY26" s="1721"/>
      <c r="BZ26" s="1721"/>
    </row>
    <row r="27" spans="1:78" ht="97.5" customHeight="1" x14ac:dyDescent="0.2">
      <c r="A27" s="1339"/>
      <c r="B27" s="1342"/>
      <c r="C27" s="1345"/>
      <c r="D27" s="1460"/>
      <c r="E27" s="1004"/>
      <c r="F27" s="1007"/>
      <c r="G27" s="1024"/>
      <c r="H27" s="1004"/>
      <c r="I27" s="1543"/>
      <c r="J27" s="1226"/>
      <c r="K27" s="1022"/>
      <c r="L27" s="1024"/>
      <c r="M27" s="1169"/>
      <c r="N27" s="1024"/>
      <c r="O27" s="1024"/>
      <c r="P27" s="1076"/>
      <c r="Q27" s="1434"/>
      <c r="R27" s="1016"/>
      <c r="S27" s="1027"/>
      <c r="T27" s="1016"/>
      <c r="U27" s="1027"/>
      <c r="V27" s="1016"/>
      <c r="W27" s="1027"/>
      <c r="X27" s="1030"/>
      <c r="Y27" s="1027"/>
      <c r="Z27" s="1027"/>
      <c r="AA27" s="1033"/>
      <c r="AB27" s="150">
        <v>3</v>
      </c>
      <c r="AC27" s="149" t="s">
        <v>276</v>
      </c>
      <c r="AD27" s="131" t="s">
        <v>277</v>
      </c>
      <c r="AE27" s="149" t="s">
        <v>278</v>
      </c>
      <c r="AF27" s="145" t="str">
        <f t="shared" si="0"/>
        <v>Probabilidad</v>
      </c>
      <c r="AG27" s="151" t="s">
        <v>221</v>
      </c>
      <c r="AH27" s="146">
        <f t="shared" si="1"/>
        <v>0.25</v>
      </c>
      <c r="AI27" s="151" t="s">
        <v>222</v>
      </c>
      <c r="AJ27" s="146">
        <f t="shared" si="2"/>
        <v>0.15</v>
      </c>
      <c r="AK27" s="147">
        <f t="shared" si="3"/>
        <v>0.4</v>
      </c>
      <c r="AL27" s="152">
        <f>IFERROR(IF(AND(AF26="Probabilidad",AF27="Probabilidad"),(AL26-(+AL26*AK27)),IF(AND(AF26="Impacto",AF27="Probabilidad"),(AL25-(+AL25*AK27)),IF(AF27="Impacto",AL26,""))),"")</f>
        <v>4.3199999999999995E-2</v>
      </c>
      <c r="AM27" s="152">
        <f>IFERROR(IF(AND(AF26="Impacto",AF27="Impacto"),(AM26-(+AM26*AK27)),IF(AND(AF26="Probabilidad",AF27="Impacto"),(AM25-(+AM25*AK27)),IF(AF27="Probabilidad",AM26,""))),"")</f>
        <v>0.4</v>
      </c>
      <c r="AN27" s="51" t="s">
        <v>223</v>
      </c>
      <c r="AO27" s="126" t="s">
        <v>240</v>
      </c>
      <c r="AP27" s="126" t="s">
        <v>225</v>
      </c>
      <c r="AQ27" s="126" t="s">
        <v>226</v>
      </c>
      <c r="AR27" s="1013"/>
      <c r="AS27" s="1036"/>
      <c r="AT27" s="1036"/>
      <c r="AU27" s="1033"/>
      <c r="AV27" s="1036"/>
      <c r="AW27" s="1036"/>
      <c r="AX27" s="1033"/>
      <c r="AY27" s="1033"/>
      <c r="AZ27" s="1033"/>
      <c r="BA27" s="1016"/>
      <c r="BB27" s="177"/>
      <c r="BC27" s="130"/>
      <c r="BD27" s="173" t="str">
        <f t="shared" si="4"/>
        <v/>
      </c>
      <c r="BE27" s="149"/>
      <c r="BF27" s="149"/>
      <c r="BG27" s="149"/>
      <c r="BH27" s="149"/>
      <c r="BI27" s="130"/>
      <c r="BJ27" s="130"/>
      <c r="BK27" s="130"/>
      <c r="BL27" s="130"/>
      <c r="BM27" s="155"/>
      <c r="BN27" s="155"/>
      <c r="BO27" s="155"/>
      <c r="BP27" s="155"/>
      <c r="BQ27" s="156"/>
      <c r="BR27" s="157"/>
      <c r="BS27" s="304"/>
      <c r="BT27" s="149"/>
      <c r="BU27" s="1051"/>
      <c r="BV27" s="995"/>
      <c r="BW27" s="995"/>
      <c r="BX27" s="995"/>
      <c r="BY27" s="1721"/>
      <c r="BZ27" s="1721"/>
    </row>
    <row r="28" spans="1:78" ht="97.5" customHeight="1" x14ac:dyDescent="0.2">
      <c r="A28" s="1339"/>
      <c r="B28" s="1342"/>
      <c r="C28" s="1345"/>
      <c r="D28" s="1460"/>
      <c r="E28" s="1004"/>
      <c r="F28" s="1007"/>
      <c r="G28" s="1024"/>
      <c r="H28" s="1004"/>
      <c r="I28" s="1543"/>
      <c r="J28" s="1226"/>
      <c r="K28" s="1022"/>
      <c r="L28" s="1024"/>
      <c r="M28" s="1169"/>
      <c r="N28" s="1024"/>
      <c r="O28" s="1024"/>
      <c r="P28" s="1076"/>
      <c r="Q28" s="1434"/>
      <c r="R28" s="1016"/>
      <c r="S28" s="1027"/>
      <c r="T28" s="1016"/>
      <c r="U28" s="1027"/>
      <c r="V28" s="1016"/>
      <c r="W28" s="1027"/>
      <c r="X28" s="1030"/>
      <c r="Y28" s="1027"/>
      <c r="Z28" s="1027"/>
      <c r="AA28" s="1033"/>
      <c r="AB28" s="150">
        <v>4</v>
      </c>
      <c r="AC28" s="149" t="s">
        <v>279</v>
      </c>
      <c r="AD28" s="178" t="s">
        <v>277</v>
      </c>
      <c r="AE28" s="149" t="s">
        <v>280</v>
      </c>
      <c r="AF28" s="145" t="str">
        <f t="shared" si="0"/>
        <v>Probabilidad</v>
      </c>
      <c r="AG28" s="151" t="s">
        <v>281</v>
      </c>
      <c r="AH28" s="146">
        <f t="shared" si="1"/>
        <v>0.15</v>
      </c>
      <c r="AI28" s="151" t="s">
        <v>222</v>
      </c>
      <c r="AJ28" s="146">
        <f t="shared" si="2"/>
        <v>0.15</v>
      </c>
      <c r="AK28" s="147">
        <f t="shared" si="3"/>
        <v>0.3</v>
      </c>
      <c r="AL28" s="152">
        <f>IFERROR(IF(AND(AF27="Probabilidad",AF28="Probabilidad"),(AL27-(+AL27*AK28)),IF(AND(AF27="Impacto",AF28="Probabilidad"),(AL26-(+AL26*AK28)),IF(AF28="Impacto",AL27,""))),"")</f>
        <v>3.0239999999999996E-2</v>
      </c>
      <c r="AM28" s="152">
        <f>IFERROR(IF(AND(AF27="Impacto",AF28="Impacto"),(AM27-(+AM27*AK28)),IF(AND(AF27="Probabilidad",AF28="Impacto"),(AM26-(+AM26*AK28)),IF(AF28="Probabilidad",AM27,""))),"")</f>
        <v>0.4</v>
      </c>
      <c r="AN28" s="153" t="s">
        <v>223</v>
      </c>
      <c r="AO28" s="153" t="s">
        <v>240</v>
      </c>
      <c r="AP28" s="153" t="s">
        <v>225</v>
      </c>
      <c r="AQ28" s="153" t="s">
        <v>226</v>
      </c>
      <c r="AR28" s="1013"/>
      <c r="AS28" s="1036"/>
      <c r="AT28" s="1036"/>
      <c r="AU28" s="1033"/>
      <c r="AV28" s="1036"/>
      <c r="AW28" s="1036"/>
      <c r="AX28" s="1033"/>
      <c r="AY28" s="1033"/>
      <c r="AZ28" s="1033"/>
      <c r="BA28" s="1016"/>
      <c r="BB28" s="177"/>
      <c r="BC28" s="130"/>
      <c r="BD28" s="173" t="str">
        <f t="shared" si="4"/>
        <v/>
      </c>
      <c r="BE28" s="149"/>
      <c r="BF28" s="149"/>
      <c r="BG28" s="149"/>
      <c r="BH28" s="149"/>
      <c r="BI28" s="130"/>
      <c r="BJ28" s="130"/>
      <c r="BK28" s="130"/>
      <c r="BL28" s="130"/>
      <c r="BM28" s="155"/>
      <c r="BN28" s="155"/>
      <c r="BO28" s="155"/>
      <c r="BP28" s="155"/>
      <c r="BQ28" s="156"/>
      <c r="BR28" s="157"/>
      <c r="BS28" s="304"/>
      <c r="BT28" s="149"/>
      <c r="BU28" s="1051"/>
      <c r="BV28" s="995"/>
      <c r="BW28" s="995"/>
      <c r="BX28" s="995"/>
      <c r="BY28" s="1721"/>
      <c r="BZ28" s="1721"/>
    </row>
    <row r="29" spans="1:78" ht="16" x14ac:dyDescent="0.2">
      <c r="A29" s="1339"/>
      <c r="B29" s="1342"/>
      <c r="C29" s="1345"/>
      <c r="D29" s="1460"/>
      <c r="E29" s="1004"/>
      <c r="F29" s="1007"/>
      <c r="G29" s="1024"/>
      <c r="H29" s="1004"/>
      <c r="I29" s="1543"/>
      <c r="J29" s="1226"/>
      <c r="K29" s="1022"/>
      <c r="L29" s="1024"/>
      <c r="M29" s="1169"/>
      <c r="N29" s="1024"/>
      <c r="O29" s="1024"/>
      <c r="P29" s="1076"/>
      <c r="Q29" s="1434"/>
      <c r="R29" s="1016"/>
      <c r="S29" s="1027"/>
      <c r="T29" s="1016"/>
      <c r="U29" s="1027"/>
      <c r="V29" s="1016"/>
      <c r="W29" s="1027"/>
      <c r="X29" s="1030"/>
      <c r="Y29" s="1027"/>
      <c r="Z29" s="1027"/>
      <c r="AA29" s="1033"/>
      <c r="AB29" s="150">
        <v>5</v>
      </c>
      <c r="AC29" s="179"/>
      <c r="AD29" s="179"/>
      <c r="AE29" s="28"/>
      <c r="AF29" s="145" t="str">
        <f t="shared" si="0"/>
        <v/>
      </c>
      <c r="AG29" s="151"/>
      <c r="AH29" s="146" t="str">
        <f t="shared" si="1"/>
        <v/>
      </c>
      <c r="AI29" s="151"/>
      <c r="AJ29" s="146" t="str">
        <f t="shared" si="2"/>
        <v/>
      </c>
      <c r="AK29" s="147" t="str">
        <f t="shared" si="3"/>
        <v/>
      </c>
      <c r="AL29" s="152" t="str">
        <f>IFERROR(IF(AND(AF28="Probabilidad",AF29="Probabilidad"),(AL28-(+AL28*AK29)),IF(AND(AF28="Impacto",AF29="Probabilidad"),(AL27-(+AL27*AK29)),IF(AF29="Impacto",AL28,""))),"")</f>
        <v/>
      </c>
      <c r="AM29" s="152" t="str">
        <f>IFERROR(IF(AND(AF28="Impacto",AF29="Impacto"),(AM28-(+AM28*AK29)),IF(AND(AF28="Probabilidad",AF29="Impacto"),(AM27-(+AM27*AK29)),IF(AF29="Probabilidad",AM28,""))),"")</f>
        <v/>
      </c>
      <c r="AN29" s="153"/>
      <c r="AO29" s="153"/>
      <c r="AP29" s="153"/>
      <c r="AQ29" s="153"/>
      <c r="AR29" s="1013"/>
      <c r="AS29" s="1036"/>
      <c r="AT29" s="1036"/>
      <c r="AU29" s="1033"/>
      <c r="AV29" s="1036"/>
      <c r="AW29" s="1036"/>
      <c r="AX29" s="1033"/>
      <c r="AY29" s="1033"/>
      <c r="AZ29" s="1033"/>
      <c r="BA29" s="1016"/>
      <c r="BB29" s="177"/>
      <c r="BC29" s="130"/>
      <c r="BD29" s="173" t="str">
        <f t="shared" si="4"/>
        <v/>
      </c>
      <c r="BE29" s="149"/>
      <c r="BF29" s="149"/>
      <c r="BG29" s="149"/>
      <c r="BH29" s="149"/>
      <c r="BI29" s="130"/>
      <c r="BJ29" s="130"/>
      <c r="BK29" s="130"/>
      <c r="BL29" s="130"/>
      <c r="BM29" s="155"/>
      <c r="BN29" s="155"/>
      <c r="BO29" s="155"/>
      <c r="BP29" s="155"/>
      <c r="BQ29" s="156"/>
      <c r="BR29" s="157"/>
      <c r="BS29" s="304"/>
      <c r="BT29" s="28"/>
      <c r="BU29" s="1051"/>
      <c r="BV29" s="995"/>
      <c r="BW29" s="995"/>
      <c r="BX29" s="995"/>
      <c r="BY29" s="1721"/>
      <c r="BZ29" s="1721"/>
    </row>
    <row r="30" spans="1:78" ht="17" thickBot="1" x14ac:dyDescent="0.25">
      <c r="A30" s="1456"/>
      <c r="B30" s="1445"/>
      <c r="C30" s="1446"/>
      <c r="D30" s="1461"/>
      <c r="E30" s="1005"/>
      <c r="F30" s="1008"/>
      <c r="G30" s="1025"/>
      <c r="H30" s="1005"/>
      <c r="I30" s="1544"/>
      <c r="J30" s="1227"/>
      <c r="K30" s="1023"/>
      <c r="L30" s="1025"/>
      <c r="M30" s="1170"/>
      <c r="N30" s="1025"/>
      <c r="O30" s="1025"/>
      <c r="P30" s="1077"/>
      <c r="Q30" s="1435"/>
      <c r="R30" s="1017"/>
      <c r="S30" s="1028"/>
      <c r="T30" s="1017"/>
      <c r="U30" s="1028"/>
      <c r="V30" s="1017"/>
      <c r="W30" s="1028"/>
      <c r="X30" s="1031"/>
      <c r="Y30" s="1028"/>
      <c r="Z30" s="1028"/>
      <c r="AA30" s="1034"/>
      <c r="AB30" s="162">
        <v>6</v>
      </c>
      <c r="AC30" s="160"/>
      <c r="AD30" s="160"/>
      <c r="AE30" s="160"/>
      <c r="AF30" s="175" t="str">
        <f t="shared" si="0"/>
        <v/>
      </c>
      <c r="AG30" s="163"/>
      <c r="AH30" s="161" t="str">
        <f t="shared" si="1"/>
        <v/>
      </c>
      <c r="AI30" s="163"/>
      <c r="AJ30" s="161" t="str">
        <f t="shared" si="2"/>
        <v/>
      </c>
      <c r="AK30" s="164" t="str">
        <f t="shared" si="3"/>
        <v/>
      </c>
      <c r="AL30" s="220" t="str">
        <f>IFERROR(IF(AND(AF29="Probabilidad",AF30="Probabilidad"),(AL29-(+AL29*AK30)),IF(AND(AF29="Impacto",AF30="Probabilidad"),(AL28-(+AL28*AK30)),IF(AF30="Impacto",AL29,""))),"")</f>
        <v/>
      </c>
      <c r="AM30" s="220" t="str">
        <f>IFERROR(IF(AND(AF29="Impacto",AF30="Impacto"),(AM29-(+AM29*AK30)),IF(AND(AF29="Probabilidad",AF30="Impacto"),(AM28-(+AM28*AK30)),IF(AF30="Probabilidad",AM29,""))),"")</f>
        <v/>
      </c>
      <c r="AN30" s="221"/>
      <c r="AO30" s="221"/>
      <c r="AP30" s="221"/>
      <c r="AQ30" s="221"/>
      <c r="AR30" s="1014"/>
      <c r="AS30" s="1037"/>
      <c r="AT30" s="1037"/>
      <c r="AU30" s="1034"/>
      <c r="AV30" s="1037"/>
      <c r="AW30" s="1037"/>
      <c r="AX30" s="1034"/>
      <c r="AY30" s="1034"/>
      <c r="AZ30" s="1034"/>
      <c r="BA30" s="1017"/>
      <c r="BB30" s="310"/>
      <c r="BC30" s="167"/>
      <c r="BD30" s="176" t="str">
        <f t="shared" si="4"/>
        <v/>
      </c>
      <c r="BE30" s="160"/>
      <c r="BF30" s="160"/>
      <c r="BG30" s="160"/>
      <c r="BH30" s="160"/>
      <c r="BI30" s="167"/>
      <c r="BJ30" s="167"/>
      <c r="BK30" s="167"/>
      <c r="BL30" s="167"/>
      <c r="BM30" s="168"/>
      <c r="BN30" s="168"/>
      <c r="BO30" s="168"/>
      <c r="BP30" s="168"/>
      <c r="BQ30" s="169"/>
      <c r="BR30" s="170"/>
      <c r="BS30" s="711"/>
      <c r="BT30" s="160"/>
      <c r="BU30" s="1052"/>
      <c r="BV30" s="996"/>
      <c r="BW30" s="996"/>
      <c r="BX30" s="996"/>
      <c r="BY30" s="999"/>
      <c r="BZ30" s="999"/>
    </row>
    <row r="31" spans="1:78" ht="94.5" customHeight="1" x14ac:dyDescent="0.2">
      <c r="A31" s="1165" t="s">
        <v>282</v>
      </c>
      <c r="B31" s="1430" t="s">
        <v>207</v>
      </c>
      <c r="C31" s="1250" t="s">
        <v>283</v>
      </c>
      <c r="D31" s="1000" t="s">
        <v>209</v>
      </c>
      <c r="E31" s="1003" t="s">
        <v>284</v>
      </c>
      <c r="F31" s="1006">
        <v>1</v>
      </c>
      <c r="G31" s="1439" t="s">
        <v>285</v>
      </c>
      <c r="H31" s="1012"/>
      <c r="I31" s="1015"/>
      <c r="J31" s="1018" t="s">
        <v>286</v>
      </c>
      <c r="K31" s="1021" t="s">
        <v>213</v>
      </c>
      <c r="L31" s="994" t="s">
        <v>214</v>
      </c>
      <c r="M31" s="1168" t="s">
        <v>287</v>
      </c>
      <c r="N31" s="994"/>
      <c r="O31" s="994"/>
      <c r="P31" s="1439" t="s">
        <v>288</v>
      </c>
      <c r="Q31" s="1133">
        <v>1</v>
      </c>
      <c r="R31" s="1015" t="s">
        <v>217</v>
      </c>
      <c r="S31" s="1026">
        <f>IF(R31="Muy Alta",100%,IF(R31="Alta",80%,IF(R31="Media",60%,IF(R31="Baja",40%,IF(R31="Muy Baja",20%,"")))))</f>
        <v>0.6</v>
      </c>
      <c r="T31" s="1015" t="s">
        <v>251</v>
      </c>
      <c r="U31" s="1026">
        <f>IF(T31="Catastrófico",100%,IF(T31="Mayor",80%,IF(T31="Moderado",60%,IF(T31="Menor",40%,IF(T31="Leve",20%,"")))))</f>
        <v>0.4</v>
      </c>
      <c r="V31" s="1015" t="s">
        <v>218</v>
      </c>
      <c r="W31" s="1026">
        <f>IF(V31="Catastrófico",100%,IF(V31="Mayor",80%,IF(V31="Moderado",60%,IF(V31="Menor",40%,IF(V31="Leve",20%,"")))))</f>
        <v>0.6</v>
      </c>
      <c r="X31" s="1029" t="str">
        <f>IF(Y31=100%,"Catastrófico",IF(Y31=80%,"Mayor",IF(Y31=60%,"Moderado",IF(Y31=40%,"Menor",IF(Y31=20%,"Leve","")))))</f>
        <v>Moderado</v>
      </c>
      <c r="Y31" s="1026">
        <f>IF(AND(U31="",W31=""),"",MAX(U31,W31))</f>
        <v>0.6</v>
      </c>
      <c r="Z31" s="1026" t="str">
        <f>CONCATENATE(R31,X31)</f>
        <v>MediaModerado</v>
      </c>
      <c r="AA31" s="1038" t="str">
        <f>IF(Z31="Muy AltaLeve","Alto",IF(Z31="Muy AltaMenor","Alto",IF(Z31="Muy AltaModerado","Alto",IF(Z31="Muy AltaMayor","Alto",IF(Z31="Muy AltaCatastrófico","Extremo",IF(Z31="AltaLeve","Moderado",IF(Z31="AltaMenor","Moderado",IF(Z31="AltaModerado","Alto",IF(Z31="AltaMayor","Alto",IF(Z31="AltaCatastrófico","Extremo",IF(Z31="MediaLeve","Moderado",IF(Z31="MediaMenor","Moderado",IF(Z31="MediaModerado","Moderado",IF(Z31="MediaMayor","Alto",IF(Z31="MediaCatastrófico","Extremo",IF(Z31="BajaLeve","Bajo",IF(Z31="BajaMenor","Moderado",IF(Z31="BajaModerado","Moderado",IF(Z31="BajaMayor","Alto",IF(Z31="BajaCatastrófico","Extremo",IF(Z31="Muy BajaLeve","Bajo",IF(Z31="Muy BajaMenor","Bajo",IF(Z31="Muy BajaModerado","Moderado",IF(Z31="Muy BajaMayor","Alto",IF(Z31="Muy BajaCatastrófico","Extremo","")))))))))))))))))))))))))</f>
        <v>Moderado</v>
      </c>
      <c r="AB31" s="97">
        <v>1</v>
      </c>
      <c r="AC31" s="663" t="s">
        <v>289</v>
      </c>
      <c r="AD31" s="663" t="s">
        <v>271</v>
      </c>
      <c r="AE31" s="9" t="s">
        <v>290</v>
      </c>
      <c r="AF31" s="145" t="str">
        <f t="shared" si="0"/>
        <v>Probabilidad</v>
      </c>
      <c r="AG31" s="10" t="s">
        <v>221</v>
      </c>
      <c r="AH31" s="146">
        <f t="shared" si="1"/>
        <v>0.25</v>
      </c>
      <c r="AI31" s="10" t="s">
        <v>222</v>
      </c>
      <c r="AJ31" s="146">
        <f t="shared" si="2"/>
        <v>0.15</v>
      </c>
      <c r="AK31" s="147">
        <f t="shared" si="3"/>
        <v>0.4</v>
      </c>
      <c r="AL31" s="100">
        <f>IFERROR(IF(AF31="Probabilidad",(S31-(+S31*AK31)),IF(AF31="Impacto",S31,"")),"")</f>
        <v>0.36</v>
      </c>
      <c r="AM31" s="100">
        <f>IFERROR(IF(AF31="Impacto",(Y31-(+Y31*AK31)),IF(AF31="Probabilidad",Y31,"")),"")</f>
        <v>0.6</v>
      </c>
      <c r="AN31" s="50" t="s">
        <v>223</v>
      </c>
      <c r="AO31" s="50" t="s">
        <v>291</v>
      </c>
      <c r="AP31" s="50" t="s">
        <v>225</v>
      </c>
      <c r="AQ31" s="50" t="s">
        <v>226</v>
      </c>
      <c r="AR31" s="1442" t="s">
        <v>292</v>
      </c>
      <c r="AS31" s="1035">
        <f>S31</f>
        <v>0.6</v>
      </c>
      <c r="AT31" s="1035">
        <f>IF(AL31="","",MIN(AL31:AL36))</f>
        <v>2.7993599999999997E-2</v>
      </c>
      <c r="AU31" s="1032" t="str">
        <f>IFERROR(IF(AT31="","",IF(AT31&lt;=0.2,"Muy Baja",IF(AT31&lt;=0.4,"Baja",IF(AT31&lt;=0.6,"Media",IF(AT31&lt;=0.8,"Alta","Muy Alta"))))),"")</f>
        <v>Muy Baja</v>
      </c>
      <c r="AV31" s="1035">
        <f>Y31</f>
        <v>0.6</v>
      </c>
      <c r="AW31" s="1035">
        <f>IF(AM31="","",MIN(AM31:AM36))</f>
        <v>0.6</v>
      </c>
      <c r="AX31" s="1032" t="str">
        <f>IFERROR(IF(AW31="","",IF(AW31&lt;=0.2,"Leve",IF(AW31&lt;=0.4,"Menor",IF(AW31&lt;=0.6,"Moderado",IF(AW31&lt;=0.8,"Mayor","Catastrófico"))))),"")</f>
        <v>Moderado</v>
      </c>
      <c r="AY31" s="1032" t="str">
        <f>AA31</f>
        <v>Moderado</v>
      </c>
      <c r="AZ31" s="1032" t="str">
        <f>IFERROR(IF(OR(AND(AU31="Muy Baja",AX31="Leve"),AND(AU31="Muy Baja",AX31="Menor"),AND(AU31="Baja",AX31="Leve")),"Bajo",IF(OR(AND(AU31="Muy baja",AX31="Moderado"),AND(AU31="Baja",AX31="Menor"),AND(AU31="Baja",AX31="Moderado"),AND(AU31="Media",AX31="Leve"),AND(AU31="Media",AX31="Menor"),AND(AU31="Media",AX31="Moderado"),AND(AU31="Alta",AX31="Leve"),AND(AU31="Alta",AX31="Menor")),"Moderado",IF(OR(AND(AU31="Muy Baja",AX31="Mayor"),AND(AU31="Baja",AX31="Mayor"),AND(AU31="Media",AX31="Mayor"),AND(AU31="Alta",AX31="Moderado"),AND(AU31="Alta",AX31="Mayor"),AND(AU31="Muy Alta",AX31="Leve"),AND(AU31="Muy Alta",AX31="Menor"),AND(AU31="Muy Alta",AX31="Moderado"),AND(AU31="Muy Alta",AX31="Mayor")),"Alto",IF(OR(AND(AU31="Muy Baja",AX31="Catastrófico"),AND(AU31="Baja",AX31="Catastrófico"),AND(AU31="Media",AX31="Catastrófico"),AND(AU31="Alta",AX31="Catastrófico"),AND(AU31="Muy Alta",AX31="Catastrófico")),"Extremo","")))),"")</f>
        <v>Moderado</v>
      </c>
      <c r="BA31" s="1015" t="s">
        <v>228</v>
      </c>
      <c r="BB31" s="129" t="s">
        <v>293</v>
      </c>
      <c r="BC31" s="216" t="s">
        <v>294</v>
      </c>
      <c r="BD31" s="102">
        <f>IF(SUM(BE31:BH31)=0,"",SUM(BE31:BH31))</f>
        <v>4</v>
      </c>
      <c r="BE31" s="49">
        <v>1</v>
      </c>
      <c r="BF31" s="49">
        <v>1</v>
      </c>
      <c r="BG31" s="49">
        <v>1</v>
      </c>
      <c r="BH31" s="49">
        <v>1</v>
      </c>
      <c r="BI31" s="46" t="s">
        <v>295</v>
      </c>
      <c r="BJ31" s="46" t="s">
        <v>296</v>
      </c>
      <c r="BK31" s="46"/>
      <c r="BL31" s="46"/>
      <c r="BM31" s="732"/>
      <c r="BN31" s="48"/>
      <c r="BO31" s="48"/>
      <c r="BP31" s="48"/>
      <c r="BQ31" s="104"/>
      <c r="BR31" s="128"/>
      <c r="BS31" s="710"/>
      <c r="BT31" s="9"/>
      <c r="BU31" s="1050"/>
      <c r="BV31" s="994"/>
      <c r="BW31" s="1075"/>
      <c r="BX31" s="1395"/>
      <c r="BY31" s="1395"/>
      <c r="BZ31" s="1395"/>
    </row>
    <row r="32" spans="1:78" ht="79.5" customHeight="1" x14ac:dyDescent="0.2">
      <c r="A32" s="1166"/>
      <c r="B32" s="1431"/>
      <c r="C32" s="1251"/>
      <c r="D32" s="1001"/>
      <c r="E32" s="1004"/>
      <c r="F32" s="1007"/>
      <c r="G32" s="1440"/>
      <c r="H32" s="1013"/>
      <c r="I32" s="1016"/>
      <c r="J32" s="1019"/>
      <c r="K32" s="1022"/>
      <c r="L32" s="1024"/>
      <c r="M32" s="1169"/>
      <c r="N32" s="1024"/>
      <c r="O32" s="1024"/>
      <c r="P32" s="1440"/>
      <c r="Q32" s="1134"/>
      <c r="R32" s="1016"/>
      <c r="S32" s="1027"/>
      <c r="T32" s="1016"/>
      <c r="U32" s="1027"/>
      <c r="V32" s="1016"/>
      <c r="W32" s="1027"/>
      <c r="X32" s="1030"/>
      <c r="Y32" s="1027"/>
      <c r="Z32" s="1027"/>
      <c r="AA32" s="1039"/>
      <c r="AB32" s="150">
        <v>2</v>
      </c>
      <c r="AC32" s="664" t="s">
        <v>297</v>
      </c>
      <c r="AD32" s="664" t="s">
        <v>271</v>
      </c>
      <c r="AE32" s="149" t="s">
        <v>298</v>
      </c>
      <c r="AF32" s="145" t="str">
        <f t="shared" si="0"/>
        <v>Probabilidad</v>
      </c>
      <c r="AG32" s="151" t="s">
        <v>221</v>
      </c>
      <c r="AH32" s="146">
        <f t="shared" si="1"/>
        <v>0.25</v>
      </c>
      <c r="AI32" s="151" t="s">
        <v>222</v>
      </c>
      <c r="AJ32" s="146">
        <f t="shared" si="2"/>
        <v>0.15</v>
      </c>
      <c r="AK32" s="147">
        <f t="shared" si="3"/>
        <v>0.4</v>
      </c>
      <c r="AL32" s="152">
        <f>IFERROR(IF(AND(AF31="Probabilidad",AF32="Probabilidad"),(AL31-(+AL31*AK32)),IF(AF32="Probabilidad",(S31-(+S31*AK32)),IF(AF32="Impacto",AL31,""))),"")</f>
        <v>0.216</v>
      </c>
      <c r="AM32" s="152">
        <f>IFERROR(IF(AND(AF31="Impacto",AF32="Impacto"),(AM31-(+AM31*AK32)),IF(AF32="Impacto",(Y31-(+Y31*AK32)),IF(AF32="Probabilidad",AM31,""))),"")</f>
        <v>0.6</v>
      </c>
      <c r="AN32" s="153" t="s">
        <v>223</v>
      </c>
      <c r="AO32" s="153" t="s">
        <v>291</v>
      </c>
      <c r="AP32" s="153" t="s">
        <v>225</v>
      </c>
      <c r="AQ32" s="153" t="s">
        <v>226</v>
      </c>
      <c r="AR32" s="1443"/>
      <c r="AS32" s="1036"/>
      <c r="AT32" s="1036"/>
      <c r="AU32" s="1033"/>
      <c r="AV32" s="1036"/>
      <c r="AW32" s="1036"/>
      <c r="AX32" s="1033"/>
      <c r="AY32" s="1033"/>
      <c r="AZ32" s="1033"/>
      <c r="BA32" s="1016"/>
      <c r="BB32" s="129" t="s">
        <v>299</v>
      </c>
      <c r="BC32" s="129" t="s">
        <v>300</v>
      </c>
      <c r="BD32" s="148">
        <f t="shared" ref="BD32:BD60" si="5">IF(SUM(BE32:BH32)=0,"",SUM(BE32:BH32))</f>
        <v>4</v>
      </c>
      <c r="BE32" s="154">
        <v>1</v>
      </c>
      <c r="BF32" s="154">
        <v>1</v>
      </c>
      <c r="BG32" s="154">
        <v>1</v>
      </c>
      <c r="BH32" s="154">
        <v>1</v>
      </c>
      <c r="BI32" s="235" t="s">
        <v>295</v>
      </c>
      <c r="BJ32" s="130" t="s">
        <v>301</v>
      </c>
      <c r="BK32" s="789"/>
      <c r="BL32" s="789"/>
      <c r="BM32" s="823"/>
      <c r="BN32" s="791"/>
      <c r="BO32" s="791"/>
      <c r="BP32" s="791"/>
      <c r="BQ32" s="156"/>
      <c r="BR32" s="157"/>
      <c r="BS32" s="304"/>
      <c r="BT32" s="149"/>
      <c r="BU32" s="1051"/>
      <c r="BV32" s="995"/>
      <c r="BW32" s="1191"/>
      <c r="BX32" s="1401"/>
      <c r="BY32" s="1401"/>
      <c r="BZ32" s="1396"/>
    </row>
    <row r="33" spans="1:78" ht="81.75" customHeight="1" x14ac:dyDescent="0.2">
      <c r="A33" s="1166"/>
      <c r="B33" s="1431"/>
      <c r="C33" s="1251"/>
      <c r="D33" s="1001"/>
      <c r="E33" s="1004"/>
      <c r="F33" s="1007"/>
      <c r="G33" s="1440"/>
      <c r="H33" s="1013"/>
      <c r="I33" s="1016"/>
      <c r="J33" s="1019"/>
      <c r="K33" s="1022"/>
      <c r="L33" s="1024"/>
      <c r="M33" s="1169"/>
      <c r="N33" s="1024"/>
      <c r="O33" s="1024"/>
      <c r="P33" s="1440"/>
      <c r="Q33" s="1134"/>
      <c r="R33" s="1016"/>
      <c r="S33" s="1027"/>
      <c r="T33" s="1016"/>
      <c r="U33" s="1027"/>
      <c r="V33" s="1016"/>
      <c r="W33" s="1027"/>
      <c r="X33" s="1030"/>
      <c r="Y33" s="1027"/>
      <c r="Z33" s="1027"/>
      <c r="AA33" s="1039"/>
      <c r="AB33" s="150">
        <v>3</v>
      </c>
      <c r="AC33" s="664" t="s">
        <v>302</v>
      </c>
      <c r="AD33" s="664" t="s">
        <v>271</v>
      </c>
      <c r="AE33" s="131" t="s">
        <v>303</v>
      </c>
      <c r="AF33" s="145" t="str">
        <f t="shared" si="0"/>
        <v>Probabilidad</v>
      </c>
      <c r="AG33" s="151" t="s">
        <v>221</v>
      </c>
      <c r="AH33" s="146">
        <f t="shared" si="1"/>
        <v>0.25</v>
      </c>
      <c r="AI33" s="151" t="s">
        <v>222</v>
      </c>
      <c r="AJ33" s="146">
        <f t="shared" si="2"/>
        <v>0.15</v>
      </c>
      <c r="AK33" s="147">
        <f t="shared" si="3"/>
        <v>0.4</v>
      </c>
      <c r="AL33" s="152">
        <f>IFERROR(IF(AND(AF32="Probabilidad",AF33="Probabilidad"),(AL32-(+AL32*AK33)),IF(AND(AF32="Impacto",AF33="Probabilidad"),(AL31-(+AL31*AK33)),IF(AF33="Impacto",AL32,""))),"")</f>
        <v>0.12959999999999999</v>
      </c>
      <c r="AM33" s="152">
        <f>IFERROR(IF(AND(AF32="Impacto",AF33="Impacto"),(AM32-(+AM32*AK33)),IF(AND(AF32="Probabilidad",AF33="Impacto"),(AM31-(+AM31*AK33)),IF(AF33="Probabilidad",AM32,""))),"")</f>
        <v>0.6</v>
      </c>
      <c r="AN33" s="153" t="s">
        <v>223</v>
      </c>
      <c r="AO33" s="153" t="s">
        <v>291</v>
      </c>
      <c r="AP33" s="153" t="s">
        <v>225</v>
      </c>
      <c r="AQ33" s="153" t="s">
        <v>226</v>
      </c>
      <c r="AR33" s="1443"/>
      <c r="AS33" s="1036"/>
      <c r="AT33" s="1036"/>
      <c r="AU33" s="1033"/>
      <c r="AV33" s="1036"/>
      <c r="AW33" s="1036"/>
      <c r="AX33" s="1033"/>
      <c r="AY33" s="1033"/>
      <c r="AZ33" s="1033"/>
      <c r="BA33" s="1016"/>
      <c r="BB33" s="129"/>
      <c r="BC33" s="290"/>
      <c r="BD33" s="148" t="str">
        <f t="shared" si="5"/>
        <v/>
      </c>
      <c r="BE33" s="154"/>
      <c r="BF33" s="154"/>
      <c r="BG33" s="154"/>
      <c r="BH33" s="154"/>
      <c r="BI33" s="130"/>
      <c r="BJ33" s="130"/>
      <c r="BK33" s="130"/>
      <c r="BL33" s="130"/>
      <c r="BM33" s="155"/>
      <c r="BN33" s="155"/>
      <c r="BO33" s="155"/>
      <c r="BP33" s="155"/>
      <c r="BQ33" s="156"/>
      <c r="BR33" s="157"/>
      <c r="BS33" s="304"/>
      <c r="BT33" s="149"/>
      <c r="BU33" s="1051"/>
      <c r="BV33" s="995"/>
      <c r="BW33" s="1191"/>
      <c r="BX33" s="1401"/>
      <c r="BY33" s="1401"/>
      <c r="BZ33" s="1396"/>
    </row>
    <row r="34" spans="1:78" ht="123" customHeight="1" x14ac:dyDescent="0.2">
      <c r="A34" s="1166"/>
      <c r="B34" s="1431"/>
      <c r="C34" s="1251"/>
      <c r="D34" s="1001"/>
      <c r="E34" s="1004"/>
      <c r="F34" s="1007"/>
      <c r="G34" s="1440"/>
      <c r="H34" s="1013"/>
      <c r="I34" s="1016"/>
      <c r="J34" s="1019"/>
      <c r="K34" s="1022"/>
      <c r="L34" s="1024"/>
      <c r="M34" s="1169"/>
      <c r="N34" s="1024"/>
      <c r="O34" s="1024"/>
      <c r="P34" s="1440"/>
      <c r="Q34" s="1134"/>
      <c r="R34" s="1016"/>
      <c r="S34" s="1027"/>
      <c r="T34" s="1016"/>
      <c r="U34" s="1027"/>
      <c r="V34" s="1016"/>
      <c r="W34" s="1027"/>
      <c r="X34" s="1030"/>
      <c r="Y34" s="1027"/>
      <c r="Z34" s="1027"/>
      <c r="AA34" s="1039"/>
      <c r="AB34" s="150">
        <v>4</v>
      </c>
      <c r="AC34" s="665" t="s">
        <v>304</v>
      </c>
      <c r="AD34" s="665" t="s">
        <v>271</v>
      </c>
      <c r="AE34" s="149" t="s">
        <v>305</v>
      </c>
      <c r="AF34" s="145" t="str">
        <f t="shared" si="0"/>
        <v>Probabilidad</v>
      </c>
      <c r="AG34" s="151" t="s">
        <v>221</v>
      </c>
      <c r="AH34" s="146">
        <f t="shared" si="1"/>
        <v>0.25</v>
      </c>
      <c r="AI34" s="151" t="s">
        <v>222</v>
      </c>
      <c r="AJ34" s="146">
        <f t="shared" si="2"/>
        <v>0.15</v>
      </c>
      <c r="AK34" s="147">
        <f t="shared" si="3"/>
        <v>0.4</v>
      </c>
      <c r="AL34" s="152">
        <f>IFERROR(IF(AND(AF33="Probabilidad",AF34="Probabilidad"),(AL33-(+AL33*AK34)),IF(AND(AF33="Impacto",AF34="Probabilidad"),(AL32-(+AL32*AK34)),IF(AF34="Impacto",AL33,""))),"")</f>
        <v>7.7759999999999996E-2</v>
      </c>
      <c r="AM34" s="152">
        <f>IFERROR(IF(AND(AF33="Impacto",AF34="Impacto"),(AM33-(+AM33*AK34)),IF(AND(AF33="Probabilidad",AF34="Impacto"),(AM32-(+AM32*AK34)),IF(AF34="Probabilidad",AM33,""))),"")</f>
        <v>0.6</v>
      </c>
      <c r="AN34" s="153" t="s">
        <v>223</v>
      </c>
      <c r="AO34" s="153" t="s">
        <v>291</v>
      </c>
      <c r="AP34" s="153" t="s">
        <v>225</v>
      </c>
      <c r="AQ34" s="153" t="s">
        <v>226</v>
      </c>
      <c r="AR34" s="1443"/>
      <c r="AS34" s="1036"/>
      <c r="AT34" s="1036"/>
      <c r="AU34" s="1033"/>
      <c r="AV34" s="1036"/>
      <c r="AW34" s="1036"/>
      <c r="AX34" s="1033"/>
      <c r="AY34" s="1033"/>
      <c r="AZ34" s="1033"/>
      <c r="BA34" s="1016"/>
      <c r="BB34" s="129"/>
      <c r="BC34" s="129"/>
      <c r="BD34" s="148" t="str">
        <f t="shared" si="5"/>
        <v/>
      </c>
      <c r="BE34" s="154"/>
      <c r="BF34" s="154"/>
      <c r="BG34" s="154"/>
      <c r="BH34" s="154"/>
      <c r="BI34" s="130"/>
      <c r="BJ34" s="130"/>
      <c r="BK34" s="130"/>
      <c r="BL34" s="130"/>
      <c r="BM34" s="155"/>
      <c r="BN34" s="155"/>
      <c r="BO34" s="155"/>
      <c r="BP34" s="155"/>
      <c r="BQ34" s="156"/>
      <c r="BR34" s="157"/>
      <c r="BS34" s="304"/>
      <c r="BT34" s="149"/>
      <c r="BU34" s="1051"/>
      <c r="BV34" s="995"/>
      <c r="BW34" s="1191"/>
      <c r="BX34" s="1401"/>
      <c r="BY34" s="1401"/>
      <c r="BZ34" s="1396"/>
    </row>
    <row r="35" spans="1:78" ht="140.25" customHeight="1" x14ac:dyDescent="0.2">
      <c r="A35" s="1166"/>
      <c r="B35" s="1431"/>
      <c r="C35" s="1251"/>
      <c r="D35" s="1001"/>
      <c r="E35" s="1004"/>
      <c r="F35" s="1007"/>
      <c r="G35" s="1440"/>
      <c r="H35" s="1013"/>
      <c r="I35" s="1016"/>
      <c r="J35" s="1019"/>
      <c r="K35" s="1022"/>
      <c r="L35" s="1024"/>
      <c r="M35" s="1169"/>
      <c r="N35" s="1024"/>
      <c r="O35" s="1024"/>
      <c r="P35" s="1440"/>
      <c r="Q35" s="1134"/>
      <c r="R35" s="1016"/>
      <c r="S35" s="1027"/>
      <c r="T35" s="1016"/>
      <c r="U35" s="1027"/>
      <c r="V35" s="1016"/>
      <c r="W35" s="1027"/>
      <c r="X35" s="1030"/>
      <c r="Y35" s="1027"/>
      <c r="Z35" s="1027"/>
      <c r="AA35" s="1039"/>
      <c r="AB35" s="150">
        <v>5</v>
      </c>
      <c r="AC35" s="223" t="s">
        <v>306</v>
      </c>
      <c r="AD35" s="664" t="s">
        <v>271</v>
      </c>
      <c r="AE35" s="149" t="s">
        <v>307</v>
      </c>
      <c r="AF35" s="145" t="str">
        <f t="shared" si="0"/>
        <v>Probabilidad</v>
      </c>
      <c r="AG35" s="151" t="s">
        <v>221</v>
      </c>
      <c r="AH35" s="146">
        <f t="shared" si="1"/>
        <v>0.25</v>
      </c>
      <c r="AI35" s="151" t="s">
        <v>222</v>
      </c>
      <c r="AJ35" s="146">
        <f t="shared" si="2"/>
        <v>0.15</v>
      </c>
      <c r="AK35" s="147">
        <f t="shared" si="3"/>
        <v>0.4</v>
      </c>
      <c r="AL35" s="152">
        <f>IFERROR(IF(AND(AF34="Probabilidad",AF35="Probabilidad"),(AL34-(+AL34*AK35)),IF(AND(AF34="Impacto",AF35="Probabilidad"),(AL33-(+AL33*AK35)),IF(AF35="Impacto",AL34,""))),"")</f>
        <v>4.6655999999999996E-2</v>
      </c>
      <c r="AM35" s="152">
        <f>IFERROR(IF(AND(AF34="Impacto",AF35="Impacto"),(AM34-(+AM34*AK35)),IF(AND(AF34="Probabilidad",AF35="Impacto"),(AM33-(+AM33*AK35)),IF(AF35="Probabilidad",AM34,""))),"")</f>
        <v>0.6</v>
      </c>
      <c r="AN35" s="153" t="s">
        <v>223</v>
      </c>
      <c r="AO35" s="153" t="s">
        <v>291</v>
      </c>
      <c r="AP35" s="153" t="s">
        <v>225</v>
      </c>
      <c r="AQ35" s="153" t="s">
        <v>226</v>
      </c>
      <c r="AR35" s="1443"/>
      <c r="AS35" s="1036"/>
      <c r="AT35" s="1036"/>
      <c r="AU35" s="1033"/>
      <c r="AV35" s="1036"/>
      <c r="AW35" s="1036"/>
      <c r="AX35" s="1033"/>
      <c r="AY35" s="1033"/>
      <c r="AZ35" s="1033"/>
      <c r="BA35" s="1016"/>
      <c r="BB35" s="129"/>
      <c r="BC35" s="129"/>
      <c r="BD35" s="148" t="str">
        <f t="shared" si="5"/>
        <v/>
      </c>
      <c r="BE35" s="154"/>
      <c r="BF35" s="154"/>
      <c r="BG35" s="154"/>
      <c r="BH35" s="154"/>
      <c r="BI35" s="130"/>
      <c r="BJ35" s="130"/>
      <c r="BK35" s="130"/>
      <c r="BL35" s="130"/>
      <c r="BM35" s="155"/>
      <c r="BN35" s="155"/>
      <c r="BO35" s="155"/>
      <c r="BP35" s="155"/>
      <c r="BQ35" s="156"/>
      <c r="BR35" s="157"/>
      <c r="BS35" s="304"/>
      <c r="BT35" s="149"/>
      <c r="BU35" s="1051"/>
      <c r="BV35" s="995"/>
      <c r="BW35" s="1191"/>
      <c r="BX35" s="1401"/>
      <c r="BY35" s="1401"/>
      <c r="BZ35" s="1396"/>
    </row>
    <row r="36" spans="1:78" ht="79.5" customHeight="1" thickBot="1" x14ac:dyDescent="0.25">
      <c r="A36" s="1166"/>
      <c r="B36" s="1431"/>
      <c r="C36" s="1251"/>
      <c r="D36" s="1002"/>
      <c r="E36" s="1005"/>
      <c r="F36" s="1008"/>
      <c r="G36" s="1441"/>
      <c r="H36" s="1014"/>
      <c r="I36" s="1017"/>
      <c r="J36" s="1020"/>
      <c r="K36" s="1023"/>
      <c r="L36" s="1025"/>
      <c r="M36" s="1170"/>
      <c r="N36" s="1025"/>
      <c r="O36" s="1025"/>
      <c r="P36" s="1441"/>
      <c r="Q36" s="1135"/>
      <c r="R36" s="1017"/>
      <c r="S36" s="1028"/>
      <c r="T36" s="1017"/>
      <c r="U36" s="1028"/>
      <c r="V36" s="1017"/>
      <c r="W36" s="1028"/>
      <c r="X36" s="1031"/>
      <c r="Y36" s="1028"/>
      <c r="Z36" s="1028"/>
      <c r="AA36" s="1040"/>
      <c r="AB36" s="162">
        <v>6</v>
      </c>
      <c r="AC36" s="666" t="s">
        <v>308</v>
      </c>
      <c r="AD36" s="291" t="s">
        <v>309</v>
      </c>
      <c r="AE36" s="528" t="s">
        <v>310</v>
      </c>
      <c r="AF36" s="98" t="str">
        <f t="shared" si="0"/>
        <v>Probabilidad</v>
      </c>
      <c r="AG36" s="163" t="s">
        <v>221</v>
      </c>
      <c r="AH36" s="161">
        <f t="shared" si="1"/>
        <v>0.25</v>
      </c>
      <c r="AI36" s="163" t="s">
        <v>222</v>
      </c>
      <c r="AJ36" s="161">
        <f t="shared" si="2"/>
        <v>0.15</v>
      </c>
      <c r="AK36" s="164">
        <f t="shared" si="3"/>
        <v>0.4</v>
      </c>
      <c r="AL36" s="152">
        <f>IFERROR(IF(AND(AF35="Probabilidad",AF36="Probabilidad"),(AL35-(+AL35*AK36)),IF(AND(AF35="Impacto",AF36="Probabilidad"),(AL34-(+AL34*AK36)),IF(AF36="Impacto",AL35,""))),"")</f>
        <v>2.7993599999999997E-2</v>
      </c>
      <c r="AM36" s="152">
        <f>IFERROR(IF(AND(AF35="Impacto",AF36="Impacto"),(AM35-(+AM35*AK36)),IF(AND(AF35="Probabilidad",AF36="Impacto"),(AM34-(+AM34*AK36)),IF(AF36="Probabilidad",AM35,""))),"")</f>
        <v>0.6</v>
      </c>
      <c r="AN36" s="126" t="s">
        <v>223</v>
      </c>
      <c r="AO36" s="51" t="s">
        <v>291</v>
      </c>
      <c r="AP36" s="51" t="s">
        <v>225</v>
      </c>
      <c r="AQ36" s="51" t="s">
        <v>226</v>
      </c>
      <c r="AR36" s="1444"/>
      <c r="AS36" s="1037"/>
      <c r="AT36" s="1037"/>
      <c r="AU36" s="1034"/>
      <c r="AV36" s="1037"/>
      <c r="AW36" s="1037"/>
      <c r="AX36" s="1034"/>
      <c r="AY36" s="1034"/>
      <c r="AZ36" s="1034"/>
      <c r="BA36" s="1017"/>
      <c r="BB36" s="165"/>
      <c r="BC36" s="165"/>
      <c r="BD36" s="159" t="str">
        <f t="shared" si="5"/>
        <v/>
      </c>
      <c r="BE36" s="166"/>
      <c r="BF36" s="166"/>
      <c r="BG36" s="166"/>
      <c r="BH36" s="166"/>
      <c r="BI36" s="167"/>
      <c r="BJ36" s="167"/>
      <c r="BK36" s="167"/>
      <c r="BL36" s="167"/>
      <c r="BM36" s="168"/>
      <c r="BN36" s="168"/>
      <c r="BO36" s="168"/>
      <c r="BP36" s="168"/>
      <c r="BQ36" s="169"/>
      <c r="BR36" s="170"/>
      <c r="BS36" s="711"/>
      <c r="BT36" s="600"/>
      <c r="BU36" s="1052"/>
      <c r="BV36" s="996"/>
      <c r="BW36" s="1192"/>
      <c r="BX36" s="1402"/>
      <c r="BY36" s="1402"/>
      <c r="BZ36" s="1397"/>
    </row>
    <row r="37" spans="1:78" ht="120.75" customHeight="1" x14ac:dyDescent="0.2">
      <c r="A37" s="1166"/>
      <c r="B37" s="1431"/>
      <c r="C37" s="1251"/>
      <c r="D37" s="1000" t="s">
        <v>209</v>
      </c>
      <c r="E37" s="1003" t="s">
        <v>284</v>
      </c>
      <c r="F37" s="1006">
        <v>2</v>
      </c>
      <c r="G37" s="1436" t="s">
        <v>311</v>
      </c>
      <c r="H37" s="1012"/>
      <c r="I37" s="1015"/>
      <c r="J37" s="1018" t="s">
        <v>312</v>
      </c>
      <c r="K37" s="1021" t="s">
        <v>313</v>
      </c>
      <c r="L37" s="994" t="s">
        <v>314</v>
      </c>
      <c r="M37" s="1168" t="s">
        <v>315</v>
      </c>
      <c r="N37" s="994"/>
      <c r="O37" s="994"/>
      <c r="P37" s="1439" t="s">
        <v>316</v>
      </c>
      <c r="Q37" s="1133">
        <v>1</v>
      </c>
      <c r="R37" s="1015" t="s">
        <v>217</v>
      </c>
      <c r="S37" s="1026">
        <f>IF(R37="Muy Alta",100%,IF(R37="Alta",80%,IF(R37="Media",60%,IF(R37="Baja",40%,IF(R37="Muy Baja",20%,"")))))</f>
        <v>0.6</v>
      </c>
      <c r="T37" s="1015" t="s">
        <v>251</v>
      </c>
      <c r="U37" s="1026">
        <f>IF(T37="Catastrófico",100%,IF(T37="Mayor",80%,IF(T37="Moderado",60%,IF(T37="Menor",40%,IF(T37="Leve",20%,"")))))</f>
        <v>0.4</v>
      </c>
      <c r="V37" s="1015" t="s">
        <v>317</v>
      </c>
      <c r="W37" s="1026">
        <f>IF(V37="Catastrófico",100%,IF(V37="Mayor",80%,IF(V37="Moderado",60%,IF(V37="Menor",40%,IF(V37="Leve",20%,"")))))</f>
        <v>0.2</v>
      </c>
      <c r="X37" s="1029" t="str">
        <f>IF(Y37=100%,"Catastrófico",IF(Y37=80%,"Mayor",IF(Y37=60%,"Moderado",IF(Y37=40%,"Menor",IF(Y37=20%,"Leve","")))))</f>
        <v>Menor</v>
      </c>
      <c r="Y37" s="1026">
        <f>IF(AND(U37="",W37=""),"",MAX(U37,W37))</f>
        <v>0.4</v>
      </c>
      <c r="Z37" s="1026" t="str">
        <f>CONCATENATE(R37,X37)</f>
        <v>MediaMenor</v>
      </c>
      <c r="AA37" s="1032" t="str">
        <f>IF(Z37="Muy AltaLeve","Alto",IF(Z37="Muy AltaMenor","Alto",IF(Z37="Muy AltaModerado","Alto",IF(Z37="Muy AltaMayor","Alto",IF(Z37="Muy AltaCatastrófico","Extremo",IF(Z37="AltaLeve","Moderado",IF(Z37="AltaMenor","Moderado",IF(Z37="AltaModerado","Alto",IF(Z37="AltaMayor","Alto",IF(Z37="AltaCatastrófico","Extremo",IF(Z37="MediaLeve","Moderado",IF(Z37="MediaMenor","Moderado",IF(Z37="MediaModerado","Moderado",IF(Z37="MediaMayor","Alto",IF(Z37="MediaCatastrófico","Extremo",IF(Z37="BajaLeve","Bajo",IF(Z37="BajaMenor","Moderado",IF(Z37="BajaModerado","Moderado",IF(Z37="BajaMayor","Alto",IF(Z37="BajaCatastrófico","Extremo",IF(Z37="Muy BajaLeve","Bajo",IF(Z37="Muy BajaMenor","Bajo",IF(Z37="Muy BajaModerado","Moderado",IF(Z37="Muy BajaMayor","Alto",IF(Z37="Muy BajaCatastrófico","Extremo","")))))))))))))))))))))))))</f>
        <v>Moderado</v>
      </c>
      <c r="AB37" s="97">
        <v>1</v>
      </c>
      <c r="AC37" s="12" t="s">
        <v>318</v>
      </c>
      <c r="AD37" s="665" t="s">
        <v>277</v>
      </c>
      <c r="AE37" s="12" t="s">
        <v>310</v>
      </c>
      <c r="AF37" s="99" t="str">
        <f t="shared" si="0"/>
        <v>Probabilidad</v>
      </c>
      <c r="AG37" s="10" t="s">
        <v>221</v>
      </c>
      <c r="AH37" s="14">
        <f t="shared" si="1"/>
        <v>0.25</v>
      </c>
      <c r="AI37" s="10" t="s">
        <v>222</v>
      </c>
      <c r="AJ37" s="14">
        <f t="shared" si="2"/>
        <v>0.15</v>
      </c>
      <c r="AK37" s="101">
        <f t="shared" si="3"/>
        <v>0.4</v>
      </c>
      <c r="AL37" s="100">
        <f>IFERROR(IF(AF37="Probabilidad",(S37-(+S37*AK37)),IF(AF37="Impacto",S37,"")),"")</f>
        <v>0.36</v>
      </c>
      <c r="AM37" s="100">
        <f>IFERROR(IF(AF37="Impacto",(Y37-(+Y37*AK37)),IF(AF37="Probabilidad",Y37,"")),"")</f>
        <v>0.4</v>
      </c>
      <c r="AN37" s="50" t="s">
        <v>223</v>
      </c>
      <c r="AO37" s="50" t="s">
        <v>291</v>
      </c>
      <c r="AP37" s="50" t="s">
        <v>225</v>
      </c>
      <c r="AQ37" s="50" t="s">
        <v>226</v>
      </c>
      <c r="AR37" s="1193" t="s">
        <v>319</v>
      </c>
      <c r="AS37" s="1035">
        <f>S37</f>
        <v>0.6</v>
      </c>
      <c r="AT37" s="1035">
        <f>IF(AL37="","",MIN(AL37:AL42))</f>
        <v>0.12959999999999999</v>
      </c>
      <c r="AU37" s="1032" t="str">
        <f>IFERROR(IF(AT37="","",IF(AT37&lt;=0.2,"Muy Baja",IF(AT37&lt;=0.4,"Baja",IF(AT37&lt;=0.6,"Media",IF(AT37&lt;=0.8,"Alta","Muy Alta"))))),"")</f>
        <v>Muy Baja</v>
      </c>
      <c r="AV37" s="1035">
        <f>Y37</f>
        <v>0.4</v>
      </c>
      <c r="AW37" s="1035">
        <f>IF(AM37="","",MIN(AM37:AM42))</f>
        <v>0.4</v>
      </c>
      <c r="AX37" s="1032" t="str">
        <f>IFERROR(IF(AW37="","",IF(AW37&lt;=0.2,"Leve",IF(AW37&lt;=0.4,"Menor",IF(AW37&lt;=0.6,"Moderado",IF(AW37&lt;=0.8,"Mayor","Catastrófico"))))),"")</f>
        <v>Menor</v>
      </c>
      <c r="AY37" s="1032" t="str">
        <f>AA37</f>
        <v>Moderado</v>
      </c>
      <c r="AZ37" s="1032" t="str">
        <f>IFERROR(IF(OR(AND(AU37="Muy Baja",AX37="Leve"),AND(AU37="Muy Baja",AX37="Menor"),AND(AU37="Baja",AX37="Leve")),"Bajo",IF(OR(AND(AU37="Muy baja",AX37="Moderado"),AND(AU37="Baja",AX37="Menor"),AND(AU37="Baja",AX37="Moderado"),AND(AU37="Media",AX37="Leve"),AND(AU37="Media",AX37="Menor"),AND(AU37="Media",AX37="Moderado"),AND(AU37="Alta",AX37="Leve"),AND(AU37="Alta",AX37="Menor")),"Moderado",IF(OR(AND(AU37="Muy Baja",AX37="Mayor"),AND(AU37="Baja",AX37="Mayor"),AND(AU37="Media",AX37="Mayor"),AND(AU37="Alta",AX37="Moderado"),AND(AU37="Alta",AX37="Mayor"),AND(AU37="Muy Alta",AX37="Leve"),AND(AU37="Muy Alta",AX37="Menor"),AND(AU37="Muy Alta",AX37="Moderado"),AND(AU37="Muy Alta",AX37="Mayor")),"Alto",IF(OR(AND(AU37="Muy Baja",AX37="Catastrófico"),AND(AU37="Baja",AX37="Catastrófico"),AND(AU37="Media",AX37="Catastrófico"),AND(AU37="Alta",AX37="Catastrófico"),AND(AU37="Muy Alta",AX37="Catastrófico")),"Extremo","")))),"")</f>
        <v>Bajo</v>
      </c>
      <c r="BA37" s="1015" t="s">
        <v>255</v>
      </c>
      <c r="BB37" s="46"/>
      <c r="BC37" s="46"/>
      <c r="BD37" s="103" t="str">
        <f t="shared" si="5"/>
        <v/>
      </c>
      <c r="BE37" s="9"/>
      <c r="BF37" s="9"/>
      <c r="BG37" s="9"/>
      <c r="BH37" s="9"/>
      <c r="BI37" s="46"/>
      <c r="BJ37" s="46"/>
      <c r="BK37" s="46"/>
      <c r="BL37" s="46"/>
      <c r="BM37" s="48"/>
      <c r="BN37" s="48"/>
      <c r="BO37" s="48"/>
      <c r="BP37" s="48"/>
      <c r="BQ37" s="104"/>
      <c r="BR37" s="128"/>
      <c r="BS37" s="710"/>
      <c r="BT37" s="9"/>
      <c r="BU37" s="1050"/>
      <c r="BV37" s="994"/>
      <c r="BW37" s="1075"/>
      <c r="BX37" s="1395"/>
      <c r="BY37" s="997"/>
      <c r="BZ37" s="997"/>
    </row>
    <row r="38" spans="1:78" ht="94.5" customHeight="1" x14ac:dyDescent="0.2">
      <c r="A38" s="1166"/>
      <c r="B38" s="1431"/>
      <c r="C38" s="1251"/>
      <c r="D38" s="1001"/>
      <c r="E38" s="1004"/>
      <c r="F38" s="1007"/>
      <c r="G38" s="1437"/>
      <c r="H38" s="1013"/>
      <c r="I38" s="1016"/>
      <c r="J38" s="1019"/>
      <c r="K38" s="1022"/>
      <c r="L38" s="1024"/>
      <c r="M38" s="1169"/>
      <c r="N38" s="1024"/>
      <c r="O38" s="1024"/>
      <c r="P38" s="1440"/>
      <c r="Q38" s="1134"/>
      <c r="R38" s="1016"/>
      <c r="S38" s="1027"/>
      <c r="T38" s="1016"/>
      <c r="U38" s="1027"/>
      <c r="V38" s="1016"/>
      <c r="W38" s="1027"/>
      <c r="X38" s="1030"/>
      <c r="Y38" s="1027"/>
      <c r="Z38" s="1027"/>
      <c r="AA38" s="1033"/>
      <c r="AB38" s="150">
        <v>2</v>
      </c>
      <c r="AC38" s="149" t="s">
        <v>320</v>
      </c>
      <c r="AD38" s="657" t="s">
        <v>277</v>
      </c>
      <c r="AE38" s="149" t="s">
        <v>321</v>
      </c>
      <c r="AF38" s="171" t="str">
        <f>IF(OR(AG38="Preventivo",AG38="Detectivo"),"Probabilidad",IF(AG38="Correctivo","Impacto",""))</f>
        <v>Probabilidad</v>
      </c>
      <c r="AG38" s="153" t="s">
        <v>221</v>
      </c>
      <c r="AH38" s="146">
        <f t="shared" si="1"/>
        <v>0.25</v>
      </c>
      <c r="AI38" s="153" t="s">
        <v>222</v>
      </c>
      <c r="AJ38" s="146">
        <f t="shared" si="2"/>
        <v>0.15</v>
      </c>
      <c r="AK38" s="147">
        <f t="shared" si="3"/>
        <v>0.4</v>
      </c>
      <c r="AL38" s="172">
        <f>IFERROR(IF(AND(AF37="Probabilidad",AF38="Probabilidad"),(AL37-(+AL37*AK38)),IF(AF38="Probabilidad",(S37-(+S37*AK38)),IF(AF38="Impacto",AL37,""))),"")</f>
        <v>0.216</v>
      </c>
      <c r="AM38" s="172">
        <f>IFERROR(IF(AND(AF37="Impacto",AF38="Impacto"),(AM37-(+AM37*AK38)),IF(AF38="Impacto",(Y37-(+Y37*AK38)),IF(AF38="Probabilidad",AM37,""))),"")</f>
        <v>0.4</v>
      </c>
      <c r="AN38" s="153" t="s">
        <v>223</v>
      </c>
      <c r="AO38" s="153" t="s">
        <v>291</v>
      </c>
      <c r="AP38" s="153" t="s">
        <v>225</v>
      </c>
      <c r="AQ38" s="153" t="s">
        <v>226</v>
      </c>
      <c r="AR38" s="1013"/>
      <c r="AS38" s="1036"/>
      <c r="AT38" s="1036"/>
      <c r="AU38" s="1033"/>
      <c r="AV38" s="1036"/>
      <c r="AW38" s="1036"/>
      <c r="AX38" s="1033"/>
      <c r="AY38" s="1033"/>
      <c r="AZ38" s="1033"/>
      <c r="BA38" s="1016"/>
      <c r="BB38" s="130"/>
      <c r="BC38" s="130"/>
      <c r="BD38" s="173" t="str">
        <f t="shared" si="5"/>
        <v/>
      </c>
      <c r="BE38" s="149"/>
      <c r="BF38" s="149"/>
      <c r="BG38" s="149"/>
      <c r="BH38" s="149"/>
      <c r="BI38" s="130"/>
      <c r="BJ38" s="130"/>
      <c r="BK38" s="130"/>
      <c r="BL38" s="130"/>
      <c r="BM38" s="155"/>
      <c r="BN38" s="155"/>
      <c r="BO38" s="155"/>
      <c r="BP38" s="155"/>
      <c r="BQ38" s="156"/>
      <c r="BR38" s="157"/>
      <c r="BS38" s="304"/>
      <c r="BT38" s="149"/>
      <c r="BU38" s="1051"/>
      <c r="BV38" s="995"/>
      <c r="BW38" s="1191"/>
      <c r="BX38" s="1401"/>
      <c r="BY38" s="998"/>
      <c r="BZ38" s="1171"/>
    </row>
    <row r="39" spans="1:78" ht="126.75" customHeight="1" x14ac:dyDescent="0.2">
      <c r="A39" s="1166"/>
      <c r="B39" s="1431"/>
      <c r="C39" s="1251"/>
      <c r="D39" s="1001"/>
      <c r="E39" s="1004"/>
      <c r="F39" s="1007"/>
      <c r="G39" s="1437"/>
      <c r="H39" s="1013"/>
      <c r="I39" s="1016"/>
      <c r="J39" s="1019"/>
      <c r="K39" s="1022"/>
      <c r="L39" s="1024"/>
      <c r="M39" s="1169"/>
      <c r="N39" s="1024"/>
      <c r="O39" s="1024"/>
      <c r="P39" s="1440"/>
      <c r="Q39" s="1134"/>
      <c r="R39" s="1016"/>
      <c r="S39" s="1027"/>
      <c r="T39" s="1016"/>
      <c r="U39" s="1027"/>
      <c r="V39" s="1016"/>
      <c r="W39" s="1027"/>
      <c r="X39" s="1030"/>
      <c r="Y39" s="1027"/>
      <c r="Z39" s="1027"/>
      <c r="AA39" s="1033"/>
      <c r="AB39" s="150">
        <v>3</v>
      </c>
      <c r="AC39" s="131" t="s">
        <v>322</v>
      </c>
      <c r="AD39" s="131" t="s">
        <v>323</v>
      </c>
      <c r="AE39" s="149" t="s">
        <v>324</v>
      </c>
      <c r="AF39" s="145" t="str">
        <f>IF(OR(AG39="Preventivo",AG39="Detectivo"),"Probabilidad",IF(AG39="Correctivo","Impacto",""))</f>
        <v>Probabilidad</v>
      </c>
      <c r="AG39" s="151" t="s">
        <v>221</v>
      </c>
      <c r="AH39" s="146">
        <f t="shared" si="1"/>
        <v>0.25</v>
      </c>
      <c r="AI39" s="151" t="s">
        <v>222</v>
      </c>
      <c r="AJ39" s="146">
        <f t="shared" si="2"/>
        <v>0.15</v>
      </c>
      <c r="AK39" s="147">
        <f t="shared" si="3"/>
        <v>0.4</v>
      </c>
      <c r="AL39" s="152">
        <f>IFERROR(IF(AND(AF38="Probabilidad",AF39="Probabilidad"),(AL38-(+AL38*AK39)),IF(AND(AF38="Impacto",AF39="Probabilidad"),(AL37-(+AL37*AK39)),IF(AF39="Impacto",AL38,""))),"")</f>
        <v>0.12959999999999999</v>
      </c>
      <c r="AM39" s="152">
        <f>IFERROR(IF(AND(AF38="Impacto",AF39="Impacto"),(AM38-(+AM38*AK39)),IF(AND(AF38="Probabilidad",AF39="Impacto"),(AM37-(+AM37*AK39)),IF(AF39="Probabilidad",AM38,""))),"")</f>
        <v>0.4</v>
      </c>
      <c r="AN39" s="153" t="s">
        <v>223</v>
      </c>
      <c r="AO39" s="153" t="s">
        <v>291</v>
      </c>
      <c r="AP39" s="153" t="s">
        <v>225</v>
      </c>
      <c r="AQ39" s="153" t="s">
        <v>226</v>
      </c>
      <c r="AR39" s="1013"/>
      <c r="AS39" s="1036"/>
      <c r="AT39" s="1036"/>
      <c r="AU39" s="1033"/>
      <c r="AV39" s="1036"/>
      <c r="AW39" s="1036"/>
      <c r="AX39" s="1033"/>
      <c r="AY39" s="1033"/>
      <c r="AZ39" s="1033"/>
      <c r="BA39" s="1016"/>
      <c r="BB39" s="130"/>
      <c r="BC39" s="130"/>
      <c r="BD39" s="173" t="str">
        <f t="shared" si="5"/>
        <v/>
      </c>
      <c r="BE39" s="149"/>
      <c r="BF39" s="149"/>
      <c r="BG39" s="149"/>
      <c r="BH39" s="149"/>
      <c r="BI39" s="130"/>
      <c r="BJ39" s="130"/>
      <c r="BK39" s="130"/>
      <c r="BL39" s="130"/>
      <c r="BM39" s="155"/>
      <c r="BN39" s="155"/>
      <c r="BO39" s="155"/>
      <c r="BP39" s="155"/>
      <c r="BQ39" s="156"/>
      <c r="BR39" s="157"/>
      <c r="BS39" s="304"/>
      <c r="BT39" s="149"/>
      <c r="BU39" s="1051"/>
      <c r="BV39" s="995"/>
      <c r="BW39" s="1191"/>
      <c r="BX39" s="1401"/>
      <c r="BY39" s="998"/>
      <c r="BZ39" s="1171"/>
    </row>
    <row r="40" spans="1:78" ht="16" x14ac:dyDescent="0.2">
      <c r="A40" s="1166"/>
      <c r="B40" s="1431"/>
      <c r="C40" s="1251"/>
      <c r="D40" s="1001"/>
      <c r="E40" s="1004"/>
      <c r="F40" s="1007"/>
      <c r="G40" s="1437"/>
      <c r="H40" s="1013"/>
      <c r="I40" s="1016"/>
      <c r="J40" s="1019"/>
      <c r="K40" s="1022"/>
      <c r="L40" s="1024"/>
      <c r="M40" s="1169"/>
      <c r="N40" s="1024"/>
      <c r="O40" s="1024"/>
      <c r="P40" s="1440"/>
      <c r="Q40" s="1134"/>
      <c r="R40" s="1016"/>
      <c r="S40" s="1027"/>
      <c r="T40" s="1016"/>
      <c r="U40" s="1027"/>
      <c r="V40" s="1016"/>
      <c r="W40" s="1027"/>
      <c r="X40" s="1030"/>
      <c r="Y40" s="1027"/>
      <c r="Z40" s="1027"/>
      <c r="AA40" s="1033"/>
      <c r="AB40" s="150">
        <v>4</v>
      </c>
      <c r="AC40" s="149"/>
      <c r="AD40" s="149"/>
      <c r="AE40" s="149"/>
      <c r="AF40" s="145" t="str">
        <f t="shared" si="0"/>
        <v/>
      </c>
      <c r="AG40" s="151"/>
      <c r="AH40" s="146" t="str">
        <f t="shared" si="1"/>
        <v/>
      </c>
      <c r="AI40" s="151"/>
      <c r="AJ40" s="146" t="str">
        <f t="shared" si="2"/>
        <v/>
      </c>
      <c r="AK40" s="147" t="str">
        <f t="shared" si="3"/>
        <v/>
      </c>
      <c r="AL40" s="152" t="str">
        <f>IFERROR(IF(AND(AF39="Probabilidad",AF40="Probabilidad"),(AL39-(+AL39*AK40)),IF(AND(AF39="Impacto",AF40="Probabilidad"),(AL38-(+AL38*AK40)),IF(AF40="Impacto",AL39,""))),"")</f>
        <v/>
      </c>
      <c r="AM40" s="152" t="str">
        <f>IFERROR(IF(AND(AF39="Impacto",AF40="Impacto"),(AM39-(+AM39*AK40)),IF(AND(AF39="Probabilidad",AF40="Impacto"),(AM38-(+AM38*AK40)),IF(AF40="Probabilidad",AM39,""))),"")</f>
        <v/>
      </c>
      <c r="AN40" s="153"/>
      <c r="AO40" s="153"/>
      <c r="AP40" s="153"/>
      <c r="AQ40" s="153"/>
      <c r="AR40" s="1013"/>
      <c r="AS40" s="1036"/>
      <c r="AT40" s="1036"/>
      <c r="AU40" s="1033"/>
      <c r="AV40" s="1036"/>
      <c r="AW40" s="1036"/>
      <c r="AX40" s="1033"/>
      <c r="AY40" s="1033"/>
      <c r="AZ40" s="1033"/>
      <c r="BA40" s="1016"/>
      <c r="BB40" s="130"/>
      <c r="BC40" s="130"/>
      <c r="BD40" s="173" t="str">
        <f t="shared" si="5"/>
        <v/>
      </c>
      <c r="BE40" s="149"/>
      <c r="BF40" s="149"/>
      <c r="BG40" s="149"/>
      <c r="BH40" s="149"/>
      <c r="BI40" s="130"/>
      <c r="BJ40" s="130"/>
      <c r="BK40" s="130"/>
      <c r="BL40" s="130"/>
      <c r="BM40" s="155"/>
      <c r="BN40" s="155"/>
      <c r="BO40" s="155"/>
      <c r="BP40" s="155"/>
      <c r="BQ40" s="156"/>
      <c r="BR40" s="157"/>
      <c r="BS40" s="304"/>
      <c r="BT40" s="149"/>
      <c r="BU40" s="1051"/>
      <c r="BV40" s="995"/>
      <c r="BW40" s="1191"/>
      <c r="BX40" s="1401"/>
      <c r="BY40" s="998"/>
      <c r="BZ40" s="1171"/>
    </row>
    <row r="41" spans="1:78" ht="16" x14ac:dyDescent="0.2">
      <c r="A41" s="1166"/>
      <c r="B41" s="1431"/>
      <c r="C41" s="1251"/>
      <c r="D41" s="1001"/>
      <c r="E41" s="1004"/>
      <c r="F41" s="1007"/>
      <c r="G41" s="1437"/>
      <c r="H41" s="1013"/>
      <c r="I41" s="1016"/>
      <c r="J41" s="1019"/>
      <c r="K41" s="1022"/>
      <c r="L41" s="1024"/>
      <c r="M41" s="1169"/>
      <c r="N41" s="1024"/>
      <c r="O41" s="1024"/>
      <c r="P41" s="1440"/>
      <c r="Q41" s="1134"/>
      <c r="R41" s="1016"/>
      <c r="S41" s="1027"/>
      <c r="T41" s="1016"/>
      <c r="U41" s="1027"/>
      <c r="V41" s="1016"/>
      <c r="W41" s="1027"/>
      <c r="X41" s="1030"/>
      <c r="Y41" s="1027"/>
      <c r="Z41" s="1027"/>
      <c r="AA41" s="1033"/>
      <c r="AB41" s="150">
        <v>5</v>
      </c>
      <c r="AC41" s="174"/>
      <c r="AD41" s="174"/>
      <c r="AE41" s="149"/>
      <c r="AF41" s="145" t="str">
        <f t="shared" si="0"/>
        <v/>
      </c>
      <c r="AG41" s="151"/>
      <c r="AH41" s="146" t="str">
        <f t="shared" si="1"/>
        <v/>
      </c>
      <c r="AI41" s="151"/>
      <c r="AJ41" s="146" t="str">
        <f t="shared" si="2"/>
        <v/>
      </c>
      <c r="AK41" s="147" t="str">
        <f t="shared" si="3"/>
        <v/>
      </c>
      <c r="AL41" s="152" t="str">
        <f>IFERROR(IF(AND(AF40="Probabilidad",AF41="Probabilidad"),(AL40-(+AL40*AK41)),IF(AND(AF40="Impacto",AF41="Probabilidad"),(AL39-(+AL39*AK41)),IF(AF41="Impacto",AL40,""))),"")</f>
        <v/>
      </c>
      <c r="AM41" s="152" t="str">
        <f>IFERROR(IF(AND(AF40="Impacto",AF41="Impacto"),(AM40-(+AM40*AK41)),IF(AND(AF40="Probabilidad",AF41="Impacto"),(AM39-(+AM39*AK41)),IF(AF41="Probabilidad",AM40,""))),"")</f>
        <v/>
      </c>
      <c r="AN41" s="153"/>
      <c r="AO41" s="153"/>
      <c r="AP41" s="153"/>
      <c r="AQ41" s="153"/>
      <c r="AR41" s="1013"/>
      <c r="AS41" s="1036"/>
      <c r="AT41" s="1036"/>
      <c r="AU41" s="1033"/>
      <c r="AV41" s="1036"/>
      <c r="AW41" s="1036"/>
      <c r="AX41" s="1033"/>
      <c r="AY41" s="1033"/>
      <c r="AZ41" s="1033"/>
      <c r="BA41" s="1016"/>
      <c r="BB41" s="130"/>
      <c r="BC41" s="130"/>
      <c r="BD41" s="173" t="str">
        <f t="shared" si="5"/>
        <v/>
      </c>
      <c r="BE41" s="149"/>
      <c r="BF41" s="149"/>
      <c r="BG41" s="149"/>
      <c r="BH41" s="149"/>
      <c r="BI41" s="130"/>
      <c r="BJ41" s="130"/>
      <c r="BK41" s="130"/>
      <c r="BL41" s="130"/>
      <c r="BM41" s="155"/>
      <c r="BN41" s="155"/>
      <c r="BO41" s="155"/>
      <c r="BP41" s="155"/>
      <c r="BQ41" s="156"/>
      <c r="BR41" s="157"/>
      <c r="BS41" s="304"/>
      <c r="BT41" s="149"/>
      <c r="BU41" s="1051"/>
      <c r="BV41" s="995"/>
      <c r="BW41" s="1191"/>
      <c r="BX41" s="1401"/>
      <c r="BY41" s="998"/>
      <c r="BZ41" s="1171"/>
    </row>
    <row r="42" spans="1:78" ht="17" thickBot="1" x14ac:dyDescent="0.25">
      <c r="A42" s="1166"/>
      <c r="B42" s="1431"/>
      <c r="C42" s="1251"/>
      <c r="D42" s="1002"/>
      <c r="E42" s="1005"/>
      <c r="F42" s="1008"/>
      <c r="G42" s="1438"/>
      <c r="H42" s="1014"/>
      <c r="I42" s="1017"/>
      <c r="J42" s="1020"/>
      <c r="K42" s="1023"/>
      <c r="L42" s="1025"/>
      <c r="M42" s="1170"/>
      <c r="N42" s="1025"/>
      <c r="O42" s="1025"/>
      <c r="P42" s="1441"/>
      <c r="Q42" s="1135"/>
      <c r="R42" s="1017"/>
      <c r="S42" s="1028"/>
      <c r="T42" s="1017"/>
      <c r="U42" s="1028"/>
      <c r="V42" s="1017"/>
      <c r="W42" s="1028"/>
      <c r="X42" s="1031"/>
      <c r="Y42" s="1028"/>
      <c r="Z42" s="1028"/>
      <c r="AA42" s="1034"/>
      <c r="AB42" s="162">
        <v>6</v>
      </c>
      <c r="AC42" s="160"/>
      <c r="AD42" s="160"/>
      <c r="AE42" s="160"/>
      <c r="AF42" s="175" t="str">
        <f t="shared" si="0"/>
        <v/>
      </c>
      <c r="AG42" s="163"/>
      <c r="AH42" s="161" t="str">
        <f t="shared" si="1"/>
        <v/>
      </c>
      <c r="AI42" s="163"/>
      <c r="AJ42" s="161" t="str">
        <f t="shared" si="2"/>
        <v/>
      </c>
      <c r="AK42" s="164" t="str">
        <f t="shared" si="3"/>
        <v/>
      </c>
      <c r="AL42" s="152" t="str">
        <f>IFERROR(IF(AND(AF41="Probabilidad",AF42="Probabilidad"),(AL41-(+AL41*AK42)),IF(AND(AF41="Impacto",AF42="Probabilidad"),(AL40-(+AL40*AK42)),IF(AF42="Impacto",AL41,""))),"")</f>
        <v/>
      </c>
      <c r="AM42" s="152" t="str">
        <f>IFERROR(IF(AND(AF41="Impacto",AF42="Impacto"),(AM41-(+AM41*AK42)),IF(AND(AF41="Probabilidad",AF42="Impacto"),(AM40-(+AM40*AK42)),IF(AF42="Probabilidad",AM41,""))),"")</f>
        <v/>
      </c>
      <c r="AN42" s="51"/>
      <c r="AO42" s="51"/>
      <c r="AP42" s="51"/>
      <c r="AQ42" s="51"/>
      <c r="AR42" s="1014"/>
      <c r="AS42" s="1037"/>
      <c r="AT42" s="1037"/>
      <c r="AU42" s="1034"/>
      <c r="AV42" s="1037"/>
      <c r="AW42" s="1037"/>
      <c r="AX42" s="1034"/>
      <c r="AY42" s="1034"/>
      <c r="AZ42" s="1034"/>
      <c r="BA42" s="1017"/>
      <c r="BB42" s="167"/>
      <c r="BC42" s="167"/>
      <c r="BD42" s="176" t="str">
        <f t="shared" si="5"/>
        <v/>
      </c>
      <c r="BE42" s="160"/>
      <c r="BF42" s="160"/>
      <c r="BG42" s="160"/>
      <c r="BH42" s="160"/>
      <c r="BI42" s="167"/>
      <c r="BJ42" s="167"/>
      <c r="BK42" s="167"/>
      <c r="BL42" s="167"/>
      <c r="BM42" s="168"/>
      <c r="BN42" s="168"/>
      <c r="BO42" s="168"/>
      <c r="BP42" s="168"/>
      <c r="BQ42" s="169"/>
      <c r="BR42" s="170"/>
      <c r="BS42" s="711"/>
      <c r="BT42" s="160"/>
      <c r="BU42" s="1052"/>
      <c r="BV42" s="996"/>
      <c r="BW42" s="1192"/>
      <c r="BX42" s="1402"/>
      <c r="BY42" s="999"/>
      <c r="BZ42" s="1172"/>
    </row>
    <row r="43" spans="1:78" ht="78" customHeight="1" x14ac:dyDescent="0.2">
      <c r="A43" s="1166"/>
      <c r="B43" s="1431"/>
      <c r="C43" s="1251"/>
      <c r="D43" s="1000" t="s">
        <v>209</v>
      </c>
      <c r="E43" s="1003" t="s">
        <v>284</v>
      </c>
      <c r="F43" s="1006">
        <v>3</v>
      </c>
      <c r="G43" s="1436" t="s">
        <v>311</v>
      </c>
      <c r="H43" s="1012"/>
      <c r="I43" s="1015"/>
      <c r="J43" s="1018" t="s">
        <v>325</v>
      </c>
      <c r="K43" s="1021" t="s">
        <v>213</v>
      </c>
      <c r="L43" s="994" t="s">
        <v>314</v>
      </c>
      <c r="M43" s="1168" t="s">
        <v>326</v>
      </c>
      <c r="N43" s="994"/>
      <c r="O43" s="994"/>
      <c r="P43" s="1075" t="s">
        <v>327</v>
      </c>
      <c r="Q43" s="1133">
        <v>1</v>
      </c>
      <c r="R43" s="1015" t="s">
        <v>217</v>
      </c>
      <c r="S43" s="1026">
        <f>IF(R43="Muy Alta",100%,IF(R43="Alta",80%,IF(R43="Media",60%,IF(R43="Baja",40%,IF(R43="Muy Baja",20%,"")))))</f>
        <v>0.6</v>
      </c>
      <c r="T43" s="1015" t="s">
        <v>251</v>
      </c>
      <c r="U43" s="1026">
        <f>IF(T43="Catastrófico",100%,IF(T43="Mayor",80%,IF(T43="Moderado",60%,IF(T43="Menor",40%,IF(T43="Leve",20%,"")))))</f>
        <v>0.4</v>
      </c>
      <c r="V43" s="1015" t="s">
        <v>317</v>
      </c>
      <c r="W43" s="1026">
        <f>IF(V43="Catastrófico",100%,IF(V43="Mayor",80%,IF(V43="Moderado",60%,IF(V43="Menor",40%,IF(V43="Leve",20%,"")))))</f>
        <v>0.2</v>
      </c>
      <c r="X43" s="1029" t="str">
        <f>IF(Y43=100%,"Catastrófico",IF(Y43=80%,"Mayor",IF(Y43=60%,"Moderado",IF(Y43=40%,"Menor",IF(Y43=20%,"Leve","")))))</f>
        <v>Menor</v>
      </c>
      <c r="Y43" s="1026">
        <f>IF(AND(U43="",W43=""),"",MAX(U43,W43))</f>
        <v>0.4</v>
      </c>
      <c r="Z43" s="1026" t="str">
        <f>CONCATENATE(R43,X43)</f>
        <v>MediaMenor</v>
      </c>
      <c r="AA43" s="1032" t="str">
        <f>IF(Z43="Muy AltaLeve","Alto",IF(Z43="Muy AltaMenor","Alto",IF(Z43="Muy AltaModerado","Alto",IF(Z43="Muy AltaMayor","Alto",IF(Z43="Muy AltaCatastrófico","Extremo",IF(Z43="AltaLeve","Moderado",IF(Z43="AltaMenor","Moderado",IF(Z43="AltaModerado","Alto",IF(Z43="AltaMayor","Alto",IF(Z43="AltaCatastrófico","Extremo",IF(Z43="MediaLeve","Moderado",IF(Z43="MediaMenor","Moderado",IF(Z43="MediaModerado","Moderado",IF(Z43="MediaMayor","Alto",IF(Z43="MediaCatastrófico","Extremo",IF(Z43="BajaLeve","Bajo",IF(Z43="BajaMenor","Moderado",IF(Z43="BajaModerado","Moderado",IF(Z43="BajaMayor","Alto",IF(Z43="BajaCatastrófico","Extremo",IF(Z43="Muy BajaLeve","Bajo",IF(Z43="Muy BajaMenor","Bajo",IF(Z43="Muy BajaModerado","Moderado",IF(Z43="Muy BajaMayor","Alto",IF(Z43="Muy BajaCatastrófico","Extremo","")))))))))))))))))))))))))</f>
        <v>Moderado</v>
      </c>
      <c r="AB43" s="97">
        <v>1</v>
      </c>
      <c r="AC43" s="131" t="s">
        <v>320</v>
      </c>
      <c r="AD43" s="230" t="s">
        <v>271</v>
      </c>
      <c r="AE43" s="12" t="s">
        <v>321</v>
      </c>
      <c r="AF43" s="99" t="str">
        <f t="shared" si="0"/>
        <v>Probabilidad</v>
      </c>
      <c r="AG43" s="10" t="s">
        <v>221</v>
      </c>
      <c r="AH43" s="14">
        <f t="shared" si="1"/>
        <v>0.25</v>
      </c>
      <c r="AI43" s="10" t="s">
        <v>222</v>
      </c>
      <c r="AJ43" s="14">
        <f t="shared" si="2"/>
        <v>0.15</v>
      </c>
      <c r="AK43" s="101">
        <f t="shared" si="3"/>
        <v>0.4</v>
      </c>
      <c r="AL43" s="100">
        <f>IFERROR(IF(AF43="Probabilidad",(S43-(+S43*AK43)),IF(AF43="Impacto",S43,"")),"")</f>
        <v>0.36</v>
      </c>
      <c r="AM43" s="100">
        <f>IFERROR(IF(AF43="Impacto",(Y43-(+Y43*AK43)),IF(AF43="Probabilidad",Y43,"")),"")</f>
        <v>0.4</v>
      </c>
      <c r="AN43" s="50" t="s">
        <v>223</v>
      </c>
      <c r="AO43" s="50" t="s">
        <v>291</v>
      </c>
      <c r="AP43" s="50" t="s">
        <v>225</v>
      </c>
      <c r="AQ43" s="50" t="s">
        <v>226</v>
      </c>
      <c r="AR43" s="1012" t="s">
        <v>328</v>
      </c>
      <c r="AS43" s="1035">
        <f>S43</f>
        <v>0.6</v>
      </c>
      <c r="AT43" s="1035">
        <f>IF(AL43="","",MIN(AL43:AL48))</f>
        <v>0.12959999999999999</v>
      </c>
      <c r="AU43" s="1032" t="str">
        <f>IFERROR(IF(AT43="","",IF(AT43&lt;=0.2,"Muy Baja",IF(AT43&lt;=0.4,"Baja",IF(AT43&lt;=0.6,"Media",IF(AT43&lt;=0.8,"Alta","Muy Alta"))))),"")</f>
        <v>Muy Baja</v>
      </c>
      <c r="AV43" s="1035">
        <f>Y43</f>
        <v>0.4</v>
      </c>
      <c r="AW43" s="1035">
        <f>IF(AM43="","",MIN(AM43:AM48))</f>
        <v>0.22500000000000003</v>
      </c>
      <c r="AX43" s="1032" t="str">
        <f>IFERROR(IF(AW43="","",IF(AW43&lt;=0.2,"Leve",IF(AW43&lt;=0.4,"Menor",IF(AW43&lt;=0.6,"Moderado",IF(AW43&lt;=0.8,"Mayor","Catastrófico"))))),"")</f>
        <v>Menor</v>
      </c>
      <c r="AY43" s="1032" t="str">
        <f>AA43</f>
        <v>Moderado</v>
      </c>
      <c r="AZ43" s="1032" t="str">
        <f>IFERROR(IF(OR(AND(AU43="Muy Baja",AX43="Leve"),AND(AU43="Muy Baja",AX43="Menor"),AND(AU43="Baja",AX43="Leve")),"Bajo",IF(OR(AND(AU43="Muy baja",AX43="Moderado"),AND(AU43="Baja",AX43="Menor"),AND(AU43="Baja",AX43="Moderado"),AND(AU43="Media",AX43="Leve"),AND(AU43="Media",AX43="Menor"),AND(AU43="Media",AX43="Moderado"),AND(AU43="Alta",AX43="Leve"),AND(AU43="Alta",AX43="Menor")),"Moderado",IF(OR(AND(AU43="Muy Baja",AX43="Mayor"),AND(AU43="Baja",AX43="Mayor"),AND(AU43="Media",AX43="Mayor"),AND(AU43="Alta",AX43="Moderado"),AND(AU43="Alta",AX43="Mayor"),AND(AU43="Muy Alta",AX43="Leve"),AND(AU43="Muy Alta",AX43="Menor"),AND(AU43="Muy Alta",AX43="Moderado"),AND(AU43="Muy Alta",AX43="Mayor")),"Alto",IF(OR(AND(AU43="Muy Baja",AX43="Catastrófico"),AND(AU43="Baja",AX43="Catastrófico"),AND(AU43="Media",AX43="Catastrófico"),AND(AU43="Alta",AX43="Catastrófico"),AND(AU43="Muy Alta",AX43="Catastrófico")),"Extremo","")))),"")</f>
        <v>Bajo</v>
      </c>
      <c r="BA43" s="1015" t="s">
        <v>255</v>
      </c>
      <c r="BB43" s="309"/>
      <c r="BC43" s="46"/>
      <c r="BD43" s="103" t="str">
        <f t="shared" si="5"/>
        <v/>
      </c>
      <c r="BE43" s="9"/>
      <c r="BF43" s="9"/>
      <c r="BG43" s="9"/>
      <c r="BH43" s="9"/>
      <c r="BI43" s="46"/>
      <c r="BJ43" s="46"/>
      <c r="BK43" s="46"/>
      <c r="BL43" s="46"/>
      <c r="BM43" s="48"/>
      <c r="BN43" s="48"/>
      <c r="BO43" s="48"/>
      <c r="BP43" s="48"/>
      <c r="BQ43" s="104"/>
      <c r="BR43" s="128"/>
      <c r="BS43" s="710"/>
      <c r="BT43" s="9"/>
      <c r="BU43" s="1050"/>
      <c r="BV43" s="994"/>
      <c r="BW43" s="1075"/>
      <c r="BX43" s="1395"/>
      <c r="BY43" s="997"/>
      <c r="BZ43" s="997"/>
    </row>
    <row r="44" spans="1:78" ht="78" customHeight="1" x14ac:dyDescent="0.2">
      <c r="A44" s="1166"/>
      <c r="B44" s="1431"/>
      <c r="C44" s="1251"/>
      <c r="D44" s="1001"/>
      <c r="E44" s="1004"/>
      <c r="F44" s="1007"/>
      <c r="G44" s="1437"/>
      <c r="H44" s="1013"/>
      <c r="I44" s="1016"/>
      <c r="J44" s="1019"/>
      <c r="K44" s="1022"/>
      <c r="L44" s="1024"/>
      <c r="M44" s="1169"/>
      <c r="N44" s="1024"/>
      <c r="O44" s="1024"/>
      <c r="P44" s="1076"/>
      <c r="Q44" s="1134"/>
      <c r="R44" s="1016"/>
      <c r="S44" s="1027"/>
      <c r="T44" s="1016"/>
      <c r="U44" s="1027"/>
      <c r="V44" s="1016"/>
      <c r="W44" s="1027"/>
      <c r="X44" s="1030"/>
      <c r="Y44" s="1027"/>
      <c r="Z44" s="1027"/>
      <c r="AA44" s="1033"/>
      <c r="AB44" s="150">
        <v>2</v>
      </c>
      <c r="AC44" s="131" t="s">
        <v>329</v>
      </c>
      <c r="AD44" s="178" t="s">
        <v>271</v>
      </c>
      <c r="AE44" s="149" t="s">
        <v>324</v>
      </c>
      <c r="AF44" s="145" t="str">
        <f t="shared" si="0"/>
        <v>Probabilidad</v>
      </c>
      <c r="AG44" s="151" t="s">
        <v>221</v>
      </c>
      <c r="AH44" s="146">
        <f t="shared" si="1"/>
        <v>0.25</v>
      </c>
      <c r="AI44" s="151" t="s">
        <v>222</v>
      </c>
      <c r="AJ44" s="146">
        <f t="shared" si="2"/>
        <v>0.15</v>
      </c>
      <c r="AK44" s="147">
        <f t="shared" si="3"/>
        <v>0.4</v>
      </c>
      <c r="AL44" s="152">
        <f>IFERROR(IF(AND(AF43="Probabilidad",AF44="Probabilidad"),(AL43-(+AL43*AK44)),IF(AF44="Probabilidad",(S43-(+S43*AK44)),IF(AF44="Impacto",AL43,""))),"")</f>
        <v>0.216</v>
      </c>
      <c r="AM44" s="152">
        <f>IFERROR(IF(AND(AF43="Impacto",AF44="Impacto"),(AM43-(+AM43*AK44)),IF(AF44="Impacto",(Y43-(+Y43*AK44)),IF(AF44="Probabilidad",AM43,""))),"")</f>
        <v>0.4</v>
      </c>
      <c r="AN44" s="153" t="s">
        <v>223</v>
      </c>
      <c r="AO44" s="153" t="s">
        <v>291</v>
      </c>
      <c r="AP44" s="153" t="s">
        <v>225</v>
      </c>
      <c r="AQ44" s="153" t="s">
        <v>226</v>
      </c>
      <c r="AR44" s="1013"/>
      <c r="AS44" s="1036"/>
      <c r="AT44" s="1036"/>
      <c r="AU44" s="1033"/>
      <c r="AV44" s="1036"/>
      <c r="AW44" s="1036"/>
      <c r="AX44" s="1033"/>
      <c r="AY44" s="1033"/>
      <c r="AZ44" s="1033"/>
      <c r="BA44" s="1016"/>
      <c r="BB44" s="177"/>
      <c r="BC44" s="130"/>
      <c r="BD44" s="173" t="str">
        <f t="shared" si="5"/>
        <v/>
      </c>
      <c r="BE44" s="149"/>
      <c r="BF44" s="149"/>
      <c r="BG44" s="149"/>
      <c r="BH44" s="149"/>
      <c r="BI44" s="130"/>
      <c r="BJ44" s="130"/>
      <c r="BK44" s="130"/>
      <c r="BL44" s="130"/>
      <c r="BM44" s="155"/>
      <c r="BN44" s="155"/>
      <c r="BO44" s="155"/>
      <c r="BP44" s="155"/>
      <c r="BQ44" s="156"/>
      <c r="BR44" s="157"/>
      <c r="BS44" s="304"/>
      <c r="BT44" s="149"/>
      <c r="BU44" s="1051"/>
      <c r="BV44" s="995"/>
      <c r="BW44" s="1191"/>
      <c r="BX44" s="1401"/>
      <c r="BY44" s="998"/>
      <c r="BZ44" s="1171"/>
    </row>
    <row r="45" spans="1:78" ht="78" customHeight="1" x14ac:dyDescent="0.2">
      <c r="A45" s="1166"/>
      <c r="B45" s="1431"/>
      <c r="C45" s="1251"/>
      <c r="D45" s="1001"/>
      <c r="E45" s="1004"/>
      <c r="F45" s="1007"/>
      <c r="G45" s="1437"/>
      <c r="H45" s="1013"/>
      <c r="I45" s="1016"/>
      <c r="J45" s="1019"/>
      <c r="K45" s="1022"/>
      <c r="L45" s="1024"/>
      <c r="M45" s="1169"/>
      <c r="N45" s="1024"/>
      <c r="O45" s="1024"/>
      <c r="P45" s="1076"/>
      <c r="Q45" s="1134"/>
      <c r="R45" s="1016"/>
      <c r="S45" s="1027"/>
      <c r="T45" s="1016"/>
      <c r="U45" s="1027"/>
      <c r="V45" s="1016"/>
      <c r="W45" s="1027"/>
      <c r="X45" s="1030"/>
      <c r="Y45" s="1027"/>
      <c r="Z45" s="1027"/>
      <c r="AA45" s="1033"/>
      <c r="AB45" s="150">
        <v>3</v>
      </c>
      <c r="AC45" s="131" t="s">
        <v>330</v>
      </c>
      <c r="AD45" s="178" t="s">
        <v>277</v>
      </c>
      <c r="AE45" s="149" t="s">
        <v>331</v>
      </c>
      <c r="AF45" s="145" t="str">
        <f t="shared" si="0"/>
        <v>Probabilidad</v>
      </c>
      <c r="AG45" s="151" t="s">
        <v>221</v>
      </c>
      <c r="AH45" s="146">
        <f t="shared" si="1"/>
        <v>0.25</v>
      </c>
      <c r="AI45" s="151" t="s">
        <v>222</v>
      </c>
      <c r="AJ45" s="146">
        <f t="shared" si="2"/>
        <v>0.15</v>
      </c>
      <c r="AK45" s="147">
        <f t="shared" si="3"/>
        <v>0.4</v>
      </c>
      <c r="AL45" s="152">
        <f>IFERROR(IF(AND(AF44="Probabilidad",AF45="Probabilidad"),(AL44-(+AL44*AK45)),IF(AND(AF44="Impacto",AF45="Probabilidad"),(AL43-(+AL43*AK45)),IF(AF45="Impacto",AL44,""))),"")</f>
        <v>0.12959999999999999</v>
      </c>
      <c r="AM45" s="152">
        <f>IFERROR(IF(AND(AF44="Impacto",AF45="Impacto"),(AM44-(+AM44*AK45)),IF(AND(AF44="Probabilidad",AF45="Impacto"),(AM43-(+AM43*AK45)),IF(AF45="Probabilidad",AM44,""))),"")</f>
        <v>0.4</v>
      </c>
      <c r="AN45" s="153" t="s">
        <v>223</v>
      </c>
      <c r="AO45" s="153" t="s">
        <v>291</v>
      </c>
      <c r="AP45" s="153" t="s">
        <v>225</v>
      </c>
      <c r="AQ45" s="153" t="s">
        <v>226</v>
      </c>
      <c r="AR45" s="1013"/>
      <c r="AS45" s="1036"/>
      <c r="AT45" s="1036"/>
      <c r="AU45" s="1033"/>
      <c r="AV45" s="1036"/>
      <c r="AW45" s="1036"/>
      <c r="AX45" s="1033"/>
      <c r="AY45" s="1033"/>
      <c r="AZ45" s="1033"/>
      <c r="BA45" s="1016"/>
      <c r="BB45" s="177"/>
      <c r="BC45" s="130"/>
      <c r="BD45" s="173" t="str">
        <f t="shared" si="5"/>
        <v/>
      </c>
      <c r="BE45" s="149"/>
      <c r="BF45" s="149"/>
      <c r="BG45" s="149"/>
      <c r="BH45" s="149"/>
      <c r="BI45" s="130"/>
      <c r="BJ45" s="130"/>
      <c r="BK45" s="130"/>
      <c r="BL45" s="130"/>
      <c r="BM45" s="155"/>
      <c r="BN45" s="155"/>
      <c r="BO45" s="155"/>
      <c r="BP45" s="155"/>
      <c r="BQ45" s="156"/>
      <c r="BR45" s="157"/>
      <c r="BS45" s="304"/>
      <c r="BT45" s="149"/>
      <c r="BU45" s="1051"/>
      <c r="BV45" s="995"/>
      <c r="BW45" s="1191"/>
      <c r="BX45" s="1401"/>
      <c r="BY45" s="998"/>
      <c r="BZ45" s="1171"/>
    </row>
    <row r="46" spans="1:78" ht="78" customHeight="1" x14ac:dyDescent="0.2">
      <c r="A46" s="1166"/>
      <c r="B46" s="1431"/>
      <c r="C46" s="1251"/>
      <c r="D46" s="1001"/>
      <c r="E46" s="1004"/>
      <c r="F46" s="1007"/>
      <c r="G46" s="1437"/>
      <c r="H46" s="1013"/>
      <c r="I46" s="1016"/>
      <c r="J46" s="1019"/>
      <c r="K46" s="1022"/>
      <c r="L46" s="1024"/>
      <c r="M46" s="1169"/>
      <c r="N46" s="1024"/>
      <c r="O46" s="1024"/>
      <c r="P46" s="1076"/>
      <c r="Q46" s="1134"/>
      <c r="R46" s="1016"/>
      <c r="S46" s="1027"/>
      <c r="T46" s="1016"/>
      <c r="U46" s="1027"/>
      <c r="V46" s="1016"/>
      <c r="W46" s="1027"/>
      <c r="X46" s="1030"/>
      <c r="Y46" s="1027"/>
      <c r="Z46" s="1027"/>
      <c r="AA46" s="1033"/>
      <c r="AB46" s="150">
        <v>4</v>
      </c>
      <c r="AC46" s="131" t="s">
        <v>332</v>
      </c>
      <c r="AD46" s="664" t="s">
        <v>277</v>
      </c>
      <c r="AE46" s="149" t="s">
        <v>333</v>
      </c>
      <c r="AF46" s="145" t="str">
        <f t="shared" si="0"/>
        <v>Impacto</v>
      </c>
      <c r="AG46" s="151" t="s">
        <v>264</v>
      </c>
      <c r="AH46" s="146">
        <f t="shared" si="1"/>
        <v>0.1</v>
      </c>
      <c r="AI46" s="151" t="s">
        <v>222</v>
      </c>
      <c r="AJ46" s="146">
        <f t="shared" si="2"/>
        <v>0.15</v>
      </c>
      <c r="AK46" s="147">
        <f t="shared" si="3"/>
        <v>0.25</v>
      </c>
      <c r="AL46" s="152">
        <f>IFERROR(IF(AND(AF45="Probabilidad",AF46="Probabilidad"),(AL45-(+AL45*AK46)),IF(AND(AF45="Impacto",AF46="Probabilidad"),(AL44-(+AL44*AK46)),IF(AF46="Impacto",AL45,""))),"")</f>
        <v>0.12959999999999999</v>
      </c>
      <c r="AM46" s="152">
        <f>IFERROR(IF(AND(AF45="Impacto",AF46="Impacto"),(AM45-(+AM45*AK46)),IF(AND(AF45="Probabilidad",AF46="Impacto"),(AM44-(+AM44*AK46)),IF(AF46="Probabilidad",AM45,""))),"")</f>
        <v>0.30000000000000004</v>
      </c>
      <c r="AN46" s="153" t="s">
        <v>223</v>
      </c>
      <c r="AO46" s="153" t="s">
        <v>291</v>
      </c>
      <c r="AP46" s="153" t="s">
        <v>225</v>
      </c>
      <c r="AQ46" s="153" t="s">
        <v>226</v>
      </c>
      <c r="AR46" s="1013"/>
      <c r="AS46" s="1036"/>
      <c r="AT46" s="1036"/>
      <c r="AU46" s="1033"/>
      <c r="AV46" s="1036"/>
      <c r="AW46" s="1036"/>
      <c r="AX46" s="1033"/>
      <c r="AY46" s="1033"/>
      <c r="AZ46" s="1033"/>
      <c r="BA46" s="1016"/>
      <c r="BB46" s="177"/>
      <c r="BC46" s="130"/>
      <c r="BD46" s="173" t="str">
        <f t="shared" si="5"/>
        <v/>
      </c>
      <c r="BE46" s="149"/>
      <c r="BF46" s="149"/>
      <c r="BG46" s="149"/>
      <c r="BH46" s="149"/>
      <c r="BI46" s="130"/>
      <c r="BJ46" s="130"/>
      <c r="BK46" s="130"/>
      <c r="BL46" s="130"/>
      <c r="BM46" s="155"/>
      <c r="BN46" s="155"/>
      <c r="BO46" s="155"/>
      <c r="BP46" s="155"/>
      <c r="BQ46" s="156"/>
      <c r="BR46" s="157"/>
      <c r="BS46" s="304"/>
      <c r="BT46" s="149"/>
      <c r="BU46" s="1051"/>
      <c r="BV46" s="995"/>
      <c r="BW46" s="1191"/>
      <c r="BX46" s="1401"/>
      <c r="BY46" s="998"/>
      <c r="BZ46" s="1171"/>
    </row>
    <row r="47" spans="1:78" ht="78" customHeight="1" x14ac:dyDescent="0.2">
      <c r="A47" s="1166"/>
      <c r="B47" s="1431"/>
      <c r="C47" s="1251"/>
      <c r="D47" s="1001"/>
      <c r="E47" s="1004"/>
      <c r="F47" s="1007"/>
      <c r="G47" s="1437"/>
      <c r="H47" s="1013"/>
      <c r="I47" s="1016"/>
      <c r="J47" s="1019"/>
      <c r="K47" s="1022"/>
      <c r="L47" s="1024"/>
      <c r="M47" s="1169"/>
      <c r="N47" s="1024"/>
      <c r="O47" s="1024"/>
      <c r="P47" s="1076"/>
      <c r="Q47" s="1134"/>
      <c r="R47" s="1016"/>
      <c r="S47" s="1027"/>
      <c r="T47" s="1016"/>
      <c r="U47" s="1027"/>
      <c r="V47" s="1016"/>
      <c r="W47" s="1027"/>
      <c r="X47" s="1030"/>
      <c r="Y47" s="1027"/>
      <c r="Z47" s="1027"/>
      <c r="AA47" s="1033"/>
      <c r="AB47" s="150">
        <v>5</v>
      </c>
      <c r="AC47" s="149" t="s">
        <v>334</v>
      </c>
      <c r="AD47" s="664" t="s">
        <v>277</v>
      </c>
      <c r="AE47" s="28" t="s">
        <v>335</v>
      </c>
      <c r="AF47" s="145" t="str">
        <f t="shared" si="0"/>
        <v>Impacto</v>
      </c>
      <c r="AG47" s="151" t="s">
        <v>264</v>
      </c>
      <c r="AH47" s="146">
        <f t="shared" si="1"/>
        <v>0.1</v>
      </c>
      <c r="AI47" s="151" t="s">
        <v>222</v>
      </c>
      <c r="AJ47" s="146">
        <f t="shared" si="2"/>
        <v>0.15</v>
      </c>
      <c r="AK47" s="147">
        <f t="shared" si="3"/>
        <v>0.25</v>
      </c>
      <c r="AL47" s="152">
        <f>IFERROR(IF(AND(AF46="Probabilidad",AF47="Probabilidad"),(AL46-(+AL46*AK47)),IF(AND(AF46="Impacto",AF47="Probabilidad"),(AL45-(+AL45*AK47)),IF(AF47="Impacto",AL46,""))),"")</f>
        <v>0.12959999999999999</v>
      </c>
      <c r="AM47" s="152">
        <f>IFERROR(IF(AND(AF46="Impacto",AF47="Impacto"),(AM46-(+AM46*AK47)),IF(AND(AF46="Probabilidad",AF47="Impacto"),(AM45-(+AM45*AK47)),IF(AF47="Probabilidad",AM46,""))),"")</f>
        <v>0.22500000000000003</v>
      </c>
      <c r="AN47" s="153" t="s">
        <v>223</v>
      </c>
      <c r="AO47" s="153" t="s">
        <v>291</v>
      </c>
      <c r="AP47" s="153" t="s">
        <v>225</v>
      </c>
      <c r="AQ47" s="153" t="s">
        <v>226</v>
      </c>
      <c r="AR47" s="1013"/>
      <c r="AS47" s="1036"/>
      <c r="AT47" s="1036"/>
      <c r="AU47" s="1033"/>
      <c r="AV47" s="1036"/>
      <c r="AW47" s="1036"/>
      <c r="AX47" s="1033"/>
      <c r="AY47" s="1033"/>
      <c r="AZ47" s="1033"/>
      <c r="BA47" s="1016"/>
      <c r="BB47" s="177"/>
      <c r="BC47" s="130"/>
      <c r="BD47" s="173" t="str">
        <f t="shared" si="5"/>
        <v/>
      </c>
      <c r="BE47" s="149"/>
      <c r="BF47" s="149"/>
      <c r="BG47" s="149"/>
      <c r="BH47" s="149"/>
      <c r="BI47" s="130"/>
      <c r="BJ47" s="130"/>
      <c r="BK47" s="130"/>
      <c r="BL47" s="130"/>
      <c r="BM47" s="155"/>
      <c r="BN47" s="155"/>
      <c r="BO47" s="155"/>
      <c r="BP47" s="155"/>
      <c r="BQ47" s="156"/>
      <c r="BR47" s="157"/>
      <c r="BS47" s="304"/>
      <c r="BT47" s="149"/>
      <c r="BU47" s="1051"/>
      <c r="BV47" s="995"/>
      <c r="BW47" s="1191"/>
      <c r="BX47" s="1401"/>
      <c r="BY47" s="998"/>
      <c r="BZ47" s="1171"/>
    </row>
    <row r="48" spans="1:78" ht="17" thickBot="1" x14ac:dyDescent="0.25">
      <c r="A48" s="1166"/>
      <c r="B48" s="1431"/>
      <c r="C48" s="1251"/>
      <c r="D48" s="1002"/>
      <c r="E48" s="1005"/>
      <c r="F48" s="1008"/>
      <c r="G48" s="1438"/>
      <c r="H48" s="1014"/>
      <c r="I48" s="1017"/>
      <c r="J48" s="1020"/>
      <c r="K48" s="1023"/>
      <c r="L48" s="1025"/>
      <c r="M48" s="1170"/>
      <c r="N48" s="1025"/>
      <c r="O48" s="1025"/>
      <c r="P48" s="1077"/>
      <c r="Q48" s="1135"/>
      <c r="R48" s="1017"/>
      <c r="S48" s="1028"/>
      <c r="T48" s="1017"/>
      <c r="U48" s="1028"/>
      <c r="V48" s="1017"/>
      <c r="W48" s="1028"/>
      <c r="X48" s="1031"/>
      <c r="Y48" s="1028"/>
      <c r="Z48" s="1028"/>
      <c r="AA48" s="1034"/>
      <c r="AB48" s="162">
        <v>6</v>
      </c>
      <c r="AC48" s="160"/>
      <c r="AD48" s="160"/>
      <c r="AE48" s="160"/>
      <c r="AF48" s="175" t="str">
        <f t="shared" si="0"/>
        <v/>
      </c>
      <c r="AG48" s="163"/>
      <c r="AH48" s="161" t="str">
        <f t="shared" si="1"/>
        <v/>
      </c>
      <c r="AI48" s="163"/>
      <c r="AJ48" s="161" t="str">
        <f t="shared" si="2"/>
        <v/>
      </c>
      <c r="AK48" s="164" t="str">
        <f t="shared" si="3"/>
        <v/>
      </c>
      <c r="AL48" s="152" t="str">
        <f>IFERROR(IF(AND(AF47="Probabilidad",AF48="Probabilidad"),(AL47-(+AL47*AK48)),IF(AND(AF47="Impacto",AF48="Probabilidad"),(AL46-(+AL46*AK48)),IF(AF48="Impacto",AL47,""))),"")</f>
        <v/>
      </c>
      <c r="AM48" s="152" t="str">
        <f>IFERROR(IF(AND(AF47="Impacto",AF48="Impacto"),(AM47-(+AM47*AK48)),IF(AND(AF47="Probabilidad",AF48="Impacto"),(AM46-(+AM46*AK48)),IF(AF48="Probabilidad",AM47,""))),"")</f>
        <v/>
      </c>
      <c r="AN48" s="51"/>
      <c r="AO48" s="51"/>
      <c r="AP48" s="51"/>
      <c r="AQ48" s="51"/>
      <c r="AR48" s="1014"/>
      <c r="AS48" s="1037"/>
      <c r="AT48" s="1037"/>
      <c r="AU48" s="1034"/>
      <c r="AV48" s="1037"/>
      <c r="AW48" s="1037"/>
      <c r="AX48" s="1034"/>
      <c r="AY48" s="1034"/>
      <c r="AZ48" s="1034"/>
      <c r="BA48" s="1017"/>
      <c r="BB48" s="310"/>
      <c r="BC48" s="167"/>
      <c r="BD48" s="176" t="str">
        <f t="shared" si="5"/>
        <v/>
      </c>
      <c r="BE48" s="160"/>
      <c r="BF48" s="160"/>
      <c r="BG48" s="160"/>
      <c r="BH48" s="160"/>
      <c r="BI48" s="167"/>
      <c r="BJ48" s="167"/>
      <c r="BK48" s="167"/>
      <c r="BL48" s="167"/>
      <c r="BM48" s="168"/>
      <c r="BN48" s="168"/>
      <c r="BO48" s="168"/>
      <c r="BP48" s="168"/>
      <c r="BQ48" s="169"/>
      <c r="BR48" s="170"/>
      <c r="BS48" s="711"/>
      <c r="BT48" s="160"/>
      <c r="BU48" s="1052"/>
      <c r="BV48" s="996"/>
      <c r="BW48" s="1192"/>
      <c r="BX48" s="1402"/>
      <c r="BY48" s="999"/>
      <c r="BZ48" s="1172"/>
    </row>
    <row r="49" spans="1:78" ht="89.25" customHeight="1" x14ac:dyDescent="0.2">
      <c r="A49" s="1166"/>
      <c r="B49" s="1431"/>
      <c r="C49" s="1251"/>
      <c r="D49" s="1000" t="s">
        <v>209</v>
      </c>
      <c r="E49" s="1003" t="s">
        <v>284</v>
      </c>
      <c r="F49" s="1006">
        <v>4</v>
      </c>
      <c r="G49" s="1081" t="s">
        <v>336</v>
      </c>
      <c r="H49" s="1012"/>
      <c r="I49" s="1015"/>
      <c r="J49" s="1018" t="s">
        <v>337</v>
      </c>
      <c r="K49" s="1021" t="s">
        <v>213</v>
      </c>
      <c r="L49" s="994" t="s">
        <v>314</v>
      </c>
      <c r="M49" s="1168" t="s">
        <v>338</v>
      </c>
      <c r="N49" s="994"/>
      <c r="O49" s="994"/>
      <c r="P49" s="1075" t="s">
        <v>339</v>
      </c>
      <c r="Q49" s="1433">
        <v>1</v>
      </c>
      <c r="R49" s="1015" t="s">
        <v>340</v>
      </c>
      <c r="S49" s="1026">
        <f>IF(R49="Muy Alta",100%,IF(R49="Alta",80%,IF(R49="Media",60%,IF(R49="Baja",40%,IF(R49="Muy Baja",20%,"")))))</f>
        <v>0.8</v>
      </c>
      <c r="T49" s="1015" t="s">
        <v>251</v>
      </c>
      <c r="U49" s="1026">
        <f>IF(T49="Catastrófico",100%,IF(T49="Mayor",80%,IF(T49="Moderado",60%,IF(T49="Menor",40%,IF(T49="Leve",20%,"")))))</f>
        <v>0.4</v>
      </c>
      <c r="V49" s="1015" t="s">
        <v>317</v>
      </c>
      <c r="W49" s="1026">
        <f>IF(V49="Catastrófico",100%,IF(V49="Mayor",80%,IF(V49="Moderado",60%,IF(V49="Menor",40%,IF(V49="Leve",20%,"")))))</f>
        <v>0.2</v>
      </c>
      <c r="X49" s="1029" t="str">
        <f>IF(Y49=100%,"Catastrófico",IF(Y49=80%,"Mayor",IF(Y49=60%,"Moderado",IF(Y49=40%,"Menor",IF(Y49=20%,"Leve","")))))</f>
        <v>Menor</v>
      </c>
      <c r="Y49" s="1026">
        <f>IF(AND(U49="",W49=""),"",MAX(U49,W49))</f>
        <v>0.4</v>
      </c>
      <c r="Z49" s="1026" t="str">
        <f>CONCATENATE(R49,X49)</f>
        <v>AltaMenor</v>
      </c>
      <c r="AA49" s="1032" t="str">
        <f>IF(Z49="Muy AltaLeve","Alto",IF(Z49="Muy AltaMenor","Alto",IF(Z49="Muy AltaModerado","Alto",IF(Z49="Muy AltaMayor","Alto",IF(Z49="Muy AltaCatastrófico","Extremo",IF(Z49="AltaLeve","Moderado",IF(Z49="AltaMenor","Moderado",IF(Z49="AltaModerado","Alto",IF(Z49="AltaMayor","Alto",IF(Z49="AltaCatastrófico","Extremo",IF(Z49="MediaLeve","Moderado",IF(Z49="MediaMenor","Moderado",IF(Z49="MediaModerado","Moderado",IF(Z49="MediaMayor","Alto",IF(Z49="MediaCatastrófico","Extremo",IF(Z49="BajaLeve","Bajo",IF(Z49="BajaMenor","Moderado",IF(Z49="BajaModerado","Moderado",IF(Z49="BajaMayor","Alto",IF(Z49="BajaCatastrófico","Extremo",IF(Z49="Muy BajaLeve","Bajo",IF(Z49="Muy BajaMenor","Bajo",IF(Z49="Muy BajaModerado","Moderado",IF(Z49="Muy BajaMayor","Alto",IF(Z49="Muy BajaCatastrófico","Extremo","")))))))))))))))))))))))))</f>
        <v>Moderado</v>
      </c>
      <c r="AB49" s="97">
        <v>1</v>
      </c>
      <c r="AC49" s="12" t="s">
        <v>341</v>
      </c>
      <c r="AD49" s="12" t="s">
        <v>342</v>
      </c>
      <c r="AE49" s="12" t="s">
        <v>343</v>
      </c>
      <c r="AF49" s="99" t="str">
        <f t="shared" si="0"/>
        <v>Impacto</v>
      </c>
      <c r="AG49" s="10" t="s">
        <v>264</v>
      </c>
      <c r="AH49" s="14">
        <f t="shared" si="1"/>
        <v>0.1</v>
      </c>
      <c r="AI49" s="10" t="s">
        <v>222</v>
      </c>
      <c r="AJ49" s="14">
        <f t="shared" si="2"/>
        <v>0.15</v>
      </c>
      <c r="AK49" s="101">
        <f t="shared" si="3"/>
        <v>0.25</v>
      </c>
      <c r="AL49" s="100">
        <f>IFERROR(IF(AF49="Probabilidad",(S49-(+S49*AK49)),IF(AF49="Impacto",S49,"")),"")</f>
        <v>0.8</v>
      </c>
      <c r="AM49" s="100">
        <f>IFERROR(IF(AF49="Impacto",(Y49-(+Y49*AK49)),IF(AF49="Probabilidad",Y49,"")),"")</f>
        <v>0.30000000000000004</v>
      </c>
      <c r="AN49" s="50" t="s">
        <v>223</v>
      </c>
      <c r="AO49" s="50" t="s">
        <v>291</v>
      </c>
      <c r="AP49" s="50" t="s">
        <v>225</v>
      </c>
      <c r="AQ49" s="50" t="s">
        <v>226</v>
      </c>
      <c r="AR49" s="1193" t="s">
        <v>344</v>
      </c>
      <c r="AS49" s="1035">
        <f>S49</f>
        <v>0.8</v>
      </c>
      <c r="AT49" s="1035">
        <f>IF(AL49="","",MIN(AL49:AL54))</f>
        <v>0.48</v>
      </c>
      <c r="AU49" s="1032" t="str">
        <f>IFERROR(IF(AT49="","",IF(AT49&lt;=0.2,"Muy Baja",IF(AT49&lt;=0.4,"Baja",IF(AT49&lt;=0.6,"Media",IF(AT49&lt;=0.8,"Alta","Muy Alta"))))),"")</f>
        <v>Media</v>
      </c>
      <c r="AV49" s="1035">
        <f>Y49</f>
        <v>0.4</v>
      </c>
      <c r="AW49" s="1035">
        <f>IF(AM49="","",MIN(AM49:AM54))</f>
        <v>0.16875000000000001</v>
      </c>
      <c r="AX49" s="1032" t="str">
        <f>IFERROR(IF(AW49="","",IF(AW49&lt;=0.2,"Leve",IF(AW49&lt;=0.4,"Menor",IF(AW49&lt;=0.6,"Moderado",IF(AW49&lt;=0.8,"Mayor","Catastrófico"))))),"")</f>
        <v>Leve</v>
      </c>
      <c r="AY49" s="1032" t="str">
        <f>AA49</f>
        <v>Moderado</v>
      </c>
      <c r="AZ49" s="1032" t="str">
        <f>IFERROR(IF(OR(AND(AU49="Muy Baja",AX49="Leve"),AND(AU49="Muy Baja",AX49="Menor"),AND(AU49="Baja",AX49="Leve")),"Bajo",IF(OR(AND(AU49="Muy baja",AX49="Moderado"),AND(AU49="Baja",AX49="Menor"),AND(AU49="Baja",AX49="Moderado"),AND(AU49="Media",AX49="Leve"),AND(AU49="Media",AX49="Menor"),AND(AU49="Media",AX49="Moderado"),AND(AU49="Alta",AX49="Leve"),AND(AU49="Alta",AX49="Menor")),"Moderado",IF(OR(AND(AU49="Muy Baja",AX49="Mayor"),AND(AU49="Baja",AX49="Mayor"),AND(AU49="Media",AX49="Mayor"),AND(AU49="Alta",AX49="Moderado"),AND(AU49="Alta",AX49="Mayor"),AND(AU49="Muy Alta",AX49="Leve"),AND(AU49="Muy Alta",AX49="Menor"),AND(AU49="Muy Alta",AX49="Moderado"),AND(AU49="Muy Alta",AX49="Mayor")),"Alto",IF(OR(AND(AU49="Muy Baja",AX49="Catastrófico"),AND(AU49="Baja",AX49="Catastrófico"),AND(AU49="Media",AX49="Catastrófico"),AND(AU49="Alta",AX49="Catastrófico"),AND(AU49="Muy Alta",AX49="Catastrófico")),"Extremo","")))),"")</f>
        <v>Moderado</v>
      </c>
      <c r="BA49" s="1015" t="s">
        <v>228</v>
      </c>
      <c r="BB49" s="46" t="s">
        <v>345</v>
      </c>
      <c r="BC49" s="46" t="s">
        <v>346</v>
      </c>
      <c r="BD49" s="103">
        <f t="shared" si="5"/>
        <v>1</v>
      </c>
      <c r="BE49" s="9"/>
      <c r="BF49" s="9"/>
      <c r="BG49" s="9">
        <v>1</v>
      </c>
      <c r="BH49" s="9"/>
      <c r="BI49" s="46" t="s">
        <v>295</v>
      </c>
      <c r="BJ49" s="46" t="s">
        <v>347</v>
      </c>
      <c r="BK49" s="46"/>
      <c r="BL49" s="46"/>
      <c r="BM49" s="732"/>
      <c r="BN49" s="48"/>
      <c r="BO49" s="48"/>
      <c r="BP49" s="48"/>
      <c r="BQ49" s="104"/>
      <c r="BR49" s="128"/>
      <c r="BS49" s="710"/>
      <c r="BT49" s="9"/>
      <c r="BU49" s="1050"/>
      <c r="BV49" s="1081"/>
      <c r="BW49" s="1081"/>
      <c r="BX49" s="1405"/>
      <c r="BY49" s="997"/>
      <c r="BZ49" s="997"/>
    </row>
    <row r="50" spans="1:78" ht="89.25" customHeight="1" x14ac:dyDescent="0.2">
      <c r="A50" s="1166"/>
      <c r="B50" s="1431"/>
      <c r="C50" s="1251"/>
      <c r="D50" s="1001"/>
      <c r="E50" s="1004"/>
      <c r="F50" s="1007"/>
      <c r="G50" s="1082"/>
      <c r="H50" s="1013"/>
      <c r="I50" s="1016"/>
      <c r="J50" s="1019"/>
      <c r="K50" s="1022"/>
      <c r="L50" s="1024"/>
      <c r="M50" s="1169"/>
      <c r="N50" s="1024"/>
      <c r="O50" s="1024"/>
      <c r="P50" s="1076"/>
      <c r="Q50" s="1434"/>
      <c r="R50" s="1016"/>
      <c r="S50" s="1027"/>
      <c r="T50" s="1016"/>
      <c r="U50" s="1027"/>
      <c r="V50" s="1016"/>
      <c r="W50" s="1027"/>
      <c r="X50" s="1030"/>
      <c r="Y50" s="1027"/>
      <c r="Z50" s="1027"/>
      <c r="AA50" s="1033"/>
      <c r="AB50" s="150">
        <v>2</v>
      </c>
      <c r="AC50" s="149" t="s">
        <v>348</v>
      </c>
      <c r="AD50" s="149" t="s">
        <v>342</v>
      </c>
      <c r="AE50" s="149" t="s">
        <v>349</v>
      </c>
      <c r="AF50" s="145" t="str">
        <f t="shared" si="0"/>
        <v>Impacto</v>
      </c>
      <c r="AG50" s="151" t="s">
        <v>264</v>
      </c>
      <c r="AH50" s="146">
        <f t="shared" si="1"/>
        <v>0.1</v>
      </c>
      <c r="AI50" s="151" t="s">
        <v>222</v>
      </c>
      <c r="AJ50" s="146">
        <f t="shared" si="2"/>
        <v>0.15</v>
      </c>
      <c r="AK50" s="147">
        <f t="shared" si="3"/>
        <v>0.25</v>
      </c>
      <c r="AL50" s="152">
        <f>IFERROR(IF(AND(AF49="Probabilidad",AF50="Probabilidad"),(AL49-(+AL49*AK50)),IF(AF50="Probabilidad",(S49-(+S49*AK50)),IF(AF50="Impacto",AL49,""))),"")</f>
        <v>0.8</v>
      </c>
      <c r="AM50" s="152">
        <f>IFERROR(IF(AND(AF49="Impacto",AF50="Impacto"),(AM49-(+AM49*AK50)),IF(AF50="Impacto",(Y49-(+Y49*AK50)),IF(AF50="Probabilidad",AM49,""))),"")</f>
        <v>0.22500000000000003</v>
      </c>
      <c r="AN50" s="153" t="s">
        <v>223</v>
      </c>
      <c r="AO50" s="153" t="s">
        <v>291</v>
      </c>
      <c r="AP50" s="153" t="s">
        <v>225</v>
      </c>
      <c r="AQ50" s="153" t="s">
        <v>226</v>
      </c>
      <c r="AR50" s="1013"/>
      <c r="AS50" s="1036"/>
      <c r="AT50" s="1036"/>
      <c r="AU50" s="1033"/>
      <c r="AV50" s="1036"/>
      <c r="AW50" s="1036"/>
      <c r="AX50" s="1033"/>
      <c r="AY50" s="1033"/>
      <c r="AZ50" s="1033"/>
      <c r="BA50" s="1016"/>
      <c r="BB50" s="130" t="s">
        <v>350</v>
      </c>
      <c r="BC50" s="130" t="s">
        <v>300</v>
      </c>
      <c r="BD50" s="173">
        <f t="shared" si="5"/>
        <v>4</v>
      </c>
      <c r="BE50" s="149">
        <v>1</v>
      </c>
      <c r="BF50" s="149">
        <v>1</v>
      </c>
      <c r="BG50" s="149">
        <v>1</v>
      </c>
      <c r="BH50" s="149">
        <v>1</v>
      </c>
      <c r="BI50" s="235" t="s">
        <v>295</v>
      </c>
      <c r="BJ50" s="130" t="s">
        <v>301</v>
      </c>
      <c r="BK50" s="789"/>
      <c r="BL50" s="789"/>
      <c r="BM50" s="823"/>
      <c r="BN50" s="791"/>
      <c r="BO50" s="791"/>
      <c r="BP50" s="791"/>
      <c r="BQ50" s="156"/>
      <c r="BR50" s="157"/>
      <c r="BS50" s="304"/>
      <c r="BT50" s="149"/>
      <c r="BU50" s="1051"/>
      <c r="BV50" s="1082"/>
      <c r="BW50" s="1082"/>
      <c r="BX50" s="1406"/>
      <c r="BY50" s="998"/>
      <c r="BZ50" s="998"/>
    </row>
    <row r="51" spans="1:78" ht="89.25" customHeight="1" x14ac:dyDescent="0.2">
      <c r="A51" s="1166"/>
      <c r="B51" s="1431"/>
      <c r="C51" s="1251"/>
      <c r="D51" s="1001"/>
      <c r="E51" s="1004"/>
      <c r="F51" s="1007"/>
      <c r="G51" s="1082"/>
      <c r="H51" s="1013"/>
      <c r="I51" s="1016"/>
      <c r="J51" s="1019"/>
      <c r="K51" s="1022"/>
      <c r="L51" s="1024"/>
      <c r="M51" s="1169"/>
      <c r="N51" s="1024"/>
      <c r="O51" s="1024"/>
      <c r="P51" s="1076"/>
      <c r="Q51" s="1434"/>
      <c r="R51" s="1016"/>
      <c r="S51" s="1027"/>
      <c r="T51" s="1016"/>
      <c r="U51" s="1027"/>
      <c r="V51" s="1016"/>
      <c r="W51" s="1027"/>
      <c r="X51" s="1030"/>
      <c r="Y51" s="1027"/>
      <c r="Z51" s="1027"/>
      <c r="AA51" s="1033"/>
      <c r="AB51" s="150">
        <v>3</v>
      </c>
      <c r="AC51" s="149" t="s">
        <v>351</v>
      </c>
      <c r="AD51" s="149" t="s">
        <v>342</v>
      </c>
      <c r="AE51" s="131" t="s">
        <v>352</v>
      </c>
      <c r="AF51" s="145" t="str">
        <f t="shared" si="0"/>
        <v>Impacto</v>
      </c>
      <c r="AG51" s="151" t="s">
        <v>264</v>
      </c>
      <c r="AH51" s="146">
        <f t="shared" si="1"/>
        <v>0.1</v>
      </c>
      <c r="AI51" s="151" t="s">
        <v>222</v>
      </c>
      <c r="AJ51" s="146">
        <f t="shared" si="2"/>
        <v>0.15</v>
      </c>
      <c r="AK51" s="147">
        <f t="shared" si="3"/>
        <v>0.25</v>
      </c>
      <c r="AL51" s="152">
        <f>IFERROR(IF(AND(AF50="Probabilidad",AF51="Probabilidad"),(AL50-(+AL50*AK51)),IF(AND(AF50="Impacto",AF51="Probabilidad"),(AL49-(+AL49*AK51)),IF(AF51="Impacto",AL50,""))),"")</f>
        <v>0.8</v>
      </c>
      <c r="AM51" s="152">
        <f>IFERROR(IF(AND(AF50="Impacto",AF51="Impacto"),(AM50-(+AM50*AK51)),IF(AND(AF50="Probabilidad",AF51="Impacto"),(AM49-(+AM49*AK51)),IF(AF51="Probabilidad",AM50,""))),"")</f>
        <v>0.16875000000000001</v>
      </c>
      <c r="AN51" s="153" t="s">
        <v>223</v>
      </c>
      <c r="AO51" s="153" t="s">
        <v>291</v>
      </c>
      <c r="AP51" s="153" t="s">
        <v>225</v>
      </c>
      <c r="AQ51" s="153" t="s">
        <v>226</v>
      </c>
      <c r="AR51" s="1013"/>
      <c r="AS51" s="1036"/>
      <c r="AT51" s="1036"/>
      <c r="AU51" s="1033"/>
      <c r="AV51" s="1036"/>
      <c r="AW51" s="1036"/>
      <c r="AX51" s="1033"/>
      <c r="AY51" s="1033"/>
      <c r="AZ51" s="1033"/>
      <c r="BA51" s="1016"/>
      <c r="BB51" s="130"/>
      <c r="BC51" s="130"/>
      <c r="BD51" s="173" t="str">
        <f t="shared" si="5"/>
        <v/>
      </c>
      <c r="BE51" s="149"/>
      <c r="BF51" s="149"/>
      <c r="BG51" s="149"/>
      <c r="BH51" s="149"/>
      <c r="BI51" s="130"/>
      <c r="BJ51" s="130"/>
      <c r="BK51" s="130"/>
      <c r="BL51" s="130"/>
      <c r="BM51" s="155"/>
      <c r="BN51" s="155"/>
      <c r="BO51" s="155"/>
      <c r="BP51" s="155"/>
      <c r="BQ51" s="156"/>
      <c r="BR51" s="157"/>
      <c r="BS51" s="304"/>
      <c r="BT51" s="149"/>
      <c r="BU51" s="1051"/>
      <c r="BV51" s="1082"/>
      <c r="BW51" s="1082"/>
      <c r="BX51" s="1406"/>
      <c r="BY51" s="998"/>
      <c r="BZ51" s="998"/>
    </row>
    <row r="52" spans="1:78" ht="89.25" customHeight="1" x14ac:dyDescent="0.2">
      <c r="A52" s="1166"/>
      <c r="B52" s="1431"/>
      <c r="C52" s="1251"/>
      <c r="D52" s="1001"/>
      <c r="E52" s="1004"/>
      <c r="F52" s="1007"/>
      <c r="G52" s="1082"/>
      <c r="H52" s="1013"/>
      <c r="I52" s="1016"/>
      <c r="J52" s="1019"/>
      <c r="K52" s="1022"/>
      <c r="L52" s="1024"/>
      <c r="M52" s="1169"/>
      <c r="N52" s="1024"/>
      <c r="O52" s="1024"/>
      <c r="P52" s="1076"/>
      <c r="Q52" s="1434"/>
      <c r="R52" s="1016"/>
      <c r="S52" s="1027"/>
      <c r="T52" s="1016"/>
      <c r="U52" s="1027"/>
      <c r="V52" s="1016"/>
      <c r="W52" s="1027"/>
      <c r="X52" s="1030"/>
      <c r="Y52" s="1027"/>
      <c r="Z52" s="1027"/>
      <c r="AA52" s="1033"/>
      <c r="AB52" s="150">
        <v>4</v>
      </c>
      <c r="AC52" s="149" t="s">
        <v>353</v>
      </c>
      <c r="AD52" s="149" t="s">
        <v>354</v>
      </c>
      <c r="AE52" s="131" t="s">
        <v>352</v>
      </c>
      <c r="AF52" s="145" t="str">
        <f t="shared" si="0"/>
        <v>Probabilidad</v>
      </c>
      <c r="AG52" s="151" t="s">
        <v>221</v>
      </c>
      <c r="AH52" s="146">
        <f t="shared" si="1"/>
        <v>0.25</v>
      </c>
      <c r="AI52" s="151" t="s">
        <v>222</v>
      </c>
      <c r="AJ52" s="146">
        <f t="shared" si="2"/>
        <v>0.15</v>
      </c>
      <c r="AK52" s="147">
        <f t="shared" si="3"/>
        <v>0.4</v>
      </c>
      <c r="AL52" s="152">
        <f>IFERROR(IF(AND(AF51="Probabilidad",AF52="Probabilidad"),(AL51-(+AL51*AK52)),IF(AND(AF51="Impacto",AF52="Probabilidad"),(AL50-(+AL50*AK52)),IF(AF52="Impacto",AL51,""))),"")</f>
        <v>0.48</v>
      </c>
      <c r="AM52" s="152">
        <f>IFERROR(IF(AND(AF51="Impacto",AF52="Impacto"),(AM51-(+AM51*AK52)),IF(AND(AF51="Probabilidad",AF52="Impacto"),(AM50-(+AM50*AK52)),IF(AF52="Probabilidad",AM51,""))),"")</f>
        <v>0.16875000000000001</v>
      </c>
      <c r="AN52" s="153" t="s">
        <v>223</v>
      </c>
      <c r="AO52" s="153" t="s">
        <v>291</v>
      </c>
      <c r="AP52" s="153" t="s">
        <v>225</v>
      </c>
      <c r="AQ52" s="153" t="s">
        <v>226</v>
      </c>
      <c r="AR52" s="1013"/>
      <c r="AS52" s="1036"/>
      <c r="AT52" s="1036"/>
      <c r="AU52" s="1033"/>
      <c r="AV52" s="1036"/>
      <c r="AW52" s="1036"/>
      <c r="AX52" s="1033"/>
      <c r="AY52" s="1033"/>
      <c r="AZ52" s="1033"/>
      <c r="BA52" s="1016"/>
      <c r="BB52" s="130"/>
      <c r="BC52" s="130"/>
      <c r="BD52" s="173" t="str">
        <f t="shared" si="5"/>
        <v/>
      </c>
      <c r="BE52" s="149"/>
      <c r="BF52" s="149"/>
      <c r="BG52" s="149"/>
      <c r="BH52" s="149"/>
      <c r="BI52" s="130"/>
      <c r="BJ52" s="130"/>
      <c r="BK52" s="130"/>
      <c r="BL52" s="130"/>
      <c r="BM52" s="155"/>
      <c r="BN52" s="155"/>
      <c r="BO52" s="155"/>
      <c r="BP52" s="155"/>
      <c r="BQ52" s="156"/>
      <c r="BR52" s="157"/>
      <c r="BS52" s="304"/>
      <c r="BT52" s="149"/>
      <c r="BU52" s="1051"/>
      <c r="BV52" s="1082"/>
      <c r="BW52" s="1082"/>
      <c r="BX52" s="1406"/>
      <c r="BY52" s="998"/>
      <c r="BZ52" s="998"/>
    </row>
    <row r="53" spans="1:78" ht="16" x14ac:dyDescent="0.2">
      <c r="A53" s="1166"/>
      <c r="B53" s="1431"/>
      <c r="C53" s="1251"/>
      <c r="D53" s="1001"/>
      <c r="E53" s="1004"/>
      <c r="F53" s="1007"/>
      <c r="G53" s="1082"/>
      <c r="H53" s="1013"/>
      <c r="I53" s="1016"/>
      <c r="J53" s="1019"/>
      <c r="K53" s="1022"/>
      <c r="L53" s="1024"/>
      <c r="M53" s="1169"/>
      <c r="N53" s="1024"/>
      <c r="O53" s="1024"/>
      <c r="P53" s="1076"/>
      <c r="Q53" s="1434"/>
      <c r="R53" s="1016"/>
      <c r="S53" s="1027"/>
      <c r="T53" s="1016"/>
      <c r="U53" s="1027"/>
      <c r="V53" s="1016"/>
      <c r="W53" s="1027"/>
      <c r="X53" s="1030"/>
      <c r="Y53" s="1027"/>
      <c r="Z53" s="1027"/>
      <c r="AA53" s="1033"/>
      <c r="AB53" s="150">
        <v>5</v>
      </c>
      <c r="AC53" s="149"/>
      <c r="AD53" s="149"/>
      <c r="AE53" s="131"/>
      <c r="AF53" s="145" t="str">
        <f t="shared" si="0"/>
        <v/>
      </c>
      <c r="AG53" s="151"/>
      <c r="AH53" s="146" t="str">
        <f t="shared" si="1"/>
        <v/>
      </c>
      <c r="AI53" s="151"/>
      <c r="AJ53" s="146" t="str">
        <f t="shared" si="2"/>
        <v/>
      </c>
      <c r="AK53" s="147" t="str">
        <f t="shared" si="3"/>
        <v/>
      </c>
      <c r="AL53" s="152" t="str">
        <f>IFERROR(IF(AND(AF52="Probabilidad",AF53="Probabilidad"),(AL52-(+AL52*AK53)),IF(AND(AF52="Impacto",AF53="Probabilidad"),(AL51-(+AL51*AK53)),IF(AF53="Impacto",AL52,""))),"")</f>
        <v/>
      </c>
      <c r="AM53" s="152" t="str">
        <f>IFERROR(IF(AND(AF52="Impacto",AF53="Impacto"),(AM52-(+AM52*AK53)),IF(AND(AF52="Probabilidad",AF53="Impacto"),(AM51-(+AM51*AK53)),IF(AF53="Probabilidad",AM52,""))),"")</f>
        <v/>
      </c>
      <c r="AN53" s="153"/>
      <c r="AO53" s="153"/>
      <c r="AP53" s="153"/>
      <c r="AQ53" s="153"/>
      <c r="AR53" s="1013"/>
      <c r="AS53" s="1036"/>
      <c r="AT53" s="1036"/>
      <c r="AU53" s="1033"/>
      <c r="AV53" s="1036"/>
      <c r="AW53" s="1036"/>
      <c r="AX53" s="1033"/>
      <c r="AY53" s="1033"/>
      <c r="AZ53" s="1033"/>
      <c r="BA53" s="1016"/>
      <c r="BB53" s="130"/>
      <c r="BC53" s="130"/>
      <c r="BD53" s="173" t="str">
        <f t="shared" si="5"/>
        <v/>
      </c>
      <c r="BE53" s="149"/>
      <c r="BF53" s="149"/>
      <c r="BG53" s="149"/>
      <c r="BH53" s="149"/>
      <c r="BI53" s="130"/>
      <c r="BJ53" s="130"/>
      <c r="BK53" s="130"/>
      <c r="BL53" s="130"/>
      <c r="BM53" s="155"/>
      <c r="BN53" s="155"/>
      <c r="BO53" s="155"/>
      <c r="BP53" s="155"/>
      <c r="BQ53" s="156"/>
      <c r="BR53" s="157"/>
      <c r="BS53" s="304"/>
      <c r="BT53" s="149"/>
      <c r="BU53" s="1051"/>
      <c r="BV53" s="1082"/>
      <c r="BW53" s="1082"/>
      <c r="BX53" s="1406"/>
      <c r="BY53" s="998"/>
      <c r="BZ53" s="998"/>
    </row>
    <row r="54" spans="1:78" ht="17" thickBot="1" x14ac:dyDescent="0.25">
      <c r="A54" s="1166"/>
      <c r="B54" s="1431"/>
      <c r="C54" s="1251"/>
      <c r="D54" s="1002"/>
      <c r="E54" s="1005"/>
      <c r="F54" s="1008"/>
      <c r="G54" s="1083"/>
      <c r="H54" s="1014"/>
      <c r="I54" s="1017"/>
      <c r="J54" s="1020"/>
      <c r="K54" s="1023"/>
      <c r="L54" s="1025"/>
      <c r="M54" s="1170"/>
      <c r="N54" s="1025"/>
      <c r="O54" s="1025"/>
      <c r="P54" s="1077"/>
      <c r="Q54" s="1435"/>
      <c r="R54" s="1017"/>
      <c r="S54" s="1028"/>
      <c r="T54" s="1017"/>
      <c r="U54" s="1028"/>
      <c r="V54" s="1017"/>
      <c r="W54" s="1028"/>
      <c r="X54" s="1031"/>
      <c r="Y54" s="1028"/>
      <c r="Z54" s="1028"/>
      <c r="AA54" s="1034"/>
      <c r="AB54" s="162">
        <v>6</v>
      </c>
      <c r="AC54" s="160"/>
      <c r="AD54" s="160"/>
      <c r="AE54" s="303"/>
      <c r="AF54" s="175" t="str">
        <f t="shared" si="0"/>
        <v/>
      </c>
      <c r="AG54" s="163"/>
      <c r="AH54" s="161" t="str">
        <f t="shared" si="1"/>
        <v/>
      </c>
      <c r="AI54" s="163"/>
      <c r="AJ54" s="161" t="str">
        <f t="shared" si="2"/>
        <v/>
      </c>
      <c r="AK54" s="164" t="str">
        <f t="shared" si="3"/>
        <v/>
      </c>
      <c r="AL54" s="152" t="str">
        <f>IFERROR(IF(AND(AF53="Probabilidad",AF54="Probabilidad"),(AL53-(+AL53*AK54)),IF(AND(AF53="Impacto",AF54="Probabilidad"),(AL52-(+AL52*AK54)),IF(AF54="Impacto",AL53,""))),"")</f>
        <v/>
      </c>
      <c r="AM54" s="152" t="str">
        <f>IFERROR(IF(AND(AF53="Impacto",AF54="Impacto"),(AM53-(+AM53*AK54)),IF(AND(AF53="Probabilidad",AF54="Impacto"),(AM52-(+AM52*AK54)),IF(AF54="Probabilidad",AM53,""))),"")</f>
        <v/>
      </c>
      <c r="AN54" s="51"/>
      <c r="AO54" s="51"/>
      <c r="AP54" s="51"/>
      <c r="AQ54" s="51"/>
      <c r="AR54" s="1014"/>
      <c r="AS54" s="1037"/>
      <c r="AT54" s="1037"/>
      <c r="AU54" s="1034"/>
      <c r="AV54" s="1037"/>
      <c r="AW54" s="1037"/>
      <c r="AX54" s="1034"/>
      <c r="AY54" s="1034"/>
      <c r="AZ54" s="1034"/>
      <c r="BA54" s="1017"/>
      <c r="BB54" s="167"/>
      <c r="BC54" s="167"/>
      <c r="BD54" s="176" t="str">
        <f t="shared" si="5"/>
        <v/>
      </c>
      <c r="BE54" s="160"/>
      <c r="BF54" s="160"/>
      <c r="BG54" s="160"/>
      <c r="BH54" s="160"/>
      <c r="BI54" s="167"/>
      <c r="BJ54" s="167"/>
      <c r="BK54" s="167"/>
      <c r="BL54" s="167"/>
      <c r="BM54" s="168"/>
      <c r="BN54" s="168"/>
      <c r="BO54" s="168"/>
      <c r="BP54" s="168"/>
      <c r="BQ54" s="169"/>
      <c r="BR54" s="170"/>
      <c r="BS54" s="711"/>
      <c r="BT54" s="160"/>
      <c r="BU54" s="1052"/>
      <c r="BV54" s="1083"/>
      <c r="BW54" s="1083"/>
      <c r="BX54" s="1407"/>
      <c r="BY54" s="999"/>
      <c r="BZ54" s="999"/>
    </row>
    <row r="55" spans="1:78" ht="94.5" customHeight="1" x14ac:dyDescent="0.2">
      <c r="A55" s="1166"/>
      <c r="B55" s="1431"/>
      <c r="C55" s="1251"/>
      <c r="D55" s="1000" t="s">
        <v>209</v>
      </c>
      <c r="E55" s="1003" t="s">
        <v>284</v>
      </c>
      <c r="F55" s="1006">
        <v>5</v>
      </c>
      <c r="G55" s="1081" t="s">
        <v>336</v>
      </c>
      <c r="H55" s="1012"/>
      <c r="I55" s="1015"/>
      <c r="J55" s="1018" t="s">
        <v>355</v>
      </c>
      <c r="K55" s="1021" t="s">
        <v>313</v>
      </c>
      <c r="L55" s="994" t="s">
        <v>314</v>
      </c>
      <c r="M55" s="1038" t="s">
        <v>356</v>
      </c>
      <c r="N55" s="994"/>
      <c r="O55" s="994"/>
      <c r="P55" s="1353" t="s">
        <v>357</v>
      </c>
      <c r="Q55" s="1433">
        <v>1</v>
      </c>
      <c r="R55" s="1015" t="s">
        <v>217</v>
      </c>
      <c r="S55" s="1026">
        <f>IF(R55="Muy Alta",100%,IF(R55="Alta",80%,IF(R55="Media",60%,IF(R55="Baja",40%,IF(R55="Muy Baja",20%,"")))))</f>
        <v>0.6</v>
      </c>
      <c r="T55" s="1015" t="s">
        <v>251</v>
      </c>
      <c r="U55" s="1026">
        <f>IF(T55="Catastrófico",100%,IF(T55="Mayor",80%,IF(T55="Moderado",60%,IF(T55="Menor",40%,IF(T55="Leve",20%,"")))))</f>
        <v>0.4</v>
      </c>
      <c r="V55" s="1015" t="s">
        <v>251</v>
      </c>
      <c r="W55" s="1026">
        <f>IF(V55="Catastrófico",100%,IF(V55="Mayor",80%,IF(V55="Moderado",60%,IF(V55="Menor",40%,IF(V55="Leve",20%,"")))))</f>
        <v>0.4</v>
      </c>
      <c r="X55" s="1029" t="str">
        <f>IF(Y55=100%,"Catastrófico",IF(Y55=80%,"Mayor",IF(Y55=60%,"Moderado",IF(Y55=40%,"Menor",IF(Y55=20%,"Leve","")))))</f>
        <v>Menor</v>
      </c>
      <c r="Y55" s="1026">
        <f>IF(AND(U55="",W55=""),"",MAX(U55,W55))</f>
        <v>0.4</v>
      </c>
      <c r="Z55" s="1026" t="str">
        <f>CONCATENATE(R55,X55)</f>
        <v>MediaMenor</v>
      </c>
      <c r="AA55" s="1032" t="str">
        <f>IF(Z55="Muy AltaLeve","Alto",IF(Z55="Muy AltaMenor","Alto",IF(Z55="Muy AltaModerado","Alto",IF(Z55="Muy AltaMayor","Alto",IF(Z55="Muy AltaCatastrófico","Extremo",IF(Z55="AltaLeve","Moderado",IF(Z55="AltaMenor","Moderado",IF(Z55="AltaModerado","Alto",IF(Z55="AltaMayor","Alto",IF(Z55="AltaCatastrófico","Extremo",IF(Z55="MediaLeve","Moderado",IF(Z55="MediaMenor","Moderado",IF(Z55="MediaModerado","Moderado",IF(Z55="MediaMayor","Alto",IF(Z55="MediaCatastrófico","Extremo",IF(Z55="BajaLeve","Bajo",IF(Z55="BajaMenor","Moderado",IF(Z55="BajaModerado","Moderado",IF(Z55="BajaMayor","Alto",IF(Z55="BajaCatastrófico","Extremo",IF(Z55="Muy BajaLeve","Bajo",IF(Z55="Muy BajaMenor","Bajo",IF(Z55="Muy BajaModerado","Moderado",IF(Z55="Muy BajaMayor","Alto",IF(Z55="Muy BajaCatastrófico","Extremo","")))))))))))))))))))))))))</f>
        <v>Moderado</v>
      </c>
      <c r="AB55" s="97">
        <v>1</v>
      </c>
      <c r="AC55" s="9" t="s">
        <v>358</v>
      </c>
      <c r="AD55" s="12" t="s">
        <v>309</v>
      </c>
      <c r="AE55" s="302" t="s">
        <v>359</v>
      </c>
      <c r="AF55" s="231" t="str">
        <f t="shared" si="0"/>
        <v>Probabilidad</v>
      </c>
      <c r="AG55" s="10" t="s">
        <v>221</v>
      </c>
      <c r="AH55" s="14">
        <f t="shared" si="1"/>
        <v>0.25</v>
      </c>
      <c r="AI55" s="10" t="s">
        <v>222</v>
      </c>
      <c r="AJ55" s="14">
        <f t="shared" si="2"/>
        <v>0.15</v>
      </c>
      <c r="AK55" s="101">
        <f t="shared" si="3"/>
        <v>0.4</v>
      </c>
      <c r="AL55" s="100">
        <f>IFERROR(IF(AF55="Probabilidad",(S55-(+S55*AK55)),IF(AF55="Impacto",S55,"")),"")</f>
        <v>0.36</v>
      </c>
      <c r="AM55" s="100">
        <f>IFERROR(IF(AF55="Impacto",(Y55-(+Y55*AK55)),IF(AF55="Probabilidad",Y55,"")),"")</f>
        <v>0.4</v>
      </c>
      <c r="AN55" s="50" t="s">
        <v>223</v>
      </c>
      <c r="AO55" s="50" t="s">
        <v>291</v>
      </c>
      <c r="AP55" s="50" t="s">
        <v>225</v>
      </c>
      <c r="AQ55" s="50" t="s">
        <v>226</v>
      </c>
      <c r="AR55" s="1193" t="s">
        <v>360</v>
      </c>
      <c r="AS55" s="1035">
        <f>S55</f>
        <v>0.6</v>
      </c>
      <c r="AT55" s="1035">
        <f>IF(AL55="","",MIN(AL55:AL60))</f>
        <v>0.12959999999999999</v>
      </c>
      <c r="AU55" s="1032" t="str">
        <f>IFERROR(IF(AT55="","",IF(AT55&lt;=0.2,"Muy Baja",IF(AT55&lt;=0.4,"Baja",IF(AT55&lt;=0.6,"Media",IF(AT55&lt;=0.8,"Alta","Muy Alta"))))),"")</f>
        <v>Muy Baja</v>
      </c>
      <c r="AV55" s="1035">
        <f>Y55</f>
        <v>0.4</v>
      </c>
      <c r="AW55" s="1035">
        <f>IF(AM55="","",MIN(AM55:AM60))</f>
        <v>0.4</v>
      </c>
      <c r="AX55" s="1032" t="str">
        <f>IFERROR(IF(AW55="","",IF(AW55&lt;=0.2,"Leve",IF(AW55&lt;=0.4,"Menor",IF(AW55&lt;=0.6,"Moderado",IF(AW55&lt;=0.8,"Mayor","Catastrófico"))))),"")</f>
        <v>Menor</v>
      </c>
      <c r="AY55" s="1032" t="str">
        <f>AA55</f>
        <v>Moderado</v>
      </c>
      <c r="AZ55" s="1032" t="str">
        <f>IFERROR(IF(OR(AND(AU55="Muy Baja",AX55="Leve"),AND(AU55="Muy Baja",AX55="Menor"),AND(AU55="Baja",AX55="Leve")),"Bajo",IF(OR(AND(AU55="Muy baja",AX55="Moderado"),AND(AU55="Baja",AX55="Menor"),AND(AU55="Baja",AX55="Moderado"),AND(AU55="Media",AX55="Leve"),AND(AU55="Media",AX55="Menor"),AND(AU55="Media",AX55="Moderado"),AND(AU55="Alta",AX55="Leve"),AND(AU55="Alta",AX55="Menor")),"Moderado",IF(OR(AND(AU55="Muy Baja",AX55="Mayor"),AND(AU55="Baja",AX55="Mayor"),AND(AU55="Media",AX55="Mayor"),AND(AU55="Alta",AX55="Moderado"),AND(AU55="Alta",AX55="Mayor"),AND(AU55="Muy Alta",AX55="Leve"),AND(AU55="Muy Alta",AX55="Menor"),AND(AU55="Muy Alta",AX55="Moderado"),AND(AU55="Muy Alta",AX55="Mayor")),"Alto",IF(OR(AND(AU55="Muy Baja",AX55="Catastrófico"),AND(AU55="Baja",AX55="Catastrófico"),AND(AU55="Media",AX55="Catastrófico"),AND(AU55="Alta",AX55="Catastrófico"),AND(AU55="Muy Alta",AX55="Catastrófico")),"Extremo","")))),"")</f>
        <v>Bajo</v>
      </c>
      <c r="BA55" s="1015" t="s">
        <v>255</v>
      </c>
      <c r="BB55" s="46"/>
      <c r="BC55" s="46"/>
      <c r="BD55" s="103" t="str">
        <f t="shared" si="5"/>
        <v/>
      </c>
      <c r="BE55" s="9"/>
      <c r="BF55" s="9"/>
      <c r="BG55" s="9"/>
      <c r="BH55" s="9"/>
      <c r="BI55" s="46"/>
      <c r="BJ55" s="46"/>
      <c r="BK55" s="46"/>
      <c r="BL55" s="46"/>
      <c r="BM55" s="48"/>
      <c r="BN55" s="48"/>
      <c r="BO55" s="48"/>
      <c r="BP55" s="48"/>
      <c r="BQ55" s="104"/>
      <c r="BR55" s="128"/>
      <c r="BS55" s="710"/>
      <c r="BT55" s="9"/>
      <c r="BU55" s="1050"/>
      <c r="BV55" s="994"/>
      <c r="BW55" s="994"/>
      <c r="BX55" s="997"/>
      <c r="BY55" s="997"/>
      <c r="BZ55" s="997"/>
    </row>
    <row r="56" spans="1:78" ht="94.5" customHeight="1" x14ac:dyDescent="0.2">
      <c r="A56" s="1166"/>
      <c r="B56" s="1431"/>
      <c r="C56" s="1251"/>
      <c r="D56" s="1001"/>
      <c r="E56" s="1004"/>
      <c r="F56" s="1007"/>
      <c r="G56" s="1082"/>
      <c r="H56" s="1013"/>
      <c r="I56" s="1016"/>
      <c r="J56" s="1019"/>
      <c r="K56" s="1022"/>
      <c r="L56" s="1024"/>
      <c r="M56" s="1039"/>
      <c r="N56" s="1024"/>
      <c r="O56" s="1024"/>
      <c r="P56" s="1354"/>
      <c r="Q56" s="1434"/>
      <c r="R56" s="1016"/>
      <c r="S56" s="1027"/>
      <c r="T56" s="1016"/>
      <c r="U56" s="1027"/>
      <c r="V56" s="1016"/>
      <c r="W56" s="1027"/>
      <c r="X56" s="1030"/>
      <c r="Y56" s="1027"/>
      <c r="Z56" s="1027"/>
      <c r="AA56" s="1033"/>
      <c r="AB56" s="150">
        <v>2</v>
      </c>
      <c r="AC56" s="149" t="s">
        <v>361</v>
      </c>
      <c r="AD56" s="149" t="s">
        <v>309</v>
      </c>
      <c r="AE56" s="131" t="s">
        <v>359</v>
      </c>
      <c r="AF56" s="145" t="str">
        <f t="shared" si="0"/>
        <v>Probabilidad</v>
      </c>
      <c r="AG56" s="151" t="s">
        <v>221</v>
      </c>
      <c r="AH56" s="146">
        <f t="shared" si="1"/>
        <v>0.25</v>
      </c>
      <c r="AI56" s="151" t="s">
        <v>222</v>
      </c>
      <c r="AJ56" s="146">
        <f t="shared" si="2"/>
        <v>0.15</v>
      </c>
      <c r="AK56" s="147">
        <f t="shared" si="3"/>
        <v>0.4</v>
      </c>
      <c r="AL56" s="152">
        <f>IFERROR(IF(AND(AF55="Probabilidad",AF56="Probabilidad"),(AL55-(+AL55*AK56)),IF(AF56="Probabilidad",(S55-(+S55*AK56)),IF(AF56="Impacto",AL55,""))),"")</f>
        <v>0.216</v>
      </c>
      <c r="AM56" s="152">
        <f>IFERROR(IF(AND(AF55="Impacto",AF56="Impacto"),(AM55-(+AM55*AK56)),IF(AF56="Impacto",(Y55-(+Y55*AK56)),IF(AF56="Probabilidad",AM55,""))),"")</f>
        <v>0.4</v>
      </c>
      <c r="AN56" s="153" t="s">
        <v>223</v>
      </c>
      <c r="AO56" s="153" t="s">
        <v>291</v>
      </c>
      <c r="AP56" s="153" t="s">
        <v>225</v>
      </c>
      <c r="AQ56" s="153" t="s">
        <v>226</v>
      </c>
      <c r="AR56" s="1013"/>
      <c r="AS56" s="1036"/>
      <c r="AT56" s="1036"/>
      <c r="AU56" s="1033"/>
      <c r="AV56" s="1036"/>
      <c r="AW56" s="1036"/>
      <c r="AX56" s="1033"/>
      <c r="AY56" s="1033"/>
      <c r="AZ56" s="1033"/>
      <c r="BA56" s="1016"/>
      <c r="BB56" s="130"/>
      <c r="BC56" s="130"/>
      <c r="BD56" s="173" t="str">
        <f t="shared" si="5"/>
        <v/>
      </c>
      <c r="BE56" s="149"/>
      <c r="BF56" s="149"/>
      <c r="BG56" s="149"/>
      <c r="BH56" s="149"/>
      <c r="BI56" s="130"/>
      <c r="BJ56" s="130"/>
      <c r="BK56" s="130"/>
      <c r="BL56" s="130"/>
      <c r="BM56" s="155"/>
      <c r="BN56" s="155"/>
      <c r="BO56" s="155"/>
      <c r="BP56" s="155"/>
      <c r="BQ56" s="156"/>
      <c r="BR56" s="157"/>
      <c r="BS56" s="304"/>
      <c r="BT56" s="149"/>
      <c r="BU56" s="1051"/>
      <c r="BV56" s="995"/>
      <c r="BW56" s="995"/>
      <c r="BX56" s="998"/>
      <c r="BY56" s="998"/>
      <c r="BZ56" s="998"/>
    </row>
    <row r="57" spans="1:78" ht="94.5" customHeight="1" x14ac:dyDescent="0.2">
      <c r="A57" s="1166"/>
      <c r="B57" s="1431"/>
      <c r="C57" s="1251"/>
      <c r="D57" s="1001"/>
      <c r="E57" s="1004"/>
      <c r="F57" s="1007"/>
      <c r="G57" s="1082"/>
      <c r="H57" s="1013"/>
      <c r="I57" s="1016"/>
      <c r="J57" s="1019"/>
      <c r="K57" s="1022"/>
      <c r="L57" s="1024"/>
      <c r="M57" s="1039"/>
      <c r="N57" s="1024"/>
      <c r="O57" s="1024"/>
      <c r="P57" s="1354"/>
      <c r="Q57" s="1434"/>
      <c r="R57" s="1016"/>
      <c r="S57" s="1027"/>
      <c r="T57" s="1016"/>
      <c r="U57" s="1027"/>
      <c r="V57" s="1016"/>
      <c r="W57" s="1027"/>
      <c r="X57" s="1030"/>
      <c r="Y57" s="1027"/>
      <c r="Z57" s="1027"/>
      <c r="AA57" s="1033"/>
      <c r="AB57" s="150">
        <v>3</v>
      </c>
      <c r="AC57" s="149" t="s">
        <v>362</v>
      </c>
      <c r="AD57" s="149" t="s">
        <v>309</v>
      </c>
      <c r="AE57" s="225" t="s">
        <v>359</v>
      </c>
      <c r="AF57" s="145" t="str">
        <f t="shared" si="0"/>
        <v>Probabilidad</v>
      </c>
      <c r="AG57" s="151" t="s">
        <v>221</v>
      </c>
      <c r="AH57" s="146">
        <f t="shared" si="1"/>
        <v>0.25</v>
      </c>
      <c r="AI57" s="151" t="s">
        <v>222</v>
      </c>
      <c r="AJ57" s="146">
        <f t="shared" si="2"/>
        <v>0.15</v>
      </c>
      <c r="AK57" s="147">
        <f t="shared" si="3"/>
        <v>0.4</v>
      </c>
      <c r="AL57" s="152">
        <f>IFERROR(IF(AND(AF56="Probabilidad",AF57="Probabilidad"),(AL56-(+AL56*AK57)),IF(AND(AF56="Impacto",AF57="Probabilidad"),(AL55-(+AL55*AK57)),IF(AF57="Impacto",AL56,""))),"")</f>
        <v>0.12959999999999999</v>
      </c>
      <c r="AM57" s="152">
        <f>IFERROR(IF(AND(AF56="Impacto",AF57="Impacto"),(AM56-(+AM56*AK57)),IF(AND(AF56="Probabilidad",AF57="Impacto"),(AM55-(+AM55*AK57)),IF(AF57="Probabilidad",AM56,""))),"")</f>
        <v>0.4</v>
      </c>
      <c r="AN57" s="153" t="s">
        <v>223</v>
      </c>
      <c r="AO57" s="153" t="s">
        <v>291</v>
      </c>
      <c r="AP57" s="153" t="s">
        <v>225</v>
      </c>
      <c r="AQ57" s="153" t="s">
        <v>226</v>
      </c>
      <c r="AR57" s="1013"/>
      <c r="AS57" s="1036"/>
      <c r="AT57" s="1036"/>
      <c r="AU57" s="1033"/>
      <c r="AV57" s="1036"/>
      <c r="AW57" s="1036"/>
      <c r="AX57" s="1033"/>
      <c r="AY57" s="1033"/>
      <c r="AZ57" s="1033"/>
      <c r="BA57" s="1016"/>
      <c r="BB57" s="130"/>
      <c r="BC57" s="130"/>
      <c r="BD57" s="173" t="str">
        <f t="shared" si="5"/>
        <v/>
      </c>
      <c r="BE57" s="149"/>
      <c r="BF57" s="149"/>
      <c r="BG57" s="149"/>
      <c r="BH57" s="149"/>
      <c r="BI57" s="130"/>
      <c r="BJ57" s="130"/>
      <c r="BK57" s="130"/>
      <c r="BL57" s="130"/>
      <c r="BM57" s="155"/>
      <c r="BN57" s="155"/>
      <c r="BO57" s="155"/>
      <c r="BP57" s="155"/>
      <c r="BQ57" s="156"/>
      <c r="BR57" s="157"/>
      <c r="BS57" s="304"/>
      <c r="BT57" s="149"/>
      <c r="BU57" s="1051"/>
      <c r="BV57" s="995"/>
      <c r="BW57" s="995"/>
      <c r="BX57" s="998"/>
      <c r="BY57" s="998"/>
      <c r="BZ57" s="998"/>
    </row>
    <row r="58" spans="1:78" ht="16" x14ac:dyDescent="0.2">
      <c r="A58" s="1166"/>
      <c r="B58" s="1431"/>
      <c r="C58" s="1251"/>
      <c r="D58" s="1001"/>
      <c r="E58" s="1004"/>
      <c r="F58" s="1007"/>
      <c r="G58" s="1082"/>
      <c r="H58" s="1013"/>
      <c r="I58" s="1016"/>
      <c r="J58" s="1019"/>
      <c r="K58" s="1022"/>
      <c r="L58" s="1024"/>
      <c r="M58" s="1039"/>
      <c r="N58" s="1024"/>
      <c r="O58" s="1024"/>
      <c r="P58" s="1354"/>
      <c r="Q58" s="1434"/>
      <c r="R58" s="1016"/>
      <c r="S58" s="1027"/>
      <c r="T58" s="1016"/>
      <c r="U58" s="1027"/>
      <c r="V58" s="1016"/>
      <c r="W58" s="1027"/>
      <c r="X58" s="1030"/>
      <c r="Y58" s="1027"/>
      <c r="Z58" s="1027"/>
      <c r="AA58" s="1033"/>
      <c r="AB58" s="150">
        <v>4</v>
      </c>
      <c r="AC58" s="149"/>
      <c r="AD58" s="149"/>
      <c r="AE58" s="149"/>
      <c r="AF58" s="145" t="str">
        <f t="shared" si="0"/>
        <v/>
      </c>
      <c r="AG58" s="151"/>
      <c r="AH58" s="146" t="str">
        <f t="shared" si="1"/>
        <v/>
      </c>
      <c r="AI58" s="151"/>
      <c r="AJ58" s="146" t="str">
        <f t="shared" si="2"/>
        <v/>
      </c>
      <c r="AK58" s="147" t="str">
        <f t="shared" si="3"/>
        <v/>
      </c>
      <c r="AL58" s="152" t="str">
        <f>IFERROR(IF(AND(AF57="Probabilidad",AF58="Probabilidad"),(AL57-(+AL57*AK58)),IF(AND(AF57="Impacto",AF58="Probabilidad"),(AL56-(+AL56*AK58)),IF(AF58="Impacto",AL57,""))),"")</f>
        <v/>
      </c>
      <c r="AM58" s="152" t="str">
        <f>IFERROR(IF(AND(AF57="Impacto",AF58="Impacto"),(AM57-(+AM57*AK58)),IF(AND(AF57="Probabilidad",AF58="Impacto"),(AM56-(+AM56*AK58)),IF(AF58="Probabilidad",AM57,""))),"")</f>
        <v/>
      </c>
      <c r="AN58" s="153"/>
      <c r="AO58" s="153"/>
      <c r="AP58" s="153"/>
      <c r="AQ58" s="153"/>
      <c r="AR58" s="1013"/>
      <c r="AS58" s="1036"/>
      <c r="AT58" s="1036"/>
      <c r="AU58" s="1033"/>
      <c r="AV58" s="1036"/>
      <c r="AW58" s="1036"/>
      <c r="AX58" s="1033"/>
      <c r="AY58" s="1033"/>
      <c r="AZ58" s="1033"/>
      <c r="BA58" s="1016"/>
      <c r="BB58" s="130"/>
      <c r="BC58" s="130"/>
      <c r="BD58" s="173" t="str">
        <f t="shared" si="5"/>
        <v/>
      </c>
      <c r="BE58" s="149"/>
      <c r="BF58" s="149"/>
      <c r="BG58" s="149"/>
      <c r="BH58" s="149"/>
      <c r="BI58" s="130"/>
      <c r="BJ58" s="130"/>
      <c r="BK58" s="130"/>
      <c r="BL58" s="130"/>
      <c r="BM58" s="155"/>
      <c r="BN58" s="155"/>
      <c r="BO58" s="155"/>
      <c r="BP58" s="155"/>
      <c r="BQ58" s="156"/>
      <c r="BR58" s="157"/>
      <c r="BS58" s="304"/>
      <c r="BT58" s="149"/>
      <c r="BU58" s="1051"/>
      <c r="BV58" s="995"/>
      <c r="BW58" s="995"/>
      <c r="BX58" s="998"/>
      <c r="BY58" s="998"/>
      <c r="BZ58" s="998"/>
    </row>
    <row r="59" spans="1:78" ht="16" x14ac:dyDescent="0.2">
      <c r="A59" s="1166"/>
      <c r="B59" s="1431"/>
      <c r="C59" s="1251"/>
      <c r="D59" s="1001"/>
      <c r="E59" s="1004"/>
      <c r="F59" s="1007"/>
      <c r="G59" s="1082"/>
      <c r="H59" s="1013"/>
      <c r="I59" s="1016"/>
      <c r="J59" s="1019"/>
      <c r="K59" s="1022"/>
      <c r="L59" s="1024"/>
      <c r="M59" s="1039"/>
      <c r="N59" s="1024"/>
      <c r="O59" s="1024"/>
      <c r="P59" s="1354"/>
      <c r="Q59" s="1434"/>
      <c r="R59" s="1016"/>
      <c r="S59" s="1027"/>
      <c r="T59" s="1016"/>
      <c r="U59" s="1027"/>
      <c r="V59" s="1016"/>
      <c r="W59" s="1027"/>
      <c r="X59" s="1030"/>
      <c r="Y59" s="1027"/>
      <c r="Z59" s="1027"/>
      <c r="AA59" s="1033"/>
      <c r="AB59" s="150">
        <v>5</v>
      </c>
      <c r="AC59" s="149"/>
      <c r="AD59" s="149"/>
      <c r="AE59" s="149"/>
      <c r="AF59" s="145" t="str">
        <f t="shared" si="0"/>
        <v/>
      </c>
      <c r="AG59" s="151"/>
      <c r="AH59" s="146" t="str">
        <f t="shared" si="1"/>
        <v/>
      </c>
      <c r="AI59" s="151"/>
      <c r="AJ59" s="146" t="str">
        <f t="shared" si="2"/>
        <v/>
      </c>
      <c r="AK59" s="147" t="str">
        <f t="shared" si="3"/>
        <v/>
      </c>
      <c r="AL59" s="152" t="str">
        <f>IFERROR(IF(AND(AF58="Probabilidad",AF59="Probabilidad"),(AL58-(+AL58*AK59)),IF(AND(AF58="Impacto",AF59="Probabilidad"),(AL57-(+AL57*AK59)),IF(AF59="Impacto",AL58,""))),"")</f>
        <v/>
      </c>
      <c r="AM59" s="152" t="str">
        <f>IFERROR(IF(AND(AF58="Impacto",AF59="Impacto"),(AM58-(+AM58*AK59)),IF(AND(AF58="Probabilidad",AF59="Impacto"),(AM57-(+AM57*AK59)),IF(AF59="Probabilidad",AM58,""))),"")</f>
        <v/>
      </c>
      <c r="AN59" s="153"/>
      <c r="AO59" s="153"/>
      <c r="AP59" s="153"/>
      <c r="AQ59" s="153"/>
      <c r="AR59" s="1013"/>
      <c r="AS59" s="1036"/>
      <c r="AT59" s="1036"/>
      <c r="AU59" s="1033"/>
      <c r="AV59" s="1036"/>
      <c r="AW59" s="1036"/>
      <c r="AX59" s="1033"/>
      <c r="AY59" s="1033"/>
      <c r="AZ59" s="1033"/>
      <c r="BA59" s="1016"/>
      <c r="BB59" s="130"/>
      <c r="BC59" s="130"/>
      <c r="BD59" s="173" t="str">
        <f t="shared" si="5"/>
        <v/>
      </c>
      <c r="BE59" s="149"/>
      <c r="BF59" s="149"/>
      <c r="BG59" s="149"/>
      <c r="BH59" s="149"/>
      <c r="BI59" s="130"/>
      <c r="BJ59" s="130"/>
      <c r="BK59" s="130"/>
      <c r="BL59" s="130"/>
      <c r="BM59" s="155"/>
      <c r="BN59" s="155"/>
      <c r="BO59" s="155"/>
      <c r="BP59" s="155"/>
      <c r="BQ59" s="156"/>
      <c r="BR59" s="157"/>
      <c r="BS59" s="304"/>
      <c r="BT59" s="149"/>
      <c r="BU59" s="1051"/>
      <c r="BV59" s="995"/>
      <c r="BW59" s="995"/>
      <c r="BX59" s="998"/>
      <c r="BY59" s="998"/>
      <c r="BZ59" s="998"/>
    </row>
    <row r="60" spans="1:78" ht="17" thickBot="1" x14ac:dyDescent="0.25">
      <c r="A60" s="1167"/>
      <c r="B60" s="1432"/>
      <c r="C60" s="1252"/>
      <c r="D60" s="1002"/>
      <c r="E60" s="1005"/>
      <c r="F60" s="1008"/>
      <c r="G60" s="1083"/>
      <c r="H60" s="1014"/>
      <c r="I60" s="1017"/>
      <c r="J60" s="1020"/>
      <c r="K60" s="1023"/>
      <c r="L60" s="1025"/>
      <c r="M60" s="1040"/>
      <c r="N60" s="1025"/>
      <c r="O60" s="1025"/>
      <c r="P60" s="1355"/>
      <c r="Q60" s="1435"/>
      <c r="R60" s="1017"/>
      <c r="S60" s="1028"/>
      <c r="T60" s="1017"/>
      <c r="U60" s="1028"/>
      <c r="V60" s="1017"/>
      <c r="W60" s="1028"/>
      <c r="X60" s="1031"/>
      <c r="Y60" s="1028"/>
      <c r="Z60" s="1028"/>
      <c r="AA60" s="1034"/>
      <c r="AB60" s="162">
        <v>6</v>
      </c>
      <c r="AC60" s="160"/>
      <c r="AD60" s="160"/>
      <c r="AE60" s="160"/>
      <c r="AF60" s="98" t="str">
        <f t="shared" si="0"/>
        <v/>
      </c>
      <c r="AG60" s="239"/>
      <c r="AH60" s="161" t="str">
        <f t="shared" si="1"/>
        <v/>
      </c>
      <c r="AI60" s="239"/>
      <c r="AJ60" s="161" t="str">
        <f t="shared" si="2"/>
        <v/>
      </c>
      <c r="AK60" s="164" t="str">
        <f t="shared" si="3"/>
        <v/>
      </c>
      <c r="AL60" s="152" t="str">
        <f>IFERROR(IF(AND(AF59="Probabilidad",AF60="Probabilidad"),(AL59-(+AL59*AK60)),IF(AND(AF59="Impacto",AF60="Probabilidad"),(AL58-(+AL58*AK60)),IF(AF60="Impacto",AL59,""))),"")</f>
        <v/>
      </c>
      <c r="AM60" s="152" t="str">
        <f>IFERROR(IF(AND(AF59="Impacto",AF60="Impacto"),(AM59-(+AM59*AK60)),IF(AND(AF59="Probabilidad",AF60="Impacto"),(AM58-(+AM58*AK60)),IF(AF60="Probabilidad",AM59,""))),"")</f>
        <v/>
      </c>
      <c r="AN60" s="51"/>
      <c r="AO60" s="51"/>
      <c r="AP60" s="51"/>
      <c r="AQ60" s="51"/>
      <c r="AR60" s="1014"/>
      <c r="AS60" s="1037"/>
      <c r="AT60" s="1037"/>
      <c r="AU60" s="1034"/>
      <c r="AV60" s="1037"/>
      <c r="AW60" s="1037"/>
      <c r="AX60" s="1034"/>
      <c r="AY60" s="1034"/>
      <c r="AZ60" s="1034"/>
      <c r="BA60" s="1017"/>
      <c r="BB60" s="167"/>
      <c r="BC60" s="167"/>
      <c r="BD60" s="176" t="str">
        <f t="shared" si="5"/>
        <v/>
      </c>
      <c r="BE60" s="160"/>
      <c r="BF60" s="160"/>
      <c r="BG60" s="160"/>
      <c r="BH60" s="160"/>
      <c r="BI60" s="167"/>
      <c r="BJ60" s="167"/>
      <c r="BK60" s="167"/>
      <c r="BL60" s="167"/>
      <c r="BM60" s="168"/>
      <c r="BN60" s="168"/>
      <c r="BO60" s="168"/>
      <c r="BP60" s="168"/>
      <c r="BQ60" s="169"/>
      <c r="BR60" s="170"/>
      <c r="BS60" s="711"/>
      <c r="BT60" s="160"/>
      <c r="BU60" s="1052"/>
      <c r="BV60" s="996"/>
      <c r="BW60" s="996"/>
      <c r="BX60" s="999"/>
      <c r="BY60" s="999"/>
      <c r="BZ60" s="999"/>
    </row>
    <row r="61" spans="1:78" ht="73.5" customHeight="1" x14ac:dyDescent="0.2">
      <c r="A61" s="1545" t="s">
        <v>363</v>
      </c>
      <c r="B61" s="1547" t="s">
        <v>207</v>
      </c>
      <c r="C61" s="1549" t="s">
        <v>364</v>
      </c>
      <c r="D61" s="1551" t="s">
        <v>209</v>
      </c>
      <c r="E61" s="1554" t="s">
        <v>365</v>
      </c>
      <c r="F61" s="1557">
        <v>1</v>
      </c>
      <c r="G61" s="1560" t="s">
        <v>366</v>
      </c>
      <c r="H61" s="1563"/>
      <c r="I61" s="1571"/>
      <c r="J61" s="1580" t="s">
        <v>367</v>
      </c>
      <c r="K61" s="1583" t="s">
        <v>313</v>
      </c>
      <c r="L61" s="1586" t="s">
        <v>214</v>
      </c>
      <c r="M61" s="1589" t="s">
        <v>368</v>
      </c>
      <c r="N61" s="1586"/>
      <c r="O61" s="1586"/>
      <c r="P61" s="1560" t="s">
        <v>369</v>
      </c>
      <c r="Q61" s="1592">
        <v>1</v>
      </c>
      <c r="R61" s="1571" t="s">
        <v>250</v>
      </c>
      <c r="S61" s="1574">
        <f>IF(R61="Muy Alta",100%,IF(R61="Alta",80%,IF(R61="Media",60%,IF(R61="Baja",40%,IF(R61="Muy Baja",20%,"")))))</f>
        <v>0.4</v>
      </c>
      <c r="T61" s="1571"/>
      <c r="U61" s="1574" t="str">
        <f>IF(T61="Catastrófico",100%,IF(T61="Mayor",80%,IF(T61="Moderado",60%,IF(T61="Menor",40%,IF(T61="Leve",20%,"")))))</f>
        <v/>
      </c>
      <c r="V61" s="1571" t="s">
        <v>317</v>
      </c>
      <c r="W61" s="1574">
        <f>IF(V61="Catastrófico",100%,IF(V61="Mayor",80%,IF(V61="Moderado",60%,IF(V61="Menor",40%,IF(V61="Leve",20%,"")))))</f>
        <v>0.2</v>
      </c>
      <c r="X61" s="1577" t="str">
        <f>IF(Y61=100%,"Catastrófico",IF(Y61=80%,"Mayor",IF(Y61=60%,"Moderado",IF(Y61=40%,"Menor",IF(Y61=20%,"Leve","")))))</f>
        <v>Leve</v>
      </c>
      <c r="Y61" s="1574">
        <f>IF(AND(U61="",W61=""),"",MAX(U61,W61))</f>
        <v>0.2</v>
      </c>
      <c r="Z61" s="1574" t="str">
        <f>CONCATENATE(R61,X61)</f>
        <v>BajaLeve</v>
      </c>
      <c r="AA61" s="1609" t="str">
        <f>IF(Z61="Muy AltaLeve","Alto",IF(Z61="Muy AltaMenor","Alto",IF(Z61="Muy AltaModerado","Alto",IF(Z61="Muy AltaMayor","Alto",IF(Z61="Muy AltaCatastrófico","Extremo",IF(Z61="AltaLeve","Moderado",IF(Z61="AltaMenor","Moderado",IF(Z61="AltaModerado","Alto",IF(Z61="AltaMayor","Alto",IF(Z61="AltaCatastrófico","Extremo",IF(Z61="MediaLeve","Moderado",IF(Z61="MediaMenor","Moderado",IF(Z61="MediaModerado","Moderado",IF(Z61="MediaMayor","Alto",IF(Z61="MediaCatastrófico","Extremo",IF(Z61="BajaLeve","Bajo",IF(Z61="BajaMenor","Moderado",IF(Z61="BajaModerado","Moderado",IF(Z61="BajaMayor","Alto",IF(Z61="BajaCatastrófico","Extremo",IF(Z61="Muy BajaLeve","Bajo",IF(Z61="Muy BajaMenor","Bajo",IF(Z61="Muy BajaModerado","Moderado",IF(Z61="Muy BajaMayor","Alto",IF(Z61="Muy BajaCatastrófico","Extremo","")))))))))))))))))))))))))</f>
        <v>Bajo</v>
      </c>
      <c r="AB61" s="458">
        <v>1</v>
      </c>
      <c r="AC61" s="455" t="s">
        <v>370</v>
      </c>
      <c r="AD61" s="455" t="s">
        <v>271</v>
      </c>
      <c r="AE61" s="455" t="s">
        <v>371</v>
      </c>
      <c r="AF61" s="459" t="str">
        <f t="shared" si="0"/>
        <v>Probabilidad</v>
      </c>
      <c r="AG61" s="460" t="s">
        <v>221</v>
      </c>
      <c r="AH61" s="457">
        <f t="shared" si="1"/>
        <v>0.25</v>
      </c>
      <c r="AI61" s="460" t="s">
        <v>222</v>
      </c>
      <c r="AJ61" s="457">
        <f t="shared" si="2"/>
        <v>0.15</v>
      </c>
      <c r="AK61" s="461">
        <f t="shared" si="3"/>
        <v>0.4</v>
      </c>
      <c r="AL61" s="462">
        <f>IFERROR(IF(AF61="Probabilidad",(S61-(+S61*AK61)),IF(AF61="Impacto",S61,"")),"")</f>
        <v>0.24</v>
      </c>
      <c r="AM61" s="462">
        <f>IFERROR(IF(AF61="Impacto",(Y61-(+Y61*AK61)),IF(AF61="Probabilidad",Y61,"")),"")</f>
        <v>0.2</v>
      </c>
      <c r="AN61" s="463" t="s">
        <v>223</v>
      </c>
      <c r="AO61" s="463" t="s">
        <v>224</v>
      </c>
      <c r="AP61" s="463" t="s">
        <v>225</v>
      </c>
      <c r="AQ61" s="463" t="s">
        <v>226</v>
      </c>
      <c r="AR61" s="1563" t="s">
        <v>372</v>
      </c>
      <c r="AS61" s="1612">
        <f>S61</f>
        <v>0.4</v>
      </c>
      <c r="AT61" s="1612">
        <f>IF(AL61="","",MIN(AL61:AL66))</f>
        <v>8.6399999999999991E-2</v>
      </c>
      <c r="AU61" s="1568" t="str">
        <f>IFERROR(IF(AT61="","",IF(AT61&lt;=0.2,"Muy Baja",IF(AT61&lt;=0.4,"Baja",IF(AT61&lt;=0.6,"Media",IF(AT61&lt;=0.8,"Alta","Muy Alta"))))),"")</f>
        <v>Muy Baja</v>
      </c>
      <c r="AV61" s="1612">
        <f>Y61</f>
        <v>0.2</v>
      </c>
      <c r="AW61" s="1612">
        <f>IF(AM61="","",MIN(AM61:AM66))</f>
        <v>0.2</v>
      </c>
      <c r="AX61" s="1568" t="str">
        <f>IFERROR(IF(AW61="","",IF(AW61&lt;=0.2,"Leve",IF(AW61&lt;=0.4,"Menor",IF(AW61&lt;=0.6,"Moderado",IF(AW61&lt;=0.8,"Mayor","Catastrófico"))))),"")</f>
        <v>Leve</v>
      </c>
      <c r="AY61" s="1568" t="str">
        <f>AA61</f>
        <v>Bajo</v>
      </c>
      <c r="AZ61" s="1568" t="str">
        <f>IFERROR(IF(OR(AND(AU61="Muy Baja",AX61="Leve"),AND(AU61="Muy Baja",AX61="Menor"),AND(AU61="Baja",AX61="Leve")),"Bajo",IF(OR(AND(AU61="Muy baja",AX61="Moderado"),AND(AU61="Baja",AX61="Menor"),AND(AU61="Baja",AX61="Moderado"),AND(AU61="Media",AX61="Leve"),AND(AU61="Media",AX61="Menor"),AND(AU61="Media",AX61="Moderado"),AND(AU61="Alta",AX61="Leve"),AND(AU61="Alta",AX61="Menor")),"Moderado",IF(OR(AND(AU61="Muy Baja",AX61="Mayor"),AND(AU61="Baja",AX61="Mayor"),AND(AU61="Media",AX61="Mayor"),AND(AU61="Alta",AX61="Moderado"),AND(AU61="Alta",AX61="Mayor"),AND(AU61="Muy Alta",AX61="Leve"),AND(AU61="Muy Alta",AX61="Menor"),AND(AU61="Muy Alta",AX61="Moderado"),AND(AU61="Muy Alta",AX61="Mayor")),"Alto",IF(OR(AND(AU61="Muy Baja",AX61="Catastrófico"),AND(AU61="Baja",AX61="Catastrófico"),AND(AU61="Media",AX61="Catastrófico"),AND(AU61="Alta",AX61="Catastrófico"),AND(AU61="Muy Alta",AX61="Catastrófico")),"Extremo","")))),"")</f>
        <v>Bajo</v>
      </c>
      <c r="BA61" s="1571" t="s">
        <v>255</v>
      </c>
      <c r="BB61" s="464"/>
      <c r="BC61" s="464"/>
      <c r="BD61" s="465" t="str">
        <f>IF(SUM(BE61:BH61)=0,"",SUM(BE61:BH61))</f>
        <v/>
      </c>
      <c r="BE61" s="466"/>
      <c r="BF61" s="466"/>
      <c r="BG61" s="466"/>
      <c r="BH61" s="466"/>
      <c r="BI61" s="467"/>
      <c r="BJ61" s="467"/>
      <c r="BK61" s="467"/>
      <c r="BL61" s="467"/>
      <c r="BM61" s="468"/>
      <c r="BN61" s="468"/>
      <c r="BO61" s="468"/>
      <c r="BP61" s="468"/>
      <c r="BQ61" s="469"/>
      <c r="BR61" s="470"/>
      <c r="BS61" s="710"/>
      <c r="BT61" s="567"/>
      <c r="BU61" s="1595"/>
      <c r="BV61" s="1595"/>
      <c r="BW61" s="1595"/>
      <c r="BX61" s="1598"/>
      <c r="BY61" s="1395"/>
      <c r="BZ61" s="1395"/>
    </row>
    <row r="62" spans="1:78" ht="73.5" customHeight="1" x14ac:dyDescent="0.2">
      <c r="A62" s="1546"/>
      <c r="B62" s="1548"/>
      <c r="C62" s="1550"/>
      <c r="D62" s="1552"/>
      <c r="E62" s="1555"/>
      <c r="F62" s="1558"/>
      <c r="G62" s="1561"/>
      <c r="H62" s="1564"/>
      <c r="I62" s="1572"/>
      <c r="J62" s="1581"/>
      <c r="K62" s="1584"/>
      <c r="L62" s="1587"/>
      <c r="M62" s="1590"/>
      <c r="N62" s="1587"/>
      <c r="O62" s="1587"/>
      <c r="P62" s="1561"/>
      <c r="Q62" s="1593"/>
      <c r="R62" s="1572"/>
      <c r="S62" s="1575"/>
      <c r="T62" s="1572"/>
      <c r="U62" s="1575"/>
      <c r="V62" s="1572"/>
      <c r="W62" s="1575"/>
      <c r="X62" s="1578"/>
      <c r="Y62" s="1575"/>
      <c r="Z62" s="1575"/>
      <c r="AA62" s="1610"/>
      <c r="AB62" s="475">
        <v>2</v>
      </c>
      <c r="AC62" s="471" t="s">
        <v>373</v>
      </c>
      <c r="AD62" s="471" t="s">
        <v>277</v>
      </c>
      <c r="AE62" s="471" t="s">
        <v>374</v>
      </c>
      <c r="AF62" s="476" t="str">
        <f t="shared" si="0"/>
        <v>Probabilidad</v>
      </c>
      <c r="AG62" s="477" t="s">
        <v>221</v>
      </c>
      <c r="AH62" s="478">
        <f t="shared" si="1"/>
        <v>0.25</v>
      </c>
      <c r="AI62" s="477" t="s">
        <v>222</v>
      </c>
      <c r="AJ62" s="478">
        <f t="shared" si="2"/>
        <v>0.15</v>
      </c>
      <c r="AK62" s="479">
        <f t="shared" si="3"/>
        <v>0.4</v>
      </c>
      <c r="AL62" s="480">
        <f>IFERROR(IF(AND(AF61="Probabilidad",AF62="Probabilidad"),(AL61-(+AL61*AK62)),IF(AF62="Probabilidad",(S61-(+S61*AK62)),IF(AF62="Impacto",AL61,""))),"")</f>
        <v>0.14399999999999999</v>
      </c>
      <c r="AM62" s="480">
        <f>IFERROR(IF(AND(AF61="Impacto",AF62="Impacto"),(AM61-(+AM61*AK62)),IF(AF62="Impacto",(Y61-(+Y61*AK62)),IF(AF62="Probabilidad",AM61,""))),"")</f>
        <v>0.2</v>
      </c>
      <c r="AN62" s="481" t="s">
        <v>223</v>
      </c>
      <c r="AO62" s="481" t="s">
        <v>245</v>
      </c>
      <c r="AP62" s="481" t="s">
        <v>225</v>
      </c>
      <c r="AQ62" s="481" t="s">
        <v>226</v>
      </c>
      <c r="AR62" s="1564"/>
      <c r="AS62" s="1613"/>
      <c r="AT62" s="1613"/>
      <c r="AU62" s="1569"/>
      <c r="AV62" s="1613"/>
      <c r="AW62" s="1613"/>
      <c r="AX62" s="1569"/>
      <c r="AY62" s="1569"/>
      <c r="AZ62" s="1569"/>
      <c r="BA62" s="1572"/>
      <c r="BB62" s="482"/>
      <c r="BC62" s="482"/>
      <c r="BD62" s="472" t="str">
        <f t="shared" ref="BD62:BD72" si="6">IF(SUM(BE62:BH62)=0,"",SUM(BE62:BH62))</f>
        <v/>
      </c>
      <c r="BE62" s="483"/>
      <c r="BF62" s="483"/>
      <c r="BG62" s="483"/>
      <c r="BH62" s="483"/>
      <c r="BI62" s="484"/>
      <c r="BJ62" s="484"/>
      <c r="BK62" s="484"/>
      <c r="BL62" s="484"/>
      <c r="BM62" s="485"/>
      <c r="BN62" s="485"/>
      <c r="BO62" s="485"/>
      <c r="BP62" s="485"/>
      <c r="BQ62" s="486"/>
      <c r="BR62" s="487"/>
      <c r="BS62" s="304"/>
      <c r="BT62" s="560"/>
      <c r="BU62" s="1596"/>
      <c r="BV62" s="1596"/>
      <c r="BW62" s="1596"/>
      <c r="BX62" s="1599"/>
      <c r="BY62" s="1396"/>
      <c r="BZ62" s="1396"/>
    </row>
    <row r="63" spans="1:78" ht="121.5" customHeight="1" x14ac:dyDescent="0.2">
      <c r="A63" s="1546"/>
      <c r="B63" s="1548"/>
      <c r="C63" s="1550"/>
      <c r="D63" s="1552"/>
      <c r="E63" s="1555"/>
      <c r="F63" s="1558"/>
      <c r="G63" s="1561"/>
      <c r="H63" s="1564"/>
      <c r="I63" s="1572"/>
      <c r="J63" s="1581"/>
      <c r="K63" s="1584"/>
      <c r="L63" s="1587"/>
      <c r="M63" s="1590"/>
      <c r="N63" s="1587"/>
      <c r="O63" s="1587"/>
      <c r="P63" s="1561"/>
      <c r="Q63" s="1593"/>
      <c r="R63" s="1572"/>
      <c r="S63" s="1575"/>
      <c r="T63" s="1572"/>
      <c r="U63" s="1575"/>
      <c r="V63" s="1572"/>
      <c r="W63" s="1575"/>
      <c r="X63" s="1578"/>
      <c r="Y63" s="1575"/>
      <c r="Z63" s="1575"/>
      <c r="AA63" s="1610"/>
      <c r="AB63" s="475">
        <v>3</v>
      </c>
      <c r="AC63" s="471" t="s">
        <v>375</v>
      </c>
      <c r="AD63" s="471" t="s">
        <v>277</v>
      </c>
      <c r="AE63" s="471" t="s">
        <v>376</v>
      </c>
      <c r="AF63" s="476" t="str">
        <f t="shared" si="0"/>
        <v>Probabilidad</v>
      </c>
      <c r="AG63" s="488" t="s">
        <v>221</v>
      </c>
      <c r="AH63" s="489">
        <f t="shared" si="1"/>
        <v>0.25</v>
      </c>
      <c r="AI63" s="488" t="s">
        <v>222</v>
      </c>
      <c r="AJ63" s="489">
        <f t="shared" si="2"/>
        <v>0.15</v>
      </c>
      <c r="AK63" s="490">
        <f t="shared" si="3"/>
        <v>0.4</v>
      </c>
      <c r="AL63" s="491">
        <f>IFERROR(IF(AND(AF62="Probabilidad",AF63="Probabilidad"),(AL62-(+AL62*AK63)),IF(AND(AF62="Impacto",AF63="Probabilidad"),(AL61-(+AL61*AK63)),IF(AF63="Impacto",AL62,""))),"")</f>
        <v>8.6399999999999991E-2</v>
      </c>
      <c r="AM63" s="491">
        <f>IFERROR(IF(AND(AF62="Impacto",AF63="Impacto"),(AM62-(+AM62*AK63)),IF(AND(AF62="Probabilidad",AF63="Impacto"),(AM61-(+AM61*AK63)),IF(AF63="Probabilidad",AM62,""))),"")</f>
        <v>0.2</v>
      </c>
      <c r="AN63" s="492" t="s">
        <v>223</v>
      </c>
      <c r="AO63" s="493" t="s">
        <v>377</v>
      </c>
      <c r="AP63" s="492" t="s">
        <v>225</v>
      </c>
      <c r="AQ63" s="492" t="s">
        <v>226</v>
      </c>
      <c r="AR63" s="1564"/>
      <c r="AS63" s="1613"/>
      <c r="AT63" s="1613"/>
      <c r="AU63" s="1569"/>
      <c r="AV63" s="1613"/>
      <c r="AW63" s="1613"/>
      <c r="AX63" s="1569"/>
      <c r="AY63" s="1569"/>
      <c r="AZ63" s="1569"/>
      <c r="BA63" s="1572"/>
      <c r="BB63" s="482"/>
      <c r="BC63" s="482"/>
      <c r="BD63" s="472" t="str">
        <f t="shared" si="6"/>
        <v/>
      </c>
      <c r="BE63" s="483"/>
      <c r="BF63" s="483"/>
      <c r="BG63" s="483"/>
      <c r="BH63" s="483"/>
      <c r="BI63" s="484"/>
      <c r="BJ63" s="484"/>
      <c r="BK63" s="484"/>
      <c r="BL63" s="484"/>
      <c r="BM63" s="485"/>
      <c r="BN63" s="485"/>
      <c r="BO63" s="485"/>
      <c r="BP63" s="485"/>
      <c r="BQ63" s="486"/>
      <c r="BR63" s="487"/>
      <c r="BS63" s="304"/>
      <c r="BT63" s="131"/>
      <c r="BU63" s="1596"/>
      <c r="BV63" s="1596"/>
      <c r="BW63" s="1596"/>
      <c r="BX63" s="1599"/>
      <c r="BY63" s="1396"/>
      <c r="BZ63" s="1396"/>
    </row>
    <row r="64" spans="1:78" ht="16" x14ac:dyDescent="0.2">
      <c r="A64" s="1546"/>
      <c r="B64" s="1548"/>
      <c r="C64" s="1550"/>
      <c r="D64" s="1552"/>
      <c r="E64" s="1555"/>
      <c r="F64" s="1558"/>
      <c r="G64" s="1561"/>
      <c r="H64" s="1564"/>
      <c r="I64" s="1572"/>
      <c r="J64" s="1581"/>
      <c r="K64" s="1584"/>
      <c r="L64" s="1587"/>
      <c r="M64" s="1590"/>
      <c r="N64" s="1587"/>
      <c r="O64" s="1587"/>
      <c r="P64" s="1561"/>
      <c r="Q64" s="1593"/>
      <c r="R64" s="1572"/>
      <c r="S64" s="1575"/>
      <c r="T64" s="1572"/>
      <c r="U64" s="1575"/>
      <c r="V64" s="1572"/>
      <c r="W64" s="1575"/>
      <c r="X64" s="1578"/>
      <c r="Y64" s="1575"/>
      <c r="Z64" s="1575"/>
      <c r="AA64" s="1610"/>
      <c r="AB64" s="475">
        <v>4</v>
      </c>
      <c r="AC64" s="473"/>
      <c r="AD64" s="473"/>
      <c r="AE64" s="473"/>
      <c r="AF64" s="476" t="str">
        <f t="shared" si="0"/>
        <v/>
      </c>
      <c r="AG64" s="494"/>
      <c r="AH64" s="474" t="str">
        <f t="shared" si="1"/>
        <v/>
      </c>
      <c r="AI64" s="494"/>
      <c r="AJ64" s="474" t="str">
        <f t="shared" si="2"/>
        <v/>
      </c>
      <c r="AK64" s="495" t="str">
        <f t="shared" si="3"/>
        <v/>
      </c>
      <c r="AL64" s="496" t="str">
        <f>IFERROR(IF(AND(AF63="Probabilidad",AF64="Probabilidad"),(AL63-(+AL63*AK64)),IF(AND(AF63="Impacto",AF64="Probabilidad"),(AL62-(+AL62*AK64)),IF(AF64="Impacto",AL63,""))),"")</f>
        <v/>
      </c>
      <c r="AM64" s="496" t="str">
        <f>IFERROR(IF(AND(AF63="Impacto",AF64="Impacto"),(AM63-(+AM63*AK64)),IF(AND(AF63="Probabilidad",AF64="Impacto"),(AM62-(+AM62*AK64)),IF(AF64="Probabilidad",AM63,""))),"")</f>
        <v/>
      </c>
      <c r="AN64" s="497"/>
      <c r="AO64" s="497"/>
      <c r="AP64" s="497"/>
      <c r="AQ64" s="497"/>
      <c r="AR64" s="1564"/>
      <c r="AS64" s="1613"/>
      <c r="AT64" s="1613"/>
      <c r="AU64" s="1569"/>
      <c r="AV64" s="1613"/>
      <c r="AW64" s="1613"/>
      <c r="AX64" s="1569"/>
      <c r="AY64" s="1569"/>
      <c r="AZ64" s="1569"/>
      <c r="BA64" s="1572"/>
      <c r="BB64" s="482"/>
      <c r="BC64" s="482"/>
      <c r="BD64" s="472" t="str">
        <f t="shared" si="6"/>
        <v/>
      </c>
      <c r="BE64" s="483"/>
      <c r="BF64" s="483"/>
      <c r="BG64" s="483"/>
      <c r="BH64" s="483"/>
      <c r="BI64" s="484"/>
      <c r="BJ64" s="484"/>
      <c r="BK64" s="484"/>
      <c r="BL64" s="484"/>
      <c r="BM64" s="485"/>
      <c r="BN64" s="485"/>
      <c r="BO64" s="485"/>
      <c r="BP64" s="485"/>
      <c r="BQ64" s="486"/>
      <c r="BR64" s="487"/>
      <c r="BS64" s="304"/>
      <c r="BT64" s="149"/>
      <c r="BU64" s="1596"/>
      <c r="BV64" s="1596"/>
      <c r="BW64" s="1596"/>
      <c r="BX64" s="1599"/>
      <c r="BY64" s="1396"/>
      <c r="BZ64" s="1396"/>
    </row>
    <row r="65" spans="1:78" ht="16" x14ac:dyDescent="0.2">
      <c r="A65" s="1546"/>
      <c r="B65" s="1548"/>
      <c r="C65" s="1550"/>
      <c r="D65" s="1552"/>
      <c r="E65" s="1555"/>
      <c r="F65" s="1558"/>
      <c r="G65" s="1561"/>
      <c r="H65" s="1564"/>
      <c r="I65" s="1572"/>
      <c r="J65" s="1581"/>
      <c r="K65" s="1584"/>
      <c r="L65" s="1587"/>
      <c r="M65" s="1590"/>
      <c r="N65" s="1587"/>
      <c r="O65" s="1587"/>
      <c r="P65" s="1561"/>
      <c r="Q65" s="1593"/>
      <c r="R65" s="1572"/>
      <c r="S65" s="1575"/>
      <c r="T65" s="1572"/>
      <c r="U65" s="1575"/>
      <c r="V65" s="1572"/>
      <c r="W65" s="1575"/>
      <c r="X65" s="1578"/>
      <c r="Y65" s="1575"/>
      <c r="Z65" s="1575"/>
      <c r="AA65" s="1610"/>
      <c r="AB65" s="475">
        <v>5</v>
      </c>
      <c r="AC65" s="498"/>
      <c r="AD65" s="498"/>
      <c r="AE65" s="473"/>
      <c r="AF65" s="476" t="str">
        <f t="shared" si="0"/>
        <v/>
      </c>
      <c r="AG65" s="494"/>
      <c r="AH65" s="474" t="str">
        <f t="shared" si="1"/>
        <v/>
      </c>
      <c r="AI65" s="494"/>
      <c r="AJ65" s="474" t="str">
        <f t="shared" si="2"/>
        <v/>
      </c>
      <c r="AK65" s="495" t="str">
        <f t="shared" si="3"/>
        <v/>
      </c>
      <c r="AL65" s="496" t="str">
        <f>IFERROR(IF(AND(AF64="Probabilidad",AF65="Probabilidad"),(AL64-(+AL64*AK65)),IF(AND(AF64="Impacto",AF65="Probabilidad"),(AL63-(+AL63*AK65)),IF(AF65="Impacto",AL64,""))),"")</f>
        <v/>
      </c>
      <c r="AM65" s="496" t="str">
        <f>IFERROR(IF(AND(AF64="Impacto",AF65="Impacto"),(AM64-(+AM64*AK65)),IF(AND(AF64="Probabilidad",AF65="Impacto"),(AM63-(+AM63*AK65)),IF(AF65="Probabilidad",AM64,""))),"")</f>
        <v/>
      </c>
      <c r="AN65" s="497"/>
      <c r="AO65" s="497"/>
      <c r="AP65" s="497"/>
      <c r="AQ65" s="497"/>
      <c r="AR65" s="1564"/>
      <c r="AS65" s="1613"/>
      <c r="AT65" s="1613"/>
      <c r="AU65" s="1569"/>
      <c r="AV65" s="1613"/>
      <c r="AW65" s="1613"/>
      <c r="AX65" s="1569"/>
      <c r="AY65" s="1569"/>
      <c r="AZ65" s="1569"/>
      <c r="BA65" s="1572"/>
      <c r="BB65" s="482"/>
      <c r="BC65" s="482"/>
      <c r="BD65" s="472" t="str">
        <f t="shared" si="6"/>
        <v/>
      </c>
      <c r="BE65" s="483"/>
      <c r="BF65" s="483"/>
      <c r="BG65" s="483"/>
      <c r="BH65" s="483"/>
      <c r="BI65" s="484"/>
      <c r="BJ65" s="484"/>
      <c r="BK65" s="484"/>
      <c r="BL65" s="484"/>
      <c r="BM65" s="485"/>
      <c r="BN65" s="485"/>
      <c r="BO65" s="485"/>
      <c r="BP65" s="485"/>
      <c r="BQ65" s="486"/>
      <c r="BR65" s="487"/>
      <c r="BS65" s="304"/>
      <c r="BT65" s="149"/>
      <c r="BU65" s="1596"/>
      <c r="BV65" s="1596"/>
      <c r="BW65" s="1596"/>
      <c r="BX65" s="1599"/>
      <c r="BY65" s="1396"/>
      <c r="BZ65" s="1396"/>
    </row>
    <row r="66" spans="1:78" ht="17" thickBot="1" x14ac:dyDescent="0.25">
      <c r="A66" s="1546"/>
      <c r="B66" s="1548"/>
      <c r="C66" s="1550"/>
      <c r="D66" s="1553"/>
      <c r="E66" s="1556"/>
      <c r="F66" s="1559"/>
      <c r="G66" s="1562"/>
      <c r="H66" s="1565"/>
      <c r="I66" s="1573"/>
      <c r="J66" s="1582"/>
      <c r="K66" s="1585"/>
      <c r="L66" s="1588"/>
      <c r="M66" s="1591"/>
      <c r="N66" s="1588"/>
      <c r="O66" s="1588"/>
      <c r="P66" s="1562"/>
      <c r="Q66" s="1594"/>
      <c r="R66" s="1573"/>
      <c r="S66" s="1576"/>
      <c r="T66" s="1573"/>
      <c r="U66" s="1576"/>
      <c r="V66" s="1573"/>
      <c r="W66" s="1576"/>
      <c r="X66" s="1579"/>
      <c r="Y66" s="1576"/>
      <c r="Z66" s="1576"/>
      <c r="AA66" s="1611"/>
      <c r="AB66" s="502">
        <v>6</v>
      </c>
      <c r="AC66" s="500"/>
      <c r="AD66" s="500"/>
      <c r="AE66" s="500"/>
      <c r="AF66" s="503" t="str">
        <f t="shared" si="0"/>
        <v/>
      </c>
      <c r="AG66" s="504"/>
      <c r="AH66" s="501" t="str">
        <f t="shared" si="1"/>
        <v/>
      </c>
      <c r="AI66" s="504"/>
      <c r="AJ66" s="501" t="str">
        <f t="shared" si="2"/>
        <v/>
      </c>
      <c r="AK66" s="505" t="str">
        <f t="shared" si="3"/>
        <v/>
      </c>
      <c r="AL66" s="496" t="str">
        <f>IFERROR(IF(AND(AF65="Probabilidad",AF66="Probabilidad"),(AL65-(+AL65*AK66)),IF(AND(AF65="Impacto",AF66="Probabilidad"),(AL64-(+AL64*AK66)),IF(AF66="Impacto",AL65,""))),"")</f>
        <v/>
      </c>
      <c r="AM66" s="496" t="str">
        <f>IFERROR(IF(AND(AF65="Impacto",AF66="Impacto"),(AM65-(+AM65*AK66)),IF(AND(AF65="Probabilidad",AF66="Impacto"),(AM64-(+AM64*AK66)),IF(AF66="Probabilidad",AM65,""))),"")</f>
        <v/>
      </c>
      <c r="AN66" s="492"/>
      <c r="AO66" s="493"/>
      <c r="AP66" s="493"/>
      <c r="AQ66" s="493"/>
      <c r="AR66" s="1565"/>
      <c r="AS66" s="1614"/>
      <c r="AT66" s="1614"/>
      <c r="AU66" s="1570"/>
      <c r="AV66" s="1614"/>
      <c r="AW66" s="1614"/>
      <c r="AX66" s="1570"/>
      <c r="AY66" s="1570"/>
      <c r="AZ66" s="1570"/>
      <c r="BA66" s="1573"/>
      <c r="BB66" s="506"/>
      <c r="BC66" s="506"/>
      <c r="BD66" s="499" t="str">
        <f t="shared" si="6"/>
        <v/>
      </c>
      <c r="BE66" s="507"/>
      <c r="BF66" s="507"/>
      <c r="BG66" s="507"/>
      <c r="BH66" s="507"/>
      <c r="BI66" s="508"/>
      <c r="BJ66" s="508"/>
      <c r="BK66" s="508"/>
      <c r="BL66" s="508"/>
      <c r="BM66" s="509"/>
      <c r="BN66" s="509"/>
      <c r="BO66" s="509"/>
      <c r="BP66" s="509"/>
      <c r="BQ66" s="510"/>
      <c r="BR66" s="511"/>
      <c r="BS66" s="711"/>
      <c r="BT66" s="160"/>
      <c r="BU66" s="1597"/>
      <c r="BV66" s="1597"/>
      <c r="BW66" s="1597"/>
      <c r="BX66" s="1600"/>
      <c r="BY66" s="1713"/>
      <c r="BZ66" s="1713"/>
    </row>
    <row r="67" spans="1:78" ht="88.5" customHeight="1" x14ac:dyDescent="0.2">
      <c r="A67" s="1546"/>
      <c r="B67" s="1548"/>
      <c r="C67" s="1550"/>
      <c r="D67" s="1551" t="s">
        <v>209</v>
      </c>
      <c r="E67" s="1554" t="s">
        <v>365</v>
      </c>
      <c r="F67" s="1557">
        <v>2</v>
      </c>
      <c r="G67" s="1601" t="s">
        <v>378</v>
      </c>
      <c r="H67" s="1563"/>
      <c r="I67" s="1571"/>
      <c r="J67" s="1604" t="s">
        <v>379</v>
      </c>
      <c r="K67" s="1583" t="s">
        <v>313</v>
      </c>
      <c r="L67" s="1586" t="s">
        <v>314</v>
      </c>
      <c r="M67" s="1605" t="s">
        <v>380</v>
      </c>
      <c r="N67" s="1586"/>
      <c r="O67" s="1586"/>
      <c r="P67" s="1601" t="s">
        <v>381</v>
      </c>
      <c r="Q67" s="1606">
        <v>0.9</v>
      </c>
      <c r="R67" s="1571" t="s">
        <v>250</v>
      </c>
      <c r="S67" s="1574">
        <f>IF(R67="Muy Alta",100%,IF(R67="Alta",80%,IF(R67="Media",60%,IF(R67="Baja",40%,IF(R67="Muy Baja",20%,"")))))</f>
        <v>0.4</v>
      </c>
      <c r="T67" s="1571"/>
      <c r="U67" s="1574" t="str">
        <f>IF(T67="Catastrófico",100%,IF(T67="Mayor",80%,IF(T67="Moderado",60%,IF(T67="Menor",40%,IF(T67="Leve",20%,"")))))</f>
        <v/>
      </c>
      <c r="V67" s="1571" t="s">
        <v>317</v>
      </c>
      <c r="W67" s="1574">
        <f>IF(V67="Catastrófico",100%,IF(V67="Mayor",80%,IF(V67="Moderado",60%,IF(V67="Menor",40%,IF(V67="Leve",20%,"")))))</f>
        <v>0.2</v>
      </c>
      <c r="X67" s="1577" t="str">
        <f>IF(Y67=100%,"Catastrófico",IF(Y67=80%,"Mayor",IF(Y67=60%,"Moderado",IF(Y67=40%,"Menor",IF(Y67=20%,"Leve","")))))</f>
        <v>Leve</v>
      </c>
      <c r="Y67" s="1574">
        <f>IF(AND(U67="",W67=""),"",MAX(U67,W67))</f>
        <v>0.2</v>
      </c>
      <c r="Z67" s="1574" t="str">
        <f>CONCATENATE(R67,X67)</f>
        <v>BajaLeve</v>
      </c>
      <c r="AA67" s="1568" t="str">
        <f>IF(Z67="Muy AltaLeve","Alto",IF(Z67="Muy AltaMenor","Alto",IF(Z67="Muy AltaModerado","Alto",IF(Z67="Muy AltaMayor","Alto",IF(Z67="Muy AltaCatastrófico","Extremo",IF(Z67="AltaLeve","Moderado",IF(Z67="AltaMenor","Moderado",IF(Z67="AltaModerado","Alto",IF(Z67="AltaMayor","Alto",IF(Z67="AltaCatastrófico","Extremo",IF(Z67="MediaLeve","Moderado",IF(Z67="MediaMenor","Moderado",IF(Z67="MediaModerado","Moderado",IF(Z67="MediaMayor","Alto",IF(Z67="MediaCatastrófico","Extremo",IF(Z67="BajaLeve","Bajo",IF(Z67="BajaMenor","Moderado",IF(Z67="BajaModerado","Moderado",IF(Z67="BajaMayor","Alto",IF(Z67="BajaCatastrófico","Extremo",IF(Z67="Muy BajaLeve","Bajo",IF(Z67="Muy BajaMenor","Bajo",IF(Z67="Muy BajaModerado","Moderado",IF(Z67="Muy BajaMayor","Alto",IF(Z67="Muy BajaCatastrófico","Extremo","")))))))))))))))))))))))))</f>
        <v>Bajo</v>
      </c>
      <c r="AB67" s="458">
        <v>1</v>
      </c>
      <c r="AC67" s="471" t="s">
        <v>382</v>
      </c>
      <c r="AD67" s="512" t="s">
        <v>271</v>
      </c>
      <c r="AE67" s="702" t="s">
        <v>383</v>
      </c>
      <c r="AF67" s="459" t="str">
        <f t="shared" si="0"/>
        <v>Probabilidad</v>
      </c>
      <c r="AG67" s="460" t="s">
        <v>221</v>
      </c>
      <c r="AH67" s="457">
        <f t="shared" si="1"/>
        <v>0.25</v>
      </c>
      <c r="AI67" s="460" t="s">
        <v>222</v>
      </c>
      <c r="AJ67" s="457">
        <f t="shared" si="2"/>
        <v>0.15</v>
      </c>
      <c r="AK67" s="461">
        <f t="shared" si="3"/>
        <v>0.4</v>
      </c>
      <c r="AL67" s="462">
        <f>IFERROR(IF(AF67="Probabilidad",(S67-(+S67*AK67)),IF(AF67="Impacto",S67,"")),"")</f>
        <v>0.24</v>
      </c>
      <c r="AM67" s="462">
        <f>IFERROR(IF(AF67="Impacto",(Y67-(+Y67*AK67)),IF(AF67="Probabilidad",Y67,"")),"")</f>
        <v>0.2</v>
      </c>
      <c r="AN67" s="513" t="s">
        <v>223</v>
      </c>
      <c r="AO67" s="513" t="s">
        <v>224</v>
      </c>
      <c r="AP67" s="513" t="s">
        <v>241</v>
      </c>
      <c r="AQ67" s="513" t="s">
        <v>226</v>
      </c>
      <c r="AR67" s="1622" t="s">
        <v>384</v>
      </c>
      <c r="AS67" s="1612">
        <f>S67</f>
        <v>0.4</v>
      </c>
      <c r="AT67" s="1612">
        <f>IF(AL67="","",MIN(AL67:AL72))</f>
        <v>2.5401599999999996E-2</v>
      </c>
      <c r="AU67" s="1568" t="str">
        <f>IFERROR(IF(AT67="","",IF(AT67&lt;=0.2,"Muy Baja",IF(AT67&lt;=0.4,"Baja",IF(AT67&lt;=0.6,"Media",IF(AT67&lt;=0.8,"Alta","Muy Alta"))))),"")</f>
        <v>Muy Baja</v>
      </c>
      <c r="AV67" s="1612">
        <f>Y67</f>
        <v>0.2</v>
      </c>
      <c r="AW67" s="1612">
        <f>IF(AM67="","",MIN(AM67:AM72))</f>
        <v>0.2</v>
      </c>
      <c r="AX67" s="1568" t="str">
        <f>IFERROR(IF(AW67="","",IF(AW67&lt;=0.2,"Leve",IF(AW67&lt;=0.4,"Menor",IF(AW67&lt;=0.6,"Moderado",IF(AW67&lt;=0.8,"Mayor","Catastrófico"))))),"")</f>
        <v>Leve</v>
      </c>
      <c r="AY67" s="1568" t="str">
        <f>AA67</f>
        <v>Bajo</v>
      </c>
      <c r="AZ67" s="1568" t="str">
        <f>IFERROR(IF(OR(AND(AU67="Muy Baja",AX67="Leve"),AND(AU67="Muy Baja",AX67="Menor"),AND(AU67="Baja",AX67="Leve")),"Bajo",IF(OR(AND(AU67="Muy baja",AX67="Moderado"),AND(AU67="Baja",AX67="Menor"),AND(AU67="Baja",AX67="Moderado"),AND(AU67="Media",AX67="Leve"),AND(AU67="Media",AX67="Menor"),AND(AU67="Media",AX67="Moderado"),AND(AU67="Alta",AX67="Leve"),AND(AU67="Alta",AX67="Menor")),"Moderado",IF(OR(AND(AU67="Muy Baja",AX67="Mayor"),AND(AU67="Baja",AX67="Mayor"),AND(AU67="Media",AX67="Mayor"),AND(AU67="Alta",AX67="Moderado"),AND(AU67="Alta",AX67="Mayor"),AND(AU67="Muy Alta",AX67="Leve"),AND(AU67="Muy Alta",AX67="Menor"),AND(AU67="Muy Alta",AX67="Moderado"),AND(AU67="Muy Alta",AX67="Mayor")),"Alto",IF(OR(AND(AU67="Muy Baja",AX67="Catastrófico"),AND(AU67="Baja",AX67="Catastrófico"),AND(AU67="Media",AX67="Catastrófico"),AND(AU67="Alta",AX67="Catastrófico"),AND(AU67="Muy Alta",AX67="Catastrófico")),"Extremo","")))),"")</f>
        <v>Bajo</v>
      </c>
      <c r="BA67" s="1571" t="s">
        <v>255</v>
      </c>
      <c r="BB67" s="467"/>
      <c r="BC67" s="467"/>
      <c r="BD67" s="514" t="str">
        <f t="shared" si="6"/>
        <v/>
      </c>
      <c r="BE67" s="456"/>
      <c r="BF67" s="456"/>
      <c r="BG67" s="456"/>
      <c r="BH67" s="456"/>
      <c r="BI67" s="467"/>
      <c r="BJ67" s="467"/>
      <c r="BK67" s="467"/>
      <c r="BL67" s="467"/>
      <c r="BM67" s="468"/>
      <c r="BN67" s="468"/>
      <c r="BO67" s="468"/>
      <c r="BP67" s="468"/>
      <c r="BQ67" s="469"/>
      <c r="BR67" s="470"/>
      <c r="BS67" s="710"/>
      <c r="BT67" s="12"/>
      <c r="BU67" s="1620"/>
      <c r="BV67" s="1615"/>
      <c r="BW67" s="1615"/>
      <c r="BX67" s="1617"/>
      <c r="BY67" s="997"/>
      <c r="BZ67" s="1722"/>
    </row>
    <row r="68" spans="1:78" ht="88.5" customHeight="1" x14ac:dyDescent="0.2">
      <c r="A68" s="1546"/>
      <c r="B68" s="1548"/>
      <c r="C68" s="1550"/>
      <c r="D68" s="1552"/>
      <c r="E68" s="1555"/>
      <c r="F68" s="1558"/>
      <c r="G68" s="1602"/>
      <c r="H68" s="1564"/>
      <c r="I68" s="1572"/>
      <c r="J68" s="1581"/>
      <c r="K68" s="1584"/>
      <c r="L68" s="1587"/>
      <c r="M68" s="1590"/>
      <c r="N68" s="1587"/>
      <c r="O68" s="1587"/>
      <c r="P68" s="1602"/>
      <c r="Q68" s="1607"/>
      <c r="R68" s="1572"/>
      <c r="S68" s="1575"/>
      <c r="T68" s="1572"/>
      <c r="U68" s="1575"/>
      <c r="V68" s="1572"/>
      <c r="W68" s="1575"/>
      <c r="X68" s="1578"/>
      <c r="Y68" s="1575"/>
      <c r="Z68" s="1575"/>
      <c r="AA68" s="1569"/>
      <c r="AB68" s="475">
        <v>2</v>
      </c>
      <c r="AC68" s="471" t="s">
        <v>385</v>
      </c>
      <c r="AD68" s="471" t="s">
        <v>271</v>
      </c>
      <c r="AE68" s="471" t="s">
        <v>386</v>
      </c>
      <c r="AF68" s="515" t="str">
        <f t="shared" si="0"/>
        <v>Probabilidad</v>
      </c>
      <c r="AG68" s="494" t="s">
        <v>221</v>
      </c>
      <c r="AH68" s="474">
        <f t="shared" si="1"/>
        <v>0.25</v>
      </c>
      <c r="AI68" s="494" t="s">
        <v>222</v>
      </c>
      <c r="AJ68" s="474">
        <f t="shared" si="2"/>
        <v>0.15</v>
      </c>
      <c r="AK68" s="495">
        <f t="shared" si="3"/>
        <v>0.4</v>
      </c>
      <c r="AL68" s="516">
        <f>IFERROR(IF(AND(AF67="Probabilidad",AF68="Probabilidad"),(AL67-(+AL67*AK68)),IF(AF68="Probabilidad",(S67-(+S67*AK68)),IF(AF68="Impacto",AL67,""))),"")</f>
        <v>0.14399999999999999</v>
      </c>
      <c r="AM68" s="516">
        <f>IFERROR(IF(AND(AF67="Impacto",AF68="Impacto"),(AM67-(+AM67*AK68)),IF(AF68="Impacto",(Y67-(+Y67*AK68)),IF(AF68="Probabilidad",AM67,""))),"")</f>
        <v>0.2</v>
      </c>
      <c r="AN68" s="497" t="s">
        <v>223</v>
      </c>
      <c r="AO68" s="497" t="s">
        <v>224</v>
      </c>
      <c r="AP68" s="497" t="s">
        <v>241</v>
      </c>
      <c r="AQ68" s="497" t="s">
        <v>226</v>
      </c>
      <c r="AR68" s="1564"/>
      <c r="AS68" s="1613"/>
      <c r="AT68" s="1613"/>
      <c r="AU68" s="1569"/>
      <c r="AV68" s="1613"/>
      <c r="AW68" s="1613"/>
      <c r="AX68" s="1569"/>
      <c r="AY68" s="1569"/>
      <c r="AZ68" s="1569"/>
      <c r="BA68" s="1572"/>
      <c r="BB68" s="484"/>
      <c r="BC68" s="484"/>
      <c r="BD68" s="517" t="str">
        <f t="shared" si="6"/>
        <v/>
      </c>
      <c r="BE68" s="473"/>
      <c r="BF68" s="473"/>
      <c r="BG68" s="473"/>
      <c r="BH68" s="473"/>
      <c r="BI68" s="484"/>
      <c r="BJ68" s="484"/>
      <c r="BK68" s="484"/>
      <c r="BL68" s="484"/>
      <c r="BM68" s="485"/>
      <c r="BN68" s="485"/>
      <c r="BO68" s="485"/>
      <c r="BP68" s="485"/>
      <c r="BQ68" s="486"/>
      <c r="BR68" s="487"/>
      <c r="BS68" s="304"/>
      <c r="BT68" s="149"/>
      <c r="BU68" s="1602"/>
      <c r="BV68" s="1587"/>
      <c r="BW68" s="1587"/>
      <c r="BX68" s="1618"/>
      <c r="BY68" s="1171"/>
      <c r="BZ68" s="1618"/>
    </row>
    <row r="69" spans="1:78" ht="88.5" customHeight="1" x14ac:dyDescent="0.2">
      <c r="A69" s="1546"/>
      <c r="B69" s="1548"/>
      <c r="C69" s="1550"/>
      <c r="D69" s="1552"/>
      <c r="E69" s="1555"/>
      <c r="F69" s="1558"/>
      <c r="G69" s="1602"/>
      <c r="H69" s="1564"/>
      <c r="I69" s="1572"/>
      <c r="J69" s="1581"/>
      <c r="K69" s="1584"/>
      <c r="L69" s="1587"/>
      <c r="M69" s="1590"/>
      <c r="N69" s="1587"/>
      <c r="O69" s="1587"/>
      <c r="P69" s="1602"/>
      <c r="Q69" s="1607"/>
      <c r="R69" s="1572"/>
      <c r="S69" s="1575"/>
      <c r="T69" s="1572"/>
      <c r="U69" s="1575"/>
      <c r="V69" s="1572"/>
      <c r="W69" s="1575"/>
      <c r="X69" s="1578"/>
      <c r="Y69" s="1575"/>
      <c r="Z69" s="1575"/>
      <c r="AA69" s="1569"/>
      <c r="AB69" s="475">
        <v>3</v>
      </c>
      <c r="AC69" s="471" t="s">
        <v>387</v>
      </c>
      <c r="AD69" s="471" t="s">
        <v>277</v>
      </c>
      <c r="AE69" s="471" t="s">
        <v>388</v>
      </c>
      <c r="AF69" s="476" t="str">
        <f t="shared" si="0"/>
        <v>Probabilidad</v>
      </c>
      <c r="AG69" s="494" t="s">
        <v>221</v>
      </c>
      <c r="AH69" s="474">
        <f t="shared" si="1"/>
        <v>0.25</v>
      </c>
      <c r="AI69" s="494" t="s">
        <v>222</v>
      </c>
      <c r="AJ69" s="474">
        <f t="shared" si="2"/>
        <v>0.15</v>
      </c>
      <c r="AK69" s="495">
        <f t="shared" si="3"/>
        <v>0.4</v>
      </c>
      <c r="AL69" s="496">
        <f>IFERROR(IF(AND(AF68="Probabilidad",AF69="Probabilidad"),(AL68-(+AL68*AK69)),IF(AND(AF68="Impacto",AF69="Probabilidad"),(AL67-(+AL67*AK69)),IF(AF69="Impacto",AL68,""))),"")</f>
        <v>8.6399999999999991E-2</v>
      </c>
      <c r="AM69" s="496">
        <f>IFERROR(IF(AND(AF68="Impacto",AF69="Impacto"),(AM68-(+AM68*AK69)),IF(AND(AF68="Probabilidad",AF69="Impacto"),(AM67-(+AM67*AK69)),IF(AF69="Probabilidad",AM68,""))),"")</f>
        <v>0.2</v>
      </c>
      <c r="AN69" s="497" t="s">
        <v>223</v>
      </c>
      <c r="AO69" s="497" t="s">
        <v>224</v>
      </c>
      <c r="AP69" s="497" t="s">
        <v>225</v>
      </c>
      <c r="AQ69" s="518" t="s">
        <v>226</v>
      </c>
      <c r="AR69" s="1564"/>
      <c r="AS69" s="1613"/>
      <c r="AT69" s="1613"/>
      <c r="AU69" s="1569"/>
      <c r="AV69" s="1613"/>
      <c r="AW69" s="1613"/>
      <c r="AX69" s="1569"/>
      <c r="AY69" s="1569"/>
      <c r="AZ69" s="1569"/>
      <c r="BA69" s="1572"/>
      <c r="BB69" s="484"/>
      <c r="BC69" s="484"/>
      <c r="BD69" s="517" t="str">
        <f t="shared" si="6"/>
        <v/>
      </c>
      <c r="BE69" s="473"/>
      <c r="BF69" s="473"/>
      <c r="BG69" s="473"/>
      <c r="BH69" s="473"/>
      <c r="BI69" s="484"/>
      <c r="BJ69" s="484"/>
      <c r="BK69" s="484"/>
      <c r="BL69" s="484"/>
      <c r="BM69" s="485"/>
      <c r="BN69" s="485"/>
      <c r="BO69" s="485"/>
      <c r="BP69" s="485"/>
      <c r="BQ69" s="486"/>
      <c r="BR69" s="487"/>
      <c r="BS69" s="304"/>
      <c r="BT69" s="149"/>
      <c r="BU69" s="1602"/>
      <c r="BV69" s="1587"/>
      <c r="BW69" s="1587"/>
      <c r="BX69" s="1618"/>
      <c r="BY69" s="1171"/>
      <c r="BZ69" s="1618"/>
    </row>
    <row r="70" spans="1:78" ht="114.75" customHeight="1" x14ac:dyDescent="0.2">
      <c r="A70" s="1546"/>
      <c r="B70" s="1548"/>
      <c r="C70" s="1550"/>
      <c r="D70" s="1552"/>
      <c r="E70" s="1555"/>
      <c r="F70" s="1558"/>
      <c r="G70" s="1602"/>
      <c r="H70" s="1564"/>
      <c r="I70" s="1572"/>
      <c r="J70" s="1581"/>
      <c r="K70" s="1584"/>
      <c r="L70" s="1587"/>
      <c r="M70" s="1590"/>
      <c r="N70" s="1587"/>
      <c r="O70" s="1587"/>
      <c r="P70" s="1602"/>
      <c r="Q70" s="1607"/>
      <c r="R70" s="1572"/>
      <c r="S70" s="1575"/>
      <c r="T70" s="1572"/>
      <c r="U70" s="1575"/>
      <c r="V70" s="1572"/>
      <c r="W70" s="1575"/>
      <c r="X70" s="1578"/>
      <c r="Y70" s="1575"/>
      <c r="Z70" s="1575"/>
      <c r="AA70" s="1569"/>
      <c r="AB70" s="475">
        <v>4</v>
      </c>
      <c r="AC70" s="471" t="s">
        <v>389</v>
      </c>
      <c r="AD70" s="471" t="s">
        <v>277</v>
      </c>
      <c r="AE70" s="471" t="s">
        <v>390</v>
      </c>
      <c r="AF70" s="476" t="str">
        <f t="shared" si="0"/>
        <v>Probabilidad</v>
      </c>
      <c r="AG70" s="494" t="s">
        <v>221</v>
      </c>
      <c r="AH70" s="474">
        <f t="shared" si="1"/>
        <v>0.25</v>
      </c>
      <c r="AI70" s="494" t="s">
        <v>222</v>
      </c>
      <c r="AJ70" s="474">
        <f t="shared" si="2"/>
        <v>0.15</v>
      </c>
      <c r="AK70" s="495">
        <f t="shared" si="3"/>
        <v>0.4</v>
      </c>
      <c r="AL70" s="496">
        <f>IFERROR(IF(AND(AF69="Probabilidad",AF70="Probabilidad"),(AL69-(+AL69*AK70)),IF(AND(AF69="Impacto",AF70="Probabilidad"),(AL68-(+AL68*AK70)),IF(AF70="Impacto",AL69,""))),"")</f>
        <v>5.183999999999999E-2</v>
      </c>
      <c r="AM70" s="496">
        <f>IFERROR(IF(AND(AF69="Impacto",AF70="Impacto"),(AM69-(+AM69*AK70)),IF(AND(AF69="Probabilidad",AF70="Impacto"),(AM68-(+AM68*AK70)),IF(AF70="Probabilidad",AM69,""))),"")</f>
        <v>0.2</v>
      </c>
      <c r="AN70" s="497" t="s">
        <v>223</v>
      </c>
      <c r="AO70" s="497" t="s">
        <v>224</v>
      </c>
      <c r="AP70" s="497" t="s">
        <v>225</v>
      </c>
      <c r="AQ70" s="492" t="s">
        <v>226</v>
      </c>
      <c r="AR70" s="1564"/>
      <c r="AS70" s="1613"/>
      <c r="AT70" s="1613"/>
      <c r="AU70" s="1569"/>
      <c r="AV70" s="1613"/>
      <c r="AW70" s="1613"/>
      <c r="AX70" s="1569"/>
      <c r="AY70" s="1569"/>
      <c r="AZ70" s="1569"/>
      <c r="BA70" s="1572"/>
      <c r="BB70" s="484"/>
      <c r="BC70" s="484"/>
      <c r="BD70" s="517" t="str">
        <f t="shared" si="6"/>
        <v/>
      </c>
      <c r="BE70" s="473"/>
      <c r="BF70" s="473"/>
      <c r="BG70" s="473"/>
      <c r="BH70" s="473"/>
      <c r="BI70" s="484"/>
      <c r="BJ70" s="484"/>
      <c r="BK70" s="484"/>
      <c r="BL70" s="484"/>
      <c r="BM70" s="485"/>
      <c r="BN70" s="485"/>
      <c r="BO70" s="485"/>
      <c r="BP70" s="485"/>
      <c r="BQ70" s="486"/>
      <c r="BR70" s="487"/>
      <c r="BS70" s="304"/>
      <c r="BT70" s="149"/>
      <c r="BU70" s="1602"/>
      <c r="BV70" s="1587"/>
      <c r="BW70" s="1587"/>
      <c r="BX70" s="1618"/>
      <c r="BY70" s="1171"/>
      <c r="BZ70" s="1618"/>
    </row>
    <row r="71" spans="1:78" ht="88.5" customHeight="1" x14ac:dyDescent="0.2">
      <c r="A71" s="1546"/>
      <c r="B71" s="1548"/>
      <c r="C71" s="1550"/>
      <c r="D71" s="1552"/>
      <c r="E71" s="1555"/>
      <c r="F71" s="1558"/>
      <c r="G71" s="1602"/>
      <c r="H71" s="1564"/>
      <c r="I71" s="1572"/>
      <c r="J71" s="1581"/>
      <c r="K71" s="1584"/>
      <c r="L71" s="1587"/>
      <c r="M71" s="1590"/>
      <c r="N71" s="1587"/>
      <c r="O71" s="1587"/>
      <c r="P71" s="1602"/>
      <c r="Q71" s="1607"/>
      <c r="R71" s="1572"/>
      <c r="S71" s="1575"/>
      <c r="T71" s="1572"/>
      <c r="U71" s="1575"/>
      <c r="V71" s="1572"/>
      <c r="W71" s="1575"/>
      <c r="X71" s="1578"/>
      <c r="Y71" s="1575"/>
      <c r="Z71" s="1575"/>
      <c r="AA71" s="1569"/>
      <c r="AB71" s="475">
        <v>5</v>
      </c>
      <c r="AC71" s="473" t="s">
        <v>391</v>
      </c>
      <c r="AD71" s="473" t="s">
        <v>277</v>
      </c>
      <c r="AE71" s="512" t="s">
        <v>392</v>
      </c>
      <c r="AF71" s="476" t="str">
        <f t="shared" si="0"/>
        <v>Probabilidad</v>
      </c>
      <c r="AG71" s="494" t="s">
        <v>281</v>
      </c>
      <c r="AH71" s="474">
        <f t="shared" si="1"/>
        <v>0.15</v>
      </c>
      <c r="AI71" s="477" t="s">
        <v>222</v>
      </c>
      <c r="AJ71" s="474">
        <f t="shared" si="2"/>
        <v>0.15</v>
      </c>
      <c r="AK71" s="495">
        <f t="shared" si="3"/>
        <v>0.3</v>
      </c>
      <c r="AL71" s="496">
        <f>IFERROR(IF(AND(AF70="Probabilidad",AF71="Probabilidad"),(AL70-(+AL70*AK71)),IF(AND(AF70="Impacto",AF71="Probabilidad"),(AL69-(+AL69*AK71)),IF(AF71="Impacto",AL70,""))),"")</f>
        <v>3.6287999999999994E-2</v>
      </c>
      <c r="AM71" s="496">
        <f>IFERROR(IF(AND(AF70="Impacto",AF71="Impacto"),(AM70-(+AM70*AK71)),IF(AND(AF70="Probabilidad",AF71="Impacto"),(AM69-(+AM69*AK71)),IF(AF71="Probabilidad",AM70,""))),"")</f>
        <v>0.2</v>
      </c>
      <c r="AN71" s="497" t="s">
        <v>223</v>
      </c>
      <c r="AO71" s="497" t="s">
        <v>224</v>
      </c>
      <c r="AP71" s="497" t="s">
        <v>225</v>
      </c>
      <c r="AQ71" s="497" t="s">
        <v>226</v>
      </c>
      <c r="AR71" s="1564"/>
      <c r="AS71" s="1613"/>
      <c r="AT71" s="1613"/>
      <c r="AU71" s="1569"/>
      <c r="AV71" s="1613"/>
      <c r="AW71" s="1613"/>
      <c r="AX71" s="1569"/>
      <c r="AY71" s="1569"/>
      <c r="AZ71" s="1569"/>
      <c r="BA71" s="1572"/>
      <c r="BB71" s="484"/>
      <c r="BC71" s="484"/>
      <c r="BD71" s="517" t="str">
        <f t="shared" si="6"/>
        <v/>
      </c>
      <c r="BE71" s="473"/>
      <c r="BF71" s="473"/>
      <c r="BG71" s="473"/>
      <c r="BH71" s="473"/>
      <c r="BI71" s="484"/>
      <c r="BJ71" s="484"/>
      <c r="BK71" s="484"/>
      <c r="BL71" s="484"/>
      <c r="BM71" s="485"/>
      <c r="BN71" s="485"/>
      <c r="BO71" s="485"/>
      <c r="BP71" s="485"/>
      <c r="BQ71" s="486"/>
      <c r="BR71" s="487"/>
      <c r="BS71" s="304"/>
      <c r="BT71" s="149"/>
      <c r="BU71" s="1602"/>
      <c r="BV71" s="1587"/>
      <c r="BW71" s="1587"/>
      <c r="BX71" s="1618"/>
      <c r="BY71" s="1171"/>
      <c r="BZ71" s="1618"/>
    </row>
    <row r="72" spans="1:78" ht="88.5" customHeight="1" thickBot="1" x14ac:dyDescent="0.25">
      <c r="A72" s="1546"/>
      <c r="B72" s="1548"/>
      <c r="C72" s="1550"/>
      <c r="D72" s="1553"/>
      <c r="E72" s="1556"/>
      <c r="F72" s="1559"/>
      <c r="G72" s="1603"/>
      <c r="H72" s="1565"/>
      <c r="I72" s="1573"/>
      <c r="J72" s="1582"/>
      <c r="K72" s="1585"/>
      <c r="L72" s="1588"/>
      <c r="M72" s="1591"/>
      <c r="N72" s="1588"/>
      <c r="O72" s="1588"/>
      <c r="P72" s="1603"/>
      <c r="Q72" s="1608"/>
      <c r="R72" s="1573"/>
      <c r="S72" s="1576"/>
      <c r="T72" s="1573"/>
      <c r="U72" s="1576"/>
      <c r="V72" s="1573"/>
      <c r="W72" s="1576"/>
      <c r="X72" s="1579"/>
      <c r="Y72" s="1576"/>
      <c r="Z72" s="1576"/>
      <c r="AA72" s="1570"/>
      <c r="AB72" s="502">
        <v>6</v>
      </c>
      <c r="AC72" s="500" t="s">
        <v>393</v>
      </c>
      <c r="AD72" s="500" t="s">
        <v>354</v>
      </c>
      <c r="AE72" s="697" t="s">
        <v>394</v>
      </c>
      <c r="AF72" s="519" t="str">
        <f t="shared" si="0"/>
        <v>Probabilidad</v>
      </c>
      <c r="AG72" s="504" t="s">
        <v>281</v>
      </c>
      <c r="AH72" s="501">
        <f t="shared" si="1"/>
        <v>0.15</v>
      </c>
      <c r="AI72" s="488" t="s">
        <v>222</v>
      </c>
      <c r="AJ72" s="501">
        <f t="shared" si="2"/>
        <v>0.15</v>
      </c>
      <c r="AK72" s="505">
        <f t="shared" si="3"/>
        <v>0.3</v>
      </c>
      <c r="AL72" s="496">
        <f>IFERROR(IF(AND(AF71="Probabilidad",AF72="Probabilidad"),(AL71-(+AL71*AK72)),IF(AND(AF71="Impacto",AF72="Probabilidad"),(AL70-(+AL70*AK72)),IF(AF72="Impacto",AL71,""))),"")</f>
        <v>2.5401599999999996E-2</v>
      </c>
      <c r="AM72" s="496">
        <f>IFERROR(IF(AND(AF71="Impacto",AF72="Impacto"),(AM71-(+AM71*AK72)),IF(AND(AF71="Probabilidad",AF72="Impacto"),(AM70-(+AM70*AK72)),IF(AF72="Probabilidad",AM71,""))),"")</f>
        <v>0.2</v>
      </c>
      <c r="AN72" s="493" t="s">
        <v>223</v>
      </c>
      <c r="AO72" s="493" t="s">
        <v>224</v>
      </c>
      <c r="AP72" s="493" t="s">
        <v>225</v>
      </c>
      <c r="AQ72" s="493" t="s">
        <v>226</v>
      </c>
      <c r="AR72" s="1565"/>
      <c r="AS72" s="1614"/>
      <c r="AT72" s="1614"/>
      <c r="AU72" s="1570"/>
      <c r="AV72" s="1614"/>
      <c r="AW72" s="1614"/>
      <c r="AX72" s="1570"/>
      <c r="AY72" s="1570"/>
      <c r="AZ72" s="1570"/>
      <c r="BA72" s="1573"/>
      <c r="BB72" s="508"/>
      <c r="BC72" s="508"/>
      <c r="BD72" s="520" t="str">
        <f t="shared" si="6"/>
        <v/>
      </c>
      <c r="BE72" s="500"/>
      <c r="BF72" s="500"/>
      <c r="BG72" s="500"/>
      <c r="BH72" s="500"/>
      <c r="BI72" s="508"/>
      <c r="BJ72" s="508"/>
      <c r="BK72" s="508"/>
      <c r="BL72" s="508"/>
      <c r="BM72" s="509"/>
      <c r="BN72" s="509"/>
      <c r="BO72" s="509"/>
      <c r="BP72" s="509"/>
      <c r="BQ72" s="510"/>
      <c r="BR72" s="511"/>
      <c r="BS72" s="711"/>
      <c r="BT72" s="160"/>
      <c r="BU72" s="1621"/>
      <c r="BV72" s="1616"/>
      <c r="BW72" s="1616"/>
      <c r="BX72" s="1619"/>
      <c r="BY72" s="1172"/>
      <c r="BZ72" s="1723"/>
    </row>
    <row r="73" spans="1:78" ht="145" x14ac:dyDescent="0.2">
      <c r="A73" s="1529" t="s">
        <v>395</v>
      </c>
      <c r="B73" s="1236" t="s">
        <v>396</v>
      </c>
      <c r="C73" s="1531" t="s">
        <v>397</v>
      </c>
      <c r="D73" s="1495" t="s">
        <v>209</v>
      </c>
      <c r="E73" s="1259" t="s">
        <v>398</v>
      </c>
      <c r="F73" s="1260">
        <v>1</v>
      </c>
      <c r="G73" s="1498" t="s">
        <v>399</v>
      </c>
      <c r="H73" s="1229"/>
      <c r="I73" s="1214"/>
      <c r="J73" s="1225" t="s">
        <v>400</v>
      </c>
      <c r="K73" s="1228" t="s">
        <v>313</v>
      </c>
      <c r="L73" s="1194" t="s">
        <v>214</v>
      </c>
      <c r="M73" s="1471" t="s">
        <v>401</v>
      </c>
      <c r="N73" s="1194"/>
      <c r="O73" s="1194"/>
      <c r="P73" s="1499" t="s">
        <v>402</v>
      </c>
      <c r="Q73" s="1246">
        <v>0</v>
      </c>
      <c r="R73" s="1214" t="s">
        <v>217</v>
      </c>
      <c r="S73" s="1136">
        <f>IF(R73="Muy Alta",100%,IF(R73="Alta",80%,IF(R73="Media",60%,IF(R73="Baja",40%,IF(R73="Muy Baja",20%,"")))))</f>
        <v>0.6</v>
      </c>
      <c r="T73" s="1214"/>
      <c r="U73" s="1136" t="str">
        <f>IF(T73="Catastrófico",100%,IF(T73="Mayor",80%,IF(T73="Moderado",60%,IF(T73="Menor",40%,IF(T73="Leve",20%,"")))))</f>
        <v/>
      </c>
      <c r="V73" s="1214" t="s">
        <v>403</v>
      </c>
      <c r="W73" s="1136">
        <f>IF(V73="Catastrófico",100%,IF(V73="Mayor",80%,IF(V73="Moderado",60%,IF(V73="Menor",40%,IF(V73="Leve",20%,"")))))</f>
        <v>0.8</v>
      </c>
      <c r="X73" s="1137" t="str">
        <f>IF(Y73=100%,"Catastrófico",IF(Y73=80%,"Mayor",IF(Y73=60%,"Moderado",IF(Y73=40%,"Menor",IF(Y73=20%,"Leve","")))))</f>
        <v>Mayor</v>
      </c>
      <c r="Y73" s="1136">
        <f>IF(AND(U73="",W73=""),"",MAX(U73,W73))</f>
        <v>0.8</v>
      </c>
      <c r="Z73" s="1136" t="str">
        <f>CONCATENATE(R73,X73)</f>
        <v>MediaMayor</v>
      </c>
      <c r="AA73" s="1283" t="str">
        <f>IF(Z73="Muy AltaLeve","Alto",IF(Z73="Muy AltaMenor","Alto",IF(Z73="Muy AltaModerado","Alto",IF(Z73="Muy AltaMayor","Alto",IF(Z73="Muy AltaCatastrófico","Extremo",IF(Z73="AltaLeve","Moderado",IF(Z73="AltaMenor","Moderado",IF(Z73="AltaModerado","Alto",IF(Z73="AltaMayor","Alto",IF(Z73="AltaCatastrófico","Extremo",IF(Z73="MediaLeve","Moderado",IF(Z73="MediaMenor","Moderado",IF(Z73="MediaModerado","Moderado",IF(Z73="MediaMayor","Alto",IF(Z73="MediaCatastrófico","Extremo",IF(Z73="BajaLeve","Bajo",IF(Z73="BajaMenor","Moderado",IF(Z73="BajaModerado","Moderado",IF(Z73="BajaMayor","Alto",IF(Z73="BajaCatastrófico","Extremo",IF(Z73="Muy BajaLeve","Bajo",IF(Z73="Muy BajaMenor","Bajo",IF(Z73="Muy BajaModerado","Moderado",IF(Z73="Muy BajaMayor","Alto",IF(Z73="Muy BajaCatastrófico","Extremo","")))))))))))))))))))))))))</f>
        <v>Alto</v>
      </c>
      <c r="AB73" s="242">
        <v>1</v>
      </c>
      <c r="AC73" s="385" t="s">
        <v>404</v>
      </c>
      <c r="AD73" s="367" t="s">
        <v>271</v>
      </c>
      <c r="AE73" s="367" t="s">
        <v>405</v>
      </c>
      <c r="AF73" s="243" t="str">
        <f t="shared" ref="AF73:AF120" si="7">IF(OR(AG73="Preventivo",AG73="Detectivo"),"Probabilidad",IF(AG73="Correctivo","Impacto",""))</f>
        <v>Probabilidad</v>
      </c>
      <c r="AG73" s="244" t="s">
        <v>221</v>
      </c>
      <c r="AH73" s="241">
        <f t="shared" ref="AH73:AH120" si="8">IF(AG73="","",IF(AG73="Preventivo",25%,IF(AG73="Detectivo",15%,IF(AG73="Correctivo",10%))))</f>
        <v>0.25</v>
      </c>
      <c r="AI73" s="244" t="s">
        <v>222</v>
      </c>
      <c r="AJ73" s="241">
        <f t="shared" ref="AJ73:AJ120" si="9">IF(AI73="Automático",25%,IF(AI73="Manual",15%,""))</f>
        <v>0.15</v>
      </c>
      <c r="AK73" s="245">
        <f t="shared" ref="AK73:AK120" si="10">IF(OR(AH73="",AJ73=""),"",AH73+AJ73)</f>
        <v>0.4</v>
      </c>
      <c r="AL73" s="246">
        <f>IFERROR(IF(AF73="Probabilidad",(S73-(+S73*AK73)),IF(AF73="Impacto",S73,"")),"")</f>
        <v>0.36</v>
      </c>
      <c r="AM73" s="246">
        <f>IFERROR(IF(AF73="Impacto",(Y73-(+Y73*AK73)),IF(AF73="Probabilidad",Y73,"")),"")</f>
        <v>0.8</v>
      </c>
      <c r="AN73" s="247" t="s">
        <v>223</v>
      </c>
      <c r="AO73" s="247" t="s">
        <v>224</v>
      </c>
      <c r="AP73" s="247" t="s">
        <v>241</v>
      </c>
      <c r="AQ73" s="247" t="s">
        <v>226</v>
      </c>
      <c r="AR73" s="1493" t="s">
        <v>406</v>
      </c>
      <c r="AS73" s="1230">
        <f>S73</f>
        <v>0.6</v>
      </c>
      <c r="AT73" s="1230">
        <f>IF(AL73="","",MIN(AL73:AL78))</f>
        <v>0.12959999999999999</v>
      </c>
      <c r="AU73" s="1216" t="str">
        <f>IFERROR(IF(AT73="","",IF(AT73&lt;=0.2,"Muy Baja",IF(AT73&lt;=0.4,"Baja",IF(AT73&lt;=0.6,"Media",IF(AT73&lt;=0.8,"Alta","Muy Alta"))))),"")</f>
        <v>Muy Baja</v>
      </c>
      <c r="AV73" s="1230">
        <f>Y73</f>
        <v>0.8</v>
      </c>
      <c r="AW73" s="1230">
        <f>IF(AM73="","",MIN(AM73:AM78))</f>
        <v>0.8</v>
      </c>
      <c r="AX73" s="1216" t="str">
        <f>IFERROR(IF(AW73="","",IF(AW73&lt;=0.2,"Leve",IF(AW73&lt;=0.4,"Menor",IF(AW73&lt;=0.6,"Moderado",IF(AW73&lt;=0.8,"Mayor","Catastrófico"))))),"")</f>
        <v>Mayor</v>
      </c>
      <c r="AY73" s="1216" t="str">
        <f>AA73</f>
        <v>Alto</v>
      </c>
      <c r="AZ73" s="1216" t="str">
        <f>IFERROR(IF(OR(AND(AU73="Muy Baja",AX73="Leve"),AND(AU73="Muy Baja",AX73="Menor"),AND(AU73="Baja",AX73="Leve")),"Bajo",IF(OR(AND(AU73="Muy baja",AX73="Moderado"),AND(AU73="Baja",AX73="Menor"),AND(AU73="Baja",AX73="Moderado"),AND(AU73="Media",AX73="Leve"),AND(AU73="Media",AX73="Menor"),AND(AU73="Media",AX73="Moderado"),AND(AU73="Alta",AX73="Leve"),AND(AU73="Alta",AX73="Menor")),"Moderado",IF(OR(AND(AU73="Muy Baja",AX73="Mayor"),AND(AU73="Baja",AX73="Mayor"),AND(AU73="Media",AX73="Mayor"),AND(AU73="Alta",AX73="Moderado"),AND(AU73="Alta",AX73="Mayor"),AND(AU73="Muy Alta",AX73="Leve"),AND(AU73="Muy Alta",AX73="Menor"),AND(AU73="Muy Alta",AX73="Moderado"),AND(AU73="Muy Alta",AX73="Mayor")),"Alto",IF(OR(AND(AU73="Muy Baja",AX73="Catastrófico"),AND(AU73="Baja",AX73="Catastrófico"),AND(AU73="Media",AX73="Catastrófico"),AND(AU73="Alta",AX73="Catastrófico"),AND(AU73="Muy Alta",AX73="Catastrófico")),"Extremo","")))),"")</f>
        <v>Alto</v>
      </c>
      <c r="BA73" s="1214" t="s">
        <v>228</v>
      </c>
      <c r="BB73" s="368" t="s">
        <v>407</v>
      </c>
      <c r="BC73" s="369" t="s">
        <v>408</v>
      </c>
      <c r="BD73" s="370">
        <f>IF(SUM(BE73:BH73)=0,"",SUM(BE73:BH73))</f>
        <v>4</v>
      </c>
      <c r="BE73" s="371">
        <v>1</v>
      </c>
      <c r="BF73" s="372">
        <v>1</v>
      </c>
      <c r="BG73" s="372">
        <v>1</v>
      </c>
      <c r="BH73" s="372">
        <v>1</v>
      </c>
      <c r="BI73" s="373" t="s">
        <v>409</v>
      </c>
      <c r="BJ73" s="373" t="s">
        <v>410</v>
      </c>
      <c r="BK73" s="130"/>
      <c r="BL73" s="248"/>
      <c r="BM73" s="721"/>
      <c r="BN73" s="251"/>
      <c r="BO73" s="251"/>
      <c r="BP73" s="251"/>
      <c r="BQ73" s="252"/>
      <c r="BR73" s="253"/>
      <c r="BS73" s="710"/>
      <c r="BT73" s="9"/>
      <c r="BU73" s="1215"/>
      <c r="BV73" s="1209"/>
      <c r="BW73" s="1209"/>
      <c r="BX73" s="1211"/>
      <c r="BY73" s="1395"/>
      <c r="BZ73" s="1211"/>
    </row>
    <row r="74" spans="1:78" ht="167" x14ac:dyDescent="0.2">
      <c r="A74" s="1529"/>
      <c r="B74" s="1236"/>
      <c r="C74" s="1531"/>
      <c r="D74" s="1496"/>
      <c r="E74" s="1004"/>
      <c r="F74" s="1007"/>
      <c r="G74" s="1255"/>
      <c r="H74" s="1013"/>
      <c r="I74" s="1016"/>
      <c r="J74" s="1226"/>
      <c r="K74" s="1022"/>
      <c r="L74" s="1024"/>
      <c r="M74" s="1169"/>
      <c r="N74" s="1024"/>
      <c r="O74" s="1024"/>
      <c r="P74" s="1477"/>
      <c r="Q74" s="1134"/>
      <c r="R74" s="1016"/>
      <c r="S74" s="1027"/>
      <c r="T74" s="1016"/>
      <c r="U74" s="1027"/>
      <c r="V74" s="1016"/>
      <c r="W74" s="1027"/>
      <c r="X74" s="1030"/>
      <c r="Y74" s="1027"/>
      <c r="Z74" s="1027"/>
      <c r="AA74" s="1039"/>
      <c r="AB74" s="150">
        <v>2</v>
      </c>
      <c r="AC74" s="551" t="s">
        <v>411</v>
      </c>
      <c r="AD74" s="374" t="s">
        <v>412</v>
      </c>
      <c r="AE74" s="374" t="s">
        <v>413</v>
      </c>
      <c r="AF74" s="145" t="str">
        <f t="shared" si="7"/>
        <v>Probabilidad</v>
      </c>
      <c r="AG74" s="151" t="s">
        <v>221</v>
      </c>
      <c r="AH74" s="146">
        <f t="shared" si="8"/>
        <v>0.25</v>
      </c>
      <c r="AI74" s="151" t="s">
        <v>222</v>
      </c>
      <c r="AJ74" s="146">
        <f t="shared" si="9"/>
        <v>0.15</v>
      </c>
      <c r="AK74" s="147">
        <f t="shared" si="10"/>
        <v>0.4</v>
      </c>
      <c r="AL74" s="152">
        <f>IFERROR(IF(AND(AF73="Probabilidad",AF74="Probabilidad"),(AL73-(+AL73*AK74)),IF(AF74="Probabilidad",(S73-(+S73*AK74)),IF(AF74="Impacto",AL73,""))),"")</f>
        <v>0.216</v>
      </c>
      <c r="AM74" s="152">
        <f>IFERROR(IF(AND(AF73="Impacto",AF74="Impacto"),(AM73-(+AM73*AK74)),IF(AF74="Impacto",(Y73-(+Y73*AK74)),IF(AF74="Probabilidad",AM73,""))),"")</f>
        <v>0.8</v>
      </c>
      <c r="AN74" s="153" t="s">
        <v>223</v>
      </c>
      <c r="AO74" s="153" t="s">
        <v>291</v>
      </c>
      <c r="AP74" s="153" t="s">
        <v>241</v>
      </c>
      <c r="AQ74" s="153" t="s">
        <v>226</v>
      </c>
      <c r="AR74" s="1494"/>
      <c r="AS74" s="1036"/>
      <c r="AT74" s="1036"/>
      <c r="AU74" s="1033"/>
      <c r="AV74" s="1036"/>
      <c r="AW74" s="1036"/>
      <c r="AX74" s="1033"/>
      <c r="AY74" s="1033"/>
      <c r="AZ74" s="1033"/>
      <c r="BA74" s="1016"/>
      <c r="BB74" s="348" t="s">
        <v>414</v>
      </c>
      <c r="BC74" s="349" t="s">
        <v>415</v>
      </c>
      <c r="BD74" s="148">
        <f t="shared" ref="BD74:BD120" si="11">IF(SUM(BE74:BH74)=0,"",SUM(BE74:BH74))</f>
        <v>4</v>
      </c>
      <c r="BE74" s="375">
        <v>1</v>
      </c>
      <c r="BF74" s="376">
        <v>1</v>
      </c>
      <c r="BG74" s="376">
        <v>1</v>
      </c>
      <c r="BH74" s="376">
        <v>1</v>
      </c>
      <c r="BI74" s="377" t="s">
        <v>416</v>
      </c>
      <c r="BJ74" s="378" t="s">
        <v>410</v>
      </c>
      <c r="BK74" s="235"/>
      <c r="BL74" s="130"/>
      <c r="BM74" s="722"/>
      <c r="BN74" s="155"/>
      <c r="BO74" s="155"/>
      <c r="BP74" s="155"/>
      <c r="BQ74" s="156"/>
      <c r="BR74" s="157"/>
      <c r="BS74" s="304"/>
      <c r="BT74" s="149"/>
      <c r="BU74" s="1051"/>
      <c r="BV74" s="1076"/>
      <c r="BW74" s="1076"/>
      <c r="BX74" s="1212"/>
      <c r="BY74" s="1396"/>
      <c r="BZ74" s="1212"/>
    </row>
    <row r="75" spans="1:78" ht="167" x14ac:dyDescent="0.2">
      <c r="A75" s="1529"/>
      <c r="B75" s="1236"/>
      <c r="C75" s="1531"/>
      <c r="D75" s="1496"/>
      <c r="E75" s="1004"/>
      <c r="F75" s="1007"/>
      <c r="G75" s="1255"/>
      <c r="H75" s="1013"/>
      <c r="I75" s="1016"/>
      <c r="J75" s="1226"/>
      <c r="K75" s="1022"/>
      <c r="L75" s="1024"/>
      <c r="M75" s="1169"/>
      <c r="N75" s="1024"/>
      <c r="O75" s="1024"/>
      <c r="P75" s="1477"/>
      <c r="Q75" s="1134"/>
      <c r="R75" s="1016"/>
      <c r="S75" s="1027"/>
      <c r="T75" s="1016"/>
      <c r="U75" s="1027"/>
      <c r="V75" s="1016"/>
      <c r="W75" s="1027"/>
      <c r="X75" s="1030"/>
      <c r="Y75" s="1027"/>
      <c r="Z75" s="1027"/>
      <c r="AA75" s="1039"/>
      <c r="AB75" s="150">
        <v>3</v>
      </c>
      <c r="AC75" s="655" t="s">
        <v>417</v>
      </c>
      <c r="AD75" s="379" t="s">
        <v>412</v>
      </c>
      <c r="AE75" s="379" t="s">
        <v>418</v>
      </c>
      <c r="AF75" s="145" t="str">
        <f t="shared" si="7"/>
        <v>Probabilidad</v>
      </c>
      <c r="AG75" s="151" t="s">
        <v>221</v>
      </c>
      <c r="AH75" s="146">
        <f t="shared" si="8"/>
        <v>0.25</v>
      </c>
      <c r="AI75" s="151" t="s">
        <v>222</v>
      </c>
      <c r="AJ75" s="146">
        <f t="shared" si="9"/>
        <v>0.15</v>
      </c>
      <c r="AK75" s="147">
        <f t="shared" si="10"/>
        <v>0.4</v>
      </c>
      <c r="AL75" s="152">
        <f>IFERROR(IF(AND(AF74="Probabilidad",AF75="Probabilidad"),(AL74-(+AL74*AK75)),IF(AND(AF74="Impacto",AF75="Probabilidad"),(AL73-(+AL73*AK75)),IF(AF75="Impacto",AL74,""))),"")</f>
        <v>0.12959999999999999</v>
      </c>
      <c r="AM75" s="152">
        <f>IFERROR(IF(AND(AF74="Impacto",AF75="Impacto"),(AM74-(+AM74*AK75)),IF(AND(AF74="Probabilidad",AF75="Impacto"),(AM73-(+AM73*AK75)),IF(AF75="Probabilidad",AM74,""))),"")</f>
        <v>0.8</v>
      </c>
      <c r="AN75" s="153" t="s">
        <v>223</v>
      </c>
      <c r="AO75" s="153" t="s">
        <v>291</v>
      </c>
      <c r="AP75" s="153" t="s">
        <v>241</v>
      </c>
      <c r="AQ75" s="153" t="s">
        <v>226</v>
      </c>
      <c r="AR75" s="1494"/>
      <c r="AS75" s="1036"/>
      <c r="AT75" s="1036"/>
      <c r="AU75" s="1033"/>
      <c r="AV75" s="1036"/>
      <c r="AW75" s="1036"/>
      <c r="AX75" s="1033"/>
      <c r="AY75" s="1033"/>
      <c r="AZ75" s="1033"/>
      <c r="BA75" s="1016"/>
      <c r="BB75" s="129"/>
      <c r="BC75" s="129"/>
      <c r="BD75" s="148" t="str">
        <f t="shared" si="11"/>
        <v/>
      </c>
      <c r="BE75" s="154"/>
      <c r="BF75" s="154"/>
      <c r="BG75" s="154"/>
      <c r="BH75" s="154"/>
      <c r="BI75" s="130"/>
      <c r="BJ75" s="130"/>
      <c r="BK75" s="130"/>
      <c r="BL75" s="130"/>
      <c r="BM75" s="155"/>
      <c r="BN75" s="155"/>
      <c r="BO75" s="155"/>
      <c r="BP75" s="155"/>
      <c r="BQ75" s="156"/>
      <c r="BR75" s="157"/>
      <c r="BS75" s="304"/>
      <c r="BT75" s="149"/>
      <c r="BU75" s="1051"/>
      <c r="BV75" s="1076"/>
      <c r="BW75" s="1076"/>
      <c r="BX75" s="1212"/>
      <c r="BY75" s="1396"/>
      <c r="BZ75" s="1212"/>
    </row>
    <row r="76" spans="1:78" ht="16" x14ac:dyDescent="0.2">
      <c r="A76" s="1529"/>
      <c r="B76" s="1236"/>
      <c r="C76" s="1531"/>
      <c r="D76" s="1496"/>
      <c r="E76" s="1004"/>
      <c r="F76" s="1007"/>
      <c r="G76" s="1255"/>
      <c r="H76" s="1013"/>
      <c r="I76" s="1016"/>
      <c r="J76" s="1226"/>
      <c r="K76" s="1022"/>
      <c r="L76" s="1024"/>
      <c r="M76" s="1169"/>
      <c r="N76" s="1024"/>
      <c r="O76" s="1024"/>
      <c r="P76" s="1477"/>
      <c r="Q76" s="1134"/>
      <c r="R76" s="1016"/>
      <c r="S76" s="1027"/>
      <c r="T76" s="1016"/>
      <c r="U76" s="1027"/>
      <c r="V76" s="1016"/>
      <c r="W76" s="1027"/>
      <c r="X76" s="1030"/>
      <c r="Y76" s="1027"/>
      <c r="Z76" s="1027"/>
      <c r="AA76" s="1039"/>
      <c r="AB76" s="150">
        <v>4</v>
      </c>
      <c r="AC76" s="656"/>
      <c r="AD76" s="380"/>
      <c r="AE76" s="380"/>
      <c r="AF76" s="145" t="str">
        <f t="shared" si="7"/>
        <v/>
      </c>
      <c r="AG76" s="151"/>
      <c r="AH76" s="146" t="str">
        <f t="shared" si="8"/>
        <v/>
      </c>
      <c r="AI76" s="151"/>
      <c r="AJ76" s="146" t="str">
        <f t="shared" si="9"/>
        <v/>
      </c>
      <c r="AK76" s="147" t="str">
        <f t="shared" si="10"/>
        <v/>
      </c>
      <c r="AL76" s="152" t="str">
        <f>IFERROR(IF(AND(AF75="Probabilidad",AF76="Probabilidad"),(AL75-(+AL75*AK76)),IF(AND(AF75="Impacto",AF76="Probabilidad"),(AL74-(+AL74*AK76)),IF(AF76="Impacto",AL75,""))),"")</f>
        <v/>
      </c>
      <c r="AM76" s="152" t="str">
        <f>IFERROR(IF(AND(AF75="Impacto",AF76="Impacto"),(AM75-(+AM75*AK76)),IF(AND(AF75="Probabilidad",AF76="Impacto"),(AM74-(+AM74*AK76)),IF(AF76="Probabilidad",AM75,""))),"")</f>
        <v/>
      </c>
      <c r="AN76" s="153"/>
      <c r="AO76" s="153"/>
      <c r="AP76" s="153"/>
      <c r="AQ76" s="153"/>
      <c r="AR76" s="1494"/>
      <c r="AS76" s="1036"/>
      <c r="AT76" s="1036"/>
      <c r="AU76" s="1033"/>
      <c r="AV76" s="1036"/>
      <c r="AW76" s="1036"/>
      <c r="AX76" s="1033"/>
      <c r="AY76" s="1033"/>
      <c r="AZ76" s="1033"/>
      <c r="BA76" s="1016"/>
      <c r="BB76" s="129"/>
      <c r="BC76" s="129"/>
      <c r="BD76" s="148" t="str">
        <f t="shared" si="11"/>
        <v/>
      </c>
      <c r="BE76" s="154"/>
      <c r="BF76" s="154"/>
      <c r="BG76" s="154"/>
      <c r="BH76" s="154"/>
      <c r="BI76" s="130"/>
      <c r="BJ76" s="130"/>
      <c r="BK76" s="130"/>
      <c r="BL76" s="130"/>
      <c r="BM76" s="155"/>
      <c r="BN76" s="155"/>
      <c r="BO76" s="155"/>
      <c r="BP76" s="155"/>
      <c r="BQ76" s="156"/>
      <c r="BR76" s="157"/>
      <c r="BS76" s="304"/>
      <c r="BT76" s="149"/>
      <c r="BU76" s="1051"/>
      <c r="BV76" s="1076"/>
      <c r="BW76" s="1076"/>
      <c r="BX76" s="1212"/>
      <c r="BY76" s="1396"/>
      <c r="BZ76" s="1212"/>
    </row>
    <row r="77" spans="1:78" ht="16" x14ac:dyDescent="0.2">
      <c r="A77" s="1529"/>
      <c r="B77" s="1236"/>
      <c r="C77" s="1531"/>
      <c r="D77" s="1496"/>
      <c r="E77" s="1004"/>
      <c r="F77" s="1007"/>
      <c r="G77" s="1255"/>
      <c r="H77" s="1013"/>
      <c r="I77" s="1016"/>
      <c r="J77" s="1226"/>
      <c r="K77" s="1022"/>
      <c r="L77" s="1024"/>
      <c r="M77" s="1169"/>
      <c r="N77" s="1024"/>
      <c r="O77" s="1024"/>
      <c r="P77" s="1477"/>
      <c r="Q77" s="1134"/>
      <c r="R77" s="1016"/>
      <c r="S77" s="1027"/>
      <c r="T77" s="1016"/>
      <c r="U77" s="1027"/>
      <c r="V77" s="1016"/>
      <c r="W77" s="1027"/>
      <c r="X77" s="1030"/>
      <c r="Y77" s="1027"/>
      <c r="Z77" s="1027"/>
      <c r="AA77" s="1039"/>
      <c r="AB77" s="150">
        <v>5</v>
      </c>
      <c r="AC77" s="158"/>
      <c r="AD77" s="158"/>
      <c r="AE77" s="149"/>
      <c r="AF77" s="145" t="str">
        <f t="shared" si="7"/>
        <v/>
      </c>
      <c r="AG77" s="151"/>
      <c r="AH77" s="146" t="str">
        <f t="shared" si="8"/>
        <v/>
      </c>
      <c r="AI77" s="151"/>
      <c r="AJ77" s="146" t="str">
        <f t="shared" si="9"/>
        <v/>
      </c>
      <c r="AK77" s="147" t="str">
        <f t="shared" si="10"/>
        <v/>
      </c>
      <c r="AL77" s="152" t="str">
        <f>IFERROR(IF(AND(AF76="Probabilidad",AF77="Probabilidad"),(AL76-(+AL76*AK77)),IF(AND(AF76="Impacto",AF77="Probabilidad"),(AL75-(+AL75*AK77)),IF(AF77="Impacto",AL76,""))),"")</f>
        <v/>
      </c>
      <c r="AM77" s="152" t="str">
        <f>IFERROR(IF(AND(AF76="Impacto",AF77="Impacto"),(AM76-(+AM76*AK77)),IF(AND(AF76="Probabilidad",AF77="Impacto"),(AM75-(+AM75*AK77)),IF(AF77="Probabilidad",AM76,""))),"")</f>
        <v/>
      </c>
      <c r="AN77" s="153"/>
      <c r="AO77" s="153"/>
      <c r="AP77" s="153"/>
      <c r="AQ77" s="153"/>
      <c r="AR77" s="1494"/>
      <c r="AS77" s="1036"/>
      <c r="AT77" s="1036"/>
      <c r="AU77" s="1033"/>
      <c r="AV77" s="1036"/>
      <c r="AW77" s="1036"/>
      <c r="AX77" s="1033"/>
      <c r="AY77" s="1033"/>
      <c r="AZ77" s="1033"/>
      <c r="BA77" s="1016"/>
      <c r="BB77" s="129"/>
      <c r="BC77" s="129"/>
      <c r="BD77" s="148" t="str">
        <f t="shared" si="11"/>
        <v/>
      </c>
      <c r="BE77" s="154"/>
      <c r="BF77" s="154"/>
      <c r="BG77" s="154"/>
      <c r="BH77" s="154"/>
      <c r="BI77" s="130"/>
      <c r="BJ77" s="130"/>
      <c r="BK77" s="130"/>
      <c r="BL77" s="130"/>
      <c r="BM77" s="155"/>
      <c r="BN77" s="155"/>
      <c r="BO77" s="155"/>
      <c r="BP77" s="155"/>
      <c r="BQ77" s="156"/>
      <c r="BR77" s="157"/>
      <c r="BS77" s="304"/>
      <c r="BT77" s="149"/>
      <c r="BU77" s="1051"/>
      <c r="BV77" s="1076"/>
      <c r="BW77" s="1076"/>
      <c r="BX77" s="1212"/>
      <c r="BY77" s="1396"/>
      <c r="BZ77" s="1212"/>
    </row>
    <row r="78" spans="1:78" ht="17" thickBot="1" x14ac:dyDescent="0.25">
      <c r="A78" s="1529"/>
      <c r="B78" s="1236"/>
      <c r="C78" s="1531"/>
      <c r="D78" s="1497"/>
      <c r="E78" s="1004"/>
      <c r="F78" s="1253"/>
      <c r="G78" s="1255"/>
      <c r="H78" s="1013"/>
      <c r="I78" s="1193"/>
      <c r="J78" s="1257"/>
      <c r="K78" s="1022"/>
      <c r="L78" s="1195"/>
      <c r="M78" s="1468"/>
      <c r="N78" s="1195"/>
      <c r="O78" s="1195"/>
      <c r="P78" s="1477"/>
      <c r="Q78" s="1231"/>
      <c r="R78" s="1193"/>
      <c r="S78" s="1200"/>
      <c r="T78" s="1193"/>
      <c r="U78" s="1200"/>
      <c r="V78" s="1193"/>
      <c r="W78" s="1200"/>
      <c r="X78" s="1199"/>
      <c r="Y78" s="1200"/>
      <c r="Z78" s="1200"/>
      <c r="AA78" s="1039"/>
      <c r="AB78" s="293">
        <v>6</v>
      </c>
      <c r="AC78" s="291"/>
      <c r="AD78" s="291"/>
      <c r="AE78" s="291"/>
      <c r="AF78" s="98" t="str">
        <f t="shared" si="7"/>
        <v/>
      </c>
      <c r="AG78" s="239"/>
      <c r="AH78" s="292" t="str">
        <f t="shared" si="8"/>
        <v/>
      </c>
      <c r="AI78" s="239"/>
      <c r="AJ78" s="292" t="str">
        <f t="shared" si="9"/>
        <v/>
      </c>
      <c r="AK78" s="294" t="str">
        <f t="shared" si="10"/>
        <v/>
      </c>
      <c r="AL78" s="295" t="str">
        <f>IFERROR(IF(AND(AF77="Probabilidad",AF78="Probabilidad"),(AL77-(+AL77*AK78)),IF(AND(AF77="Impacto",AF78="Probabilidad"),(AL76-(+AL76*AK78)),IF(AF78="Impacto",AL77,""))),"")</f>
        <v/>
      </c>
      <c r="AM78" s="295" t="str">
        <f>IFERROR(IF(AND(AF77="Impacto",AF78="Impacto"),(AM77-(+AM77*AK78)),IF(AND(AF77="Probabilidad",AF78="Impacto"),(AM76-(+AM76*AK78)),IF(AF78="Probabilidad",AM77,""))),"")</f>
        <v/>
      </c>
      <c r="AN78" s="126"/>
      <c r="AO78" s="126"/>
      <c r="AP78" s="126"/>
      <c r="AQ78" s="126"/>
      <c r="AR78" s="1494"/>
      <c r="AS78" s="1203"/>
      <c r="AT78" s="1203"/>
      <c r="AU78" s="1201"/>
      <c r="AV78" s="1203"/>
      <c r="AW78" s="1203"/>
      <c r="AX78" s="1201"/>
      <c r="AY78" s="1201"/>
      <c r="AZ78" s="1201"/>
      <c r="BA78" s="1193"/>
      <c r="BB78" s="289"/>
      <c r="BC78" s="289"/>
      <c r="BD78" s="296" t="str">
        <f t="shared" si="11"/>
        <v/>
      </c>
      <c r="BE78" s="300"/>
      <c r="BF78" s="300"/>
      <c r="BG78" s="300"/>
      <c r="BH78" s="300"/>
      <c r="BI78" s="210"/>
      <c r="BJ78" s="210"/>
      <c r="BK78" s="210"/>
      <c r="BL78" s="210"/>
      <c r="BM78" s="297"/>
      <c r="BN78" s="297"/>
      <c r="BO78" s="297"/>
      <c r="BP78" s="297"/>
      <c r="BQ78" s="298"/>
      <c r="BR78" s="299"/>
      <c r="BS78" s="711"/>
      <c r="BT78" s="160"/>
      <c r="BU78" s="1051"/>
      <c r="BV78" s="1210"/>
      <c r="BW78" s="1210"/>
      <c r="BX78" s="1213"/>
      <c r="BY78" s="1397"/>
      <c r="BZ78" s="1213"/>
    </row>
    <row r="79" spans="1:78" ht="110.25" customHeight="1" x14ac:dyDescent="0.2">
      <c r="A79" s="1529"/>
      <c r="B79" s="1236"/>
      <c r="C79" s="1531"/>
      <c r="D79" s="1495" t="s">
        <v>209</v>
      </c>
      <c r="E79" s="1259" t="s">
        <v>398</v>
      </c>
      <c r="F79" s="1260">
        <v>2</v>
      </c>
      <c r="G79" s="1498" t="s">
        <v>419</v>
      </c>
      <c r="H79" s="1229"/>
      <c r="I79" s="1214"/>
      <c r="J79" s="1225" t="s">
        <v>420</v>
      </c>
      <c r="K79" s="1228" t="s">
        <v>313</v>
      </c>
      <c r="L79" s="1194" t="s">
        <v>214</v>
      </c>
      <c r="M79" s="1471" t="s">
        <v>421</v>
      </c>
      <c r="N79" s="1194"/>
      <c r="O79" s="1194"/>
      <c r="P79" s="1498" t="s">
        <v>422</v>
      </c>
      <c r="Q79" s="1500">
        <v>0.9</v>
      </c>
      <c r="R79" s="1214" t="s">
        <v>217</v>
      </c>
      <c r="S79" s="1136">
        <f>IF(R79="Muy Alta",100%,IF(R79="Alta",80%,IF(R79="Media",60%,IF(R79="Baja",40%,IF(R79="Muy Baja",20%,"")))))</f>
        <v>0.6</v>
      </c>
      <c r="T79" s="1214"/>
      <c r="U79" s="1136" t="str">
        <f>IF(T79="Catastrófico",100%,IF(T79="Mayor",80%,IF(T79="Moderado",60%,IF(T79="Menor",40%,IF(T79="Leve",20%,"")))))</f>
        <v/>
      </c>
      <c r="V79" s="1214" t="s">
        <v>317</v>
      </c>
      <c r="W79" s="1136">
        <f>IF(V79="Catastrófico",100%,IF(V79="Mayor",80%,IF(V79="Moderado",60%,IF(V79="Menor",40%,IF(V79="Leve",20%,"")))))</f>
        <v>0.2</v>
      </c>
      <c r="X79" s="1137" t="str">
        <f>IF(Y79=100%,"Catastrófico",IF(Y79=80%,"Mayor",IF(Y79=60%,"Moderado",IF(Y79=40%,"Menor",IF(Y79=20%,"Leve","")))))</f>
        <v>Leve</v>
      </c>
      <c r="Y79" s="1136">
        <f>IF(AND(U79="",W79=""),"",MAX(U79,W79))</f>
        <v>0.2</v>
      </c>
      <c r="Z79" s="1136" t="str">
        <f>CONCATENATE(R79,X79)</f>
        <v>MediaLeve</v>
      </c>
      <c r="AA79" s="1216" t="str">
        <f>IF(Z79="Muy AltaLeve","Alto",IF(Z79="Muy AltaMenor","Alto",IF(Z79="Muy AltaModerado","Alto",IF(Z79="Muy AltaMayor","Alto",IF(Z79="Muy AltaCatastrófico","Extremo",IF(Z79="AltaLeve","Moderado",IF(Z79="AltaMenor","Moderado",IF(Z79="AltaModerado","Alto",IF(Z79="AltaMayor","Alto",IF(Z79="AltaCatastrófico","Extremo",IF(Z79="MediaLeve","Moderado",IF(Z79="MediaMenor","Moderado",IF(Z79="MediaModerado","Moderado",IF(Z79="MediaMayor","Alto",IF(Z79="MediaCatastrófico","Extremo",IF(Z79="BajaLeve","Bajo",IF(Z79="BajaMenor","Moderado",IF(Z79="BajaModerado","Moderado",IF(Z79="BajaMayor","Alto",IF(Z79="BajaCatastrófico","Extremo",IF(Z79="Muy BajaLeve","Bajo",IF(Z79="Muy BajaMenor","Bajo",IF(Z79="Muy BajaModerado","Moderado",IF(Z79="Muy BajaMayor","Alto",IF(Z79="Muy BajaCatastrófico","Extremo","")))))))))))))))))))))))))</f>
        <v>Moderado</v>
      </c>
      <c r="AB79" s="242">
        <v>1</v>
      </c>
      <c r="AC79" s="524" t="s">
        <v>423</v>
      </c>
      <c r="AD79" s="524" t="s">
        <v>412</v>
      </c>
      <c r="AE79" s="524" t="s">
        <v>424</v>
      </c>
      <c r="AF79" s="243" t="str">
        <f t="shared" si="7"/>
        <v>Probabilidad</v>
      </c>
      <c r="AG79" s="244" t="s">
        <v>221</v>
      </c>
      <c r="AH79" s="241">
        <f t="shared" si="8"/>
        <v>0.25</v>
      </c>
      <c r="AI79" s="244" t="s">
        <v>222</v>
      </c>
      <c r="AJ79" s="241">
        <f t="shared" si="9"/>
        <v>0.15</v>
      </c>
      <c r="AK79" s="245">
        <f t="shared" si="10"/>
        <v>0.4</v>
      </c>
      <c r="AL79" s="246">
        <f>IFERROR(IF(AF79="Probabilidad",(S79-(+S79*AK79)),IF(AF79="Impacto",S79,"")),"")</f>
        <v>0.36</v>
      </c>
      <c r="AM79" s="246">
        <f>IFERROR(IF(AF79="Impacto",(Y79-(+Y79*AK79)),IF(AF79="Probabilidad",Y79,"")),"")</f>
        <v>0.2</v>
      </c>
      <c r="AN79" s="247" t="s">
        <v>223</v>
      </c>
      <c r="AO79" s="247" t="s">
        <v>291</v>
      </c>
      <c r="AP79" s="247" t="s">
        <v>241</v>
      </c>
      <c r="AQ79" s="247" t="s">
        <v>226</v>
      </c>
      <c r="AR79" s="1493" t="s">
        <v>425</v>
      </c>
      <c r="AS79" s="1230">
        <f>S79</f>
        <v>0.6</v>
      </c>
      <c r="AT79" s="1230">
        <f>IF(AL79="","",MIN(AL79:AL84))</f>
        <v>0.216</v>
      </c>
      <c r="AU79" s="1216" t="str">
        <f>IFERROR(IF(AT79="","",IF(AT79&lt;=0.2,"Muy Baja",IF(AT79&lt;=0.4,"Baja",IF(AT79&lt;=0.6,"Media",IF(AT79&lt;=0.8,"Alta","Muy Alta"))))),"")</f>
        <v>Baja</v>
      </c>
      <c r="AV79" s="1230">
        <f>Y79</f>
        <v>0.2</v>
      </c>
      <c r="AW79" s="1230">
        <f>IF(AM79="","",MIN(AM79:AM84))</f>
        <v>0.2</v>
      </c>
      <c r="AX79" s="1216" t="str">
        <f>IFERROR(IF(AW79="","",IF(AW79&lt;=0.2,"Leve",IF(AW79&lt;=0.4,"Menor",IF(AW79&lt;=0.6,"Moderado",IF(AW79&lt;=0.8,"Mayor","Catastrófico"))))),"")</f>
        <v>Leve</v>
      </c>
      <c r="AY79" s="1216" t="str">
        <f>AA79</f>
        <v>Moderado</v>
      </c>
      <c r="AZ79" s="1216" t="str">
        <f>IFERROR(IF(OR(AND(AU79="Muy Baja",AX79="Leve"),AND(AU79="Muy Baja",AX79="Menor"),AND(AU79="Baja",AX79="Leve")),"Bajo",IF(OR(AND(AU79="Muy baja",AX79="Moderado"),AND(AU79="Baja",AX79="Menor"),AND(AU79="Baja",AX79="Moderado"),AND(AU79="Media",AX79="Leve"),AND(AU79="Media",AX79="Menor"),AND(AU79="Media",AX79="Moderado"),AND(AU79="Alta",AX79="Leve"),AND(AU79="Alta",AX79="Menor")),"Moderado",IF(OR(AND(AU79="Muy Baja",AX79="Mayor"),AND(AU79="Baja",AX79="Mayor"),AND(AU79="Media",AX79="Mayor"),AND(AU79="Alta",AX79="Moderado"),AND(AU79="Alta",AX79="Mayor"),AND(AU79="Muy Alta",AX79="Leve"),AND(AU79="Muy Alta",AX79="Menor"),AND(AU79="Muy Alta",AX79="Moderado"),AND(AU79="Muy Alta",AX79="Mayor")),"Alto",IF(OR(AND(AU79="Muy Baja",AX79="Catastrófico"),AND(AU79="Baja",AX79="Catastrófico"),AND(AU79="Media",AX79="Catastrófico"),AND(AU79="Alta",AX79="Catastrófico"),AND(AU79="Muy Alta",AX79="Catastrófico")),"Extremo","")))),"")</f>
        <v>Bajo</v>
      </c>
      <c r="BA79" s="1214" t="s">
        <v>255</v>
      </c>
      <c r="BB79" s="248"/>
      <c r="BC79" s="248"/>
      <c r="BD79" s="268" t="str">
        <f t="shared" si="11"/>
        <v/>
      </c>
      <c r="BE79" s="240"/>
      <c r="BF79" s="240"/>
      <c r="BG79" s="240"/>
      <c r="BH79" s="240"/>
      <c r="BI79" s="248"/>
      <c r="BJ79" s="248"/>
      <c r="BK79" s="248"/>
      <c r="BL79" s="248"/>
      <c r="BM79" s="251"/>
      <c r="BN79" s="251"/>
      <c r="BO79" s="251"/>
      <c r="BP79" s="251"/>
      <c r="BQ79" s="252"/>
      <c r="BR79" s="253"/>
      <c r="BS79" s="710"/>
      <c r="BT79" s="9"/>
      <c r="BU79" s="1215"/>
      <c r="BV79" s="1209"/>
      <c r="BW79" s="1209"/>
      <c r="BX79" s="1211"/>
      <c r="BY79" s="1395"/>
      <c r="BZ79" s="1211"/>
    </row>
    <row r="80" spans="1:78" ht="110.25" customHeight="1" x14ac:dyDescent="0.2">
      <c r="A80" s="1529"/>
      <c r="B80" s="1236"/>
      <c r="C80" s="1531"/>
      <c r="D80" s="1496"/>
      <c r="E80" s="1004"/>
      <c r="F80" s="1007"/>
      <c r="G80" s="1255"/>
      <c r="H80" s="1013"/>
      <c r="I80" s="1016"/>
      <c r="J80" s="1226"/>
      <c r="K80" s="1022"/>
      <c r="L80" s="1024"/>
      <c r="M80" s="1169"/>
      <c r="N80" s="1024"/>
      <c r="O80" s="1024"/>
      <c r="P80" s="1255"/>
      <c r="Q80" s="1255"/>
      <c r="R80" s="1016"/>
      <c r="S80" s="1027"/>
      <c r="T80" s="1016"/>
      <c r="U80" s="1027"/>
      <c r="V80" s="1016"/>
      <c r="W80" s="1027"/>
      <c r="X80" s="1030"/>
      <c r="Y80" s="1027"/>
      <c r="Z80" s="1027"/>
      <c r="AA80" s="1033"/>
      <c r="AB80" s="150">
        <v>2</v>
      </c>
      <c r="AC80" s="551" t="s">
        <v>411</v>
      </c>
      <c r="AD80" s="551" t="s">
        <v>412</v>
      </c>
      <c r="AE80" s="374" t="s">
        <v>413</v>
      </c>
      <c r="AF80" s="171" t="str">
        <f>IF(OR(AG80="Preventivo",AG80="Detectivo"),"Probabilidad",IF(AG80="Correctivo","Impacto",""))</f>
        <v>Probabilidad</v>
      </c>
      <c r="AG80" s="153" t="s">
        <v>221</v>
      </c>
      <c r="AH80" s="146">
        <f t="shared" si="8"/>
        <v>0.25</v>
      </c>
      <c r="AI80" s="153" t="s">
        <v>222</v>
      </c>
      <c r="AJ80" s="146">
        <f t="shared" si="9"/>
        <v>0.15</v>
      </c>
      <c r="AK80" s="147">
        <f t="shared" si="10"/>
        <v>0.4</v>
      </c>
      <c r="AL80" s="172">
        <f>IFERROR(IF(AND(AF79="Probabilidad",AF80="Probabilidad"),(AL79-(+AL79*AK80)),IF(AF80="Probabilidad",(S79-(+S79*AK80)),IF(AF80="Impacto",AL79,""))),"")</f>
        <v>0.216</v>
      </c>
      <c r="AM80" s="172">
        <f>IFERROR(IF(AND(AF79="Impacto",AF80="Impacto"),(AM79-(+AM79*AK80)),IF(AF80="Impacto",(Y79-(+Y79*AK80)),IF(AF80="Probabilidad",AM79,""))),"")</f>
        <v>0.2</v>
      </c>
      <c r="AN80" s="153" t="s">
        <v>223</v>
      </c>
      <c r="AO80" s="153" t="s">
        <v>291</v>
      </c>
      <c r="AP80" s="153" t="s">
        <v>241</v>
      </c>
      <c r="AQ80" s="153" t="s">
        <v>226</v>
      </c>
      <c r="AR80" s="1494"/>
      <c r="AS80" s="1036"/>
      <c r="AT80" s="1036"/>
      <c r="AU80" s="1033"/>
      <c r="AV80" s="1036"/>
      <c r="AW80" s="1036"/>
      <c r="AX80" s="1033"/>
      <c r="AY80" s="1033"/>
      <c r="AZ80" s="1033"/>
      <c r="BA80" s="1016"/>
      <c r="BB80" s="130"/>
      <c r="BC80" s="130"/>
      <c r="BD80" s="173" t="str">
        <f t="shared" si="11"/>
        <v/>
      </c>
      <c r="BE80" s="149"/>
      <c r="BF80" s="149"/>
      <c r="BG80" s="149"/>
      <c r="BH80" s="149"/>
      <c r="BI80" s="130"/>
      <c r="BJ80" s="130"/>
      <c r="BK80" s="130"/>
      <c r="BL80" s="130"/>
      <c r="BM80" s="155"/>
      <c r="BN80" s="155"/>
      <c r="BO80" s="155"/>
      <c r="BP80" s="155"/>
      <c r="BQ80" s="156"/>
      <c r="BR80" s="157"/>
      <c r="BS80" s="304"/>
      <c r="BT80" s="149"/>
      <c r="BU80" s="1051"/>
      <c r="BV80" s="1076"/>
      <c r="BW80" s="1076"/>
      <c r="BX80" s="1212"/>
      <c r="BY80" s="1396"/>
      <c r="BZ80" s="1212"/>
    </row>
    <row r="81" spans="1:78" ht="16" x14ac:dyDescent="0.2">
      <c r="A81" s="1529"/>
      <c r="B81" s="1236"/>
      <c r="C81" s="1531"/>
      <c r="D81" s="1496"/>
      <c r="E81" s="1004"/>
      <c r="F81" s="1007"/>
      <c r="G81" s="1255"/>
      <c r="H81" s="1013"/>
      <c r="I81" s="1016"/>
      <c r="J81" s="1226"/>
      <c r="K81" s="1022"/>
      <c r="L81" s="1024"/>
      <c r="M81" s="1169"/>
      <c r="N81" s="1024"/>
      <c r="O81" s="1024"/>
      <c r="P81" s="1255"/>
      <c r="Q81" s="1255"/>
      <c r="R81" s="1016"/>
      <c r="S81" s="1027"/>
      <c r="T81" s="1016"/>
      <c r="U81" s="1027"/>
      <c r="V81" s="1016"/>
      <c r="W81" s="1027"/>
      <c r="X81" s="1030"/>
      <c r="Y81" s="1027"/>
      <c r="Z81" s="1027"/>
      <c r="AA81" s="1033"/>
      <c r="AB81" s="150">
        <v>3</v>
      </c>
      <c r="AC81" s="131"/>
      <c r="AD81" s="131"/>
      <c r="AE81" s="149"/>
      <c r="AF81" s="145" t="str">
        <f>IF(OR(AG81="Preventivo",AG81="Detectivo"),"Probabilidad",IF(AG81="Correctivo","Impacto",""))</f>
        <v/>
      </c>
      <c r="AG81" s="151"/>
      <c r="AH81" s="146" t="str">
        <f t="shared" si="8"/>
        <v/>
      </c>
      <c r="AI81" s="151"/>
      <c r="AJ81" s="146" t="str">
        <f t="shared" si="9"/>
        <v/>
      </c>
      <c r="AK81" s="147" t="str">
        <f t="shared" si="10"/>
        <v/>
      </c>
      <c r="AL81" s="152" t="str">
        <f>IFERROR(IF(AND(AF80="Probabilidad",AF81="Probabilidad"),(AL80-(+AL80*AK81)),IF(AND(AF80="Impacto",AF81="Probabilidad"),(AL79-(+AL79*AK81)),IF(AF81="Impacto",AL80,""))),"")</f>
        <v/>
      </c>
      <c r="AM81" s="152" t="str">
        <f>IFERROR(IF(AND(AF80="Impacto",AF81="Impacto"),(AM80-(+AM80*AK81)),IF(AND(AF80="Probabilidad",AF81="Impacto"),(AM79-(+AM79*AK81)),IF(AF81="Probabilidad",AM80,""))),"")</f>
        <v/>
      </c>
      <c r="AN81" s="153"/>
      <c r="AO81" s="153"/>
      <c r="AP81" s="153"/>
      <c r="AQ81" s="153"/>
      <c r="AR81" s="1494"/>
      <c r="AS81" s="1036"/>
      <c r="AT81" s="1036"/>
      <c r="AU81" s="1033"/>
      <c r="AV81" s="1036"/>
      <c r="AW81" s="1036"/>
      <c r="AX81" s="1033"/>
      <c r="AY81" s="1033"/>
      <c r="AZ81" s="1033"/>
      <c r="BA81" s="1016"/>
      <c r="BB81" s="130"/>
      <c r="BC81" s="130"/>
      <c r="BD81" s="173" t="str">
        <f t="shared" si="11"/>
        <v/>
      </c>
      <c r="BE81" s="149"/>
      <c r="BF81" s="149"/>
      <c r="BG81" s="149"/>
      <c r="BH81" s="149"/>
      <c r="BI81" s="130"/>
      <c r="BJ81" s="130"/>
      <c r="BK81" s="130"/>
      <c r="BL81" s="130"/>
      <c r="BM81" s="155"/>
      <c r="BN81" s="155"/>
      <c r="BO81" s="155"/>
      <c r="BP81" s="155"/>
      <c r="BQ81" s="156"/>
      <c r="BR81" s="157"/>
      <c r="BS81" s="304"/>
      <c r="BT81" s="149"/>
      <c r="BU81" s="1051"/>
      <c r="BV81" s="1076"/>
      <c r="BW81" s="1076"/>
      <c r="BX81" s="1212"/>
      <c r="BY81" s="1396"/>
      <c r="BZ81" s="1212"/>
    </row>
    <row r="82" spans="1:78" ht="16" x14ac:dyDescent="0.2">
      <c r="A82" s="1529"/>
      <c r="B82" s="1236"/>
      <c r="C82" s="1531"/>
      <c r="D82" s="1496"/>
      <c r="E82" s="1004"/>
      <c r="F82" s="1007"/>
      <c r="G82" s="1255"/>
      <c r="H82" s="1013"/>
      <c r="I82" s="1016"/>
      <c r="J82" s="1226"/>
      <c r="K82" s="1022"/>
      <c r="L82" s="1024"/>
      <c r="M82" s="1169"/>
      <c r="N82" s="1024"/>
      <c r="O82" s="1024"/>
      <c r="P82" s="1255"/>
      <c r="Q82" s="1255"/>
      <c r="R82" s="1016"/>
      <c r="S82" s="1027"/>
      <c r="T82" s="1016"/>
      <c r="U82" s="1027"/>
      <c r="V82" s="1016"/>
      <c r="W82" s="1027"/>
      <c r="X82" s="1030"/>
      <c r="Y82" s="1027"/>
      <c r="Z82" s="1027"/>
      <c r="AA82" s="1033"/>
      <c r="AB82" s="150">
        <v>4</v>
      </c>
      <c r="AC82" s="149"/>
      <c r="AD82" s="149"/>
      <c r="AE82" s="149"/>
      <c r="AF82" s="145" t="str">
        <f t="shared" si="7"/>
        <v/>
      </c>
      <c r="AG82" s="151"/>
      <c r="AH82" s="146" t="str">
        <f t="shared" si="8"/>
        <v/>
      </c>
      <c r="AI82" s="151"/>
      <c r="AJ82" s="146" t="str">
        <f t="shared" si="9"/>
        <v/>
      </c>
      <c r="AK82" s="147" t="str">
        <f t="shared" si="10"/>
        <v/>
      </c>
      <c r="AL82" s="152" t="str">
        <f>IFERROR(IF(AND(AF81="Probabilidad",AF82="Probabilidad"),(AL81-(+AL81*AK82)),IF(AND(AF81="Impacto",AF82="Probabilidad"),(AL80-(+AL80*AK82)),IF(AF82="Impacto",AL81,""))),"")</f>
        <v/>
      </c>
      <c r="AM82" s="152" t="str">
        <f>IFERROR(IF(AND(AF81="Impacto",AF82="Impacto"),(AM81-(+AM81*AK82)),IF(AND(AF81="Probabilidad",AF82="Impacto"),(AM80-(+AM80*AK82)),IF(AF82="Probabilidad",AM81,""))),"")</f>
        <v/>
      </c>
      <c r="AN82" s="153"/>
      <c r="AO82" s="153"/>
      <c r="AP82" s="153"/>
      <c r="AQ82" s="153"/>
      <c r="AR82" s="1494"/>
      <c r="AS82" s="1036"/>
      <c r="AT82" s="1036"/>
      <c r="AU82" s="1033"/>
      <c r="AV82" s="1036"/>
      <c r="AW82" s="1036"/>
      <c r="AX82" s="1033"/>
      <c r="AY82" s="1033"/>
      <c r="AZ82" s="1033"/>
      <c r="BA82" s="1016"/>
      <c r="BB82" s="130"/>
      <c r="BC82" s="130"/>
      <c r="BD82" s="173" t="str">
        <f t="shared" si="11"/>
        <v/>
      </c>
      <c r="BE82" s="149"/>
      <c r="BF82" s="149"/>
      <c r="BG82" s="149"/>
      <c r="BH82" s="149"/>
      <c r="BI82" s="130"/>
      <c r="BJ82" s="130"/>
      <c r="BK82" s="130"/>
      <c r="BL82" s="130"/>
      <c r="BM82" s="155"/>
      <c r="BN82" s="155"/>
      <c r="BO82" s="155"/>
      <c r="BP82" s="155"/>
      <c r="BQ82" s="156"/>
      <c r="BR82" s="157"/>
      <c r="BS82" s="304"/>
      <c r="BT82" s="149"/>
      <c r="BU82" s="1051"/>
      <c r="BV82" s="1076"/>
      <c r="BW82" s="1076"/>
      <c r="BX82" s="1212"/>
      <c r="BY82" s="1396"/>
      <c r="BZ82" s="1212"/>
    </row>
    <row r="83" spans="1:78" ht="16" x14ac:dyDescent="0.2">
      <c r="A83" s="1529"/>
      <c r="B83" s="1236"/>
      <c r="C83" s="1531"/>
      <c r="D83" s="1496"/>
      <c r="E83" s="1004"/>
      <c r="F83" s="1007"/>
      <c r="G83" s="1255"/>
      <c r="H83" s="1013"/>
      <c r="I83" s="1016"/>
      <c r="J83" s="1226"/>
      <c r="K83" s="1022"/>
      <c r="L83" s="1024"/>
      <c r="M83" s="1169"/>
      <c r="N83" s="1024"/>
      <c r="O83" s="1024"/>
      <c r="P83" s="1255"/>
      <c r="Q83" s="1255"/>
      <c r="R83" s="1016"/>
      <c r="S83" s="1027"/>
      <c r="T83" s="1016"/>
      <c r="U83" s="1027"/>
      <c r="V83" s="1016"/>
      <c r="W83" s="1027"/>
      <c r="X83" s="1030"/>
      <c r="Y83" s="1027"/>
      <c r="Z83" s="1027"/>
      <c r="AA83" s="1033"/>
      <c r="AB83" s="150">
        <v>5</v>
      </c>
      <c r="AC83" s="174"/>
      <c r="AD83" s="174"/>
      <c r="AE83" s="149"/>
      <c r="AF83" s="145" t="str">
        <f t="shared" si="7"/>
        <v/>
      </c>
      <c r="AG83" s="151"/>
      <c r="AH83" s="146" t="str">
        <f t="shared" si="8"/>
        <v/>
      </c>
      <c r="AI83" s="151"/>
      <c r="AJ83" s="146" t="str">
        <f t="shared" si="9"/>
        <v/>
      </c>
      <c r="AK83" s="147" t="str">
        <f t="shared" si="10"/>
        <v/>
      </c>
      <c r="AL83" s="152" t="str">
        <f>IFERROR(IF(AND(AF82="Probabilidad",AF83="Probabilidad"),(AL82-(+AL82*AK83)),IF(AND(AF82="Impacto",AF83="Probabilidad"),(AL81-(+AL81*AK83)),IF(AF83="Impacto",AL82,""))),"")</f>
        <v/>
      </c>
      <c r="AM83" s="152" t="str">
        <f>IFERROR(IF(AND(AF82="Impacto",AF83="Impacto"),(AM82-(+AM82*AK83)),IF(AND(AF82="Probabilidad",AF83="Impacto"),(AM81-(+AM81*AK83)),IF(AF83="Probabilidad",AM82,""))),"")</f>
        <v/>
      </c>
      <c r="AN83" s="153"/>
      <c r="AO83" s="153"/>
      <c r="AP83" s="153"/>
      <c r="AQ83" s="153"/>
      <c r="AR83" s="1494"/>
      <c r="AS83" s="1036"/>
      <c r="AT83" s="1036"/>
      <c r="AU83" s="1033"/>
      <c r="AV83" s="1036"/>
      <c r="AW83" s="1036"/>
      <c r="AX83" s="1033"/>
      <c r="AY83" s="1033"/>
      <c r="AZ83" s="1033"/>
      <c r="BA83" s="1016"/>
      <c r="BB83" s="130"/>
      <c r="BC83" s="130"/>
      <c r="BD83" s="173" t="str">
        <f t="shared" si="11"/>
        <v/>
      </c>
      <c r="BE83" s="149"/>
      <c r="BF83" s="149"/>
      <c r="BG83" s="149"/>
      <c r="BH83" s="149"/>
      <c r="BI83" s="130"/>
      <c r="BJ83" s="130"/>
      <c r="BK83" s="130"/>
      <c r="BL83" s="130"/>
      <c r="BM83" s="155"/>
      <c r="BN83" s="155"/>
      <c r="BO83" s="155"/>
      <c r="BP83" s="155"/>
      <c r="BQ83" s="156"/>
      <c r="BR83" s="157"/>
      <c r="BS83" s="304"/>
      <c r="BT83" s="149"/>
      <c r="BU83" s="1051"/>
      <c r="BV83" s="1076"/>
      <c r="BW83" s="1076"/>
      <c r="BX83" s="1212"/>
      <c r="BY83" s="1396"/>
      <c r="BZ83" s="1212"/>
    </row>
    <row r="84" spans="1:78" ht="17" thickBot="1" x14ac:dyDescent="0.25">
      <c r="A84" s="1529"/>
      <c r="B84" s="1236"/>
      <c r="C84" s="1531"/>
      <c r="D84" s="1497"/>
      <c r="E84" s="1004"/>
      <c r="F84" s="1253"/>
      <c r="G84" s="1255"/>
      <c r="H84" s="1013"/>
      <c r="I84" s="1193"/>
      <c r="J84" s="1257"/>
      <c r="K84" s="1022"/>
      <c r="L84" s="1195"/>
      <c r="M84" s="1468"/>
      <c r="N84" s="1195"/>
      <c r="O84" s="1195"/>
      <c r="P84" s="1255"/>
      <c r="Q84" s="1255"/>
      <c r="R84" s="1193"/>
      <c r="S84" s="1200"/>
      <c r="T84" s="1193"/>
      <c r="U84" s="1200"/>
      <c r="V84" s="1193"/>
      <c r="W84" s="1200"/>
      <c r="X84" s="1199"/>
      <c r="Y84" s="1200"/>
      <c r="Z84" s="1200"/>
      <c r="AA84" s="1201"/>
      <c r="AB84" s="293">
        <v>6</v>
      </c>
      <c r="AC84" s="291"/>
      <c r="AD84" s="291"/>
      <c r="AE84" s="291"/>
      <c r="AF84" s="98" t="str">
        <f t="shared" si="7"/>
        <v/>
      </c>
      <c r="AG84" s="239"/>
      <c r="AH84" s="292" t="str">
        <f t="shared" si="8"/>
        <v/>
      </c>
      <c r="AI84" s="239"/>
      <c r="AJ84" s="292" t="str">
        <f t="shared" si="9"/>
        <v/>
      </c>
      <c r="AK84" s="294" t="str">
        <f t="shared" si="10"/>
        <v/>
      </c>
      <c r="AL84" s="295" t="str">
        <f>IFERROR(IF(AND(AF83="Probabilidad",AF84="Probabilidad"),(AL83-(+AL83*AK84)),IF(AND(AF83="Impacto",AF84="Probabilidad"),(AL82-(+AL82*AK84)),IF(AF84="Impacto",AL83,""))),"")</f>
        <v/>
      </c>
      <c r="AM84" s="295" t="str">
        <f>IFERROR(IF(AND(AF83="Impacto",AF84="Impacto"),(AM83-(+AM83*AK84)),IF(AND(AF83="Probabilidad",AF84="Impacto"),(AM82-(+AM82*AK84)),IF(AF84="Probabilidad",AM83,""))),"")</f>
        <v/>
      </c>
      <c r="AN84" s="126"/>
      <c r="AO84" s="126"/>
      <c r="AP84" s="126"/>
      <c r="AQ84" s="126"/>
      <c r="AR84" s="1494"/>
      <c r="AS84" s="1203"/>
      <c r="AT84" s="1203"/>
      <c r="AU84" s="1201"/>
      <c r="AV84" s="1203"/>
      <c r="AW84" s="1203"/>
      <c r="AX84" s="1201"/>
      <c r="AY84" s="1201"/>
      <c r="AZ84" s="1201"/>
      <c r="BA84" s="1193"/>
      <c r="BB84" s="210"/>
      <c r="BC84" s="210"/>
      <c r="BD84" s="327" t="str">
        <f t="shared" si="11"/>
        <v/>
      </c>
      <c r="BE84" s="291"/>
      <c r="BF84" s="291"/>
      <c r="BG84" s="291"/>
      <c r="BH84" s="291"/>
      <c r="BI84" s="210"/>
      <c r="BJ84" s="210"/>
      <c r="BK84" s="210"/>
      <c r="BL84" s="210"/>
      <c r="BM84" s="297"/>
      <c r="BN84" s="297"/>
      <c r="BO84" s="297"/>
      <c r="BP84" s="297"/>
      <c r="BQ84" s="298"/>
      <c r="BR84" s="299"/>
      <c r="BS84" s="711"/>
      <c r="BT84" s="160"/>
      <c r="BU84" s="1051"/>
      <c r="BV84" s="1210"/>
      <c r="BW84" s="1210"/>
      <c r="BX84" s="1213"/>
      <c r="BY84" s="1397"/>
      <c r="BZ84" s="1213"/>
    </row>
    <row r="85" spans="1:78" ht="135.75" customHeight="1" x14ac:dyDescent="0.2">
      <c r="A85" s="1529"/>
      <c r="B85" s="1236"/>
      <c r="C85" s="1531"/>
      <c r="D85" s="1495" t="s">
        <v>209</v>
      </c>
      <c r="E85" s="1259" t="s">
        <v>398</v>
      </c>
      <c r="F85" s="1260">
        <v>3</v>
      </c>
      <c r="G85" s="1194" t="s">
        <v>426</v>
      </c>
      <c r="H85" s="1302"/>
      <c r="I85" s="1304"/>
      <c r="J85" s="1472" t="s">
        <v>427</v>
      </c>
      <c r="K85" s="1228" t="s">
        <v>213</v>
      </c>
      <c r="L85" s="1194" t="s">
        <v>214</v>
      </c>
      <c r="M85" s="1471" t="s">
        <v>428</v>
      </c>
      <c r="N85" s="1194"/>
      <c r="O85" s="1194"/>
      <c r="P85" s="1209" t="s">
        <v>429</v>
      </c>
      <c r="Q85" s="1246">
        <v>0.8</v>
      </c>
      <c r="R85" s="1214" t="s">
        <v>430</v>
      </c>
      <c r="S85" s="1136">
        <f>IF(R85="Muy Alta",100%,IF(R85="Alta",80%,IF(R85="Media",60%,IF(R85="Baja",40%,IF(R85="Muy Baja",20%,"")))))</f>
        <v>1</v>
      </c>
      <c r="T85" s="1214"/>
      <c r="U85" s="1136" t="str">
        <f>IF(T85="Catastrófico",100%,IF(T85="Mayor",80%,IF(T85="Moderado",60%,IF(T85="Menor",40%,IF(T85="Leve",20%,"")))))</f>
        <v/>
      </c>
      <c r="V85" s="1214" t="s">
        <v>218</v>
      </c>
      <c r="W85" s="1136">
        <f>IF(V85="Catastrófico",100%,IF(V85="Mayor",80%,IF(V85="Moderado",60%,IF(V85="Menor",40%,IF(V85="Leve",20%,"")))))</f>
        <v>0.6</v>
      </c>
      <c r="X85" s="1137" t="str">
        <f>IF(Y85=100%,"Catastrófico",IF(Y85=80%,"Mayor",IF(Y85=60%,"Moderado",IF(Y85=40%,"Menor",IF(Y85=20%,"Leve","")))))</f>
        <v>Moderado</v>
      </c>
      <c r="Y85" s="1136">
        <f>IF(AND(U85="",W85=""),"",MAX(U85,W85))</f>
        <v>0.6</v>
      </c>
      <c r="Z85" s="1136" t="str">
        <f>CONCATENATE(R85,X85)</f>
        <v>Muy AltaModerado</v>
      </c>
      <c r="AA85" s="1216" t="str">
        <f>IF(Z85="Muy AltaLeve","Alto",IF(Z85="Muy AltaMenor","Alto",IF(Z85="Muy AltaModerado","Alto",IF(Z85="Muy AltaMayor","Alto",IF(Z85="Muy AltaCatastrófico","Extremo",IF(Z85="AltaLeve","Moderado",IF(Z85="AltaMenor","Moderado",IF(Z85="AltaModerado","Alto",IF(Z85="AltaMayor","Alto",IF(Z85="AltaCatastrófico","Extremo",IF(Z85="MediaLeve","Moderado",IF(Z85="MediaMenor","Moderado",IF(Z85="MediaModerado","Moderado",IF(Z85="MediaMayor","Alto",IF(Z85="MediaCatastrófico","Extremo",IF(Z85="BajaLeve","Bajo",IF(Z85="BajaMenor","Moderado",IF(Z85="BajaModerado","Moderado",IF(Z85="BajaMayor","Alto",IF(Z85="BajaCatastrófico","Extremo",IF(Z85="Muy BajaLeve","Bajo",IF(Z85="Muy BajaMenor","Bajo",IF(Z85="Muy BajaModerado","Moderado",IF(Z85="Muy BajaMayor","Alto",IF(Z85="Muy BajaCatastrófico","Extremo","")))))))))))))))))))))))))</f>
        <v>Alto</v>
      </c>
      <c r="AB85" s="242">
        <v>1</v>
      </c>
      <c r="AC85" s="328" t="s">
        <v>431</v>
      </c>
      <c r="AD85" s="305" t="s">
        <v>277</v>
      </c>
      <c r="AE85" s="328" t="s">
        <v>432</v>
      </c>
      <c r="AF85" s="243" t="str">
        <f t="shared" si="7"/>
        <v>Probabilidad</v>
      </c>
      <c r="AG85" s="244" t="s">
        <v>221</v>
      </c>
      <c r="AH85" s="241">
        <f t="shared" si="8"/>
        <v>0.25</v>
      </c>
      <c r="AI85" s="244" t="s">
        <v>222</v>
      </c>
      <c r="AJ85" s="241">
        <f t="shared" si="9"/>
        <v>0.15</v>
      </c>
      <c r="AK85" s="245">
        <f t="shared" si="10"/>
        <v>0.4</v>
      </c>
      <c r="AL85" s="246">
        <f>IFERROR(IF(AF85="Probabilidad",(S85-(+S85*AK85)),IF(AF85="Impacto",S85,"")),"")</f>
        <v>0.6</v>
      </c>
      <c r="AM85" s="246">
        <f>IFERROR(IF(AF85="Impacto",(Y85-(+Y85*AK85)),IF(AF85="Probabilidad",Y85,"")),"")</f>
        <v>0.6</v>
      </c>
      <c r="AN85" s="247" t="s">
        <v>223</v>
      </c>
      <c r="AO85" s="247" t="s">
        <v>224</v>
      </c>
      <c r="AP85" s="247" t="s">
        <v>241</v>
      </c>
      <c r="AQ85" s="247" t="s">
        <v>226</v>
      </c>
      <c r="AR85" s="1454" t="s">
        <v>433</v>
      </c>
      <c r="AS85" s="1230">
        <f>S85</f>
        <v>1</v>
      </c>
      <c r="AT85" s="1230">
        <f>IF(AL85="","",MIN(AL85:AL90))</f>
        <v>7.4088000000000001E-2</v>
      </c>
      <c r="AU85" s="1216" t="str">
        <f>IFERROR(IF(AT85="","",IF(AT85&lt;=0.2,"Muy Baja",IF(AT85&lt;=0.4,"Baja",IF(AT85&lt;=0.6,"Media",IF(AT85&lt;=0.8,"Alta","Muy Alta"))))),"")</f>
        <v>Muy Baja</v>
      </c>
      <c r="AV85" s="1230">
        <f>Y85</f>
        <v>0.6</v>
      </c>
      <c r="AW85" s="1230">
        <f>IF(AM85="","",MIN(AM85:AM90))</f>
        <v>0.6</v>
      </c>
      <c r="AX85" s="1216" t="str">
        <f>IFERROR(IF(AW85="","",IF(AW85&lt;=0.2,"Leve",IF(AW85&lt;=0.4,"Menor",IF(AW85&lt;=0.6,"Moderado",IF(AW85&lt;=0.8,"Mayor","Catastrófico"))))),"")</f>
        <v>Moderado</v>
      </c>
      <c r="AY85" s="1216" t="str">
        <f>AA85</f>
        <v>Alto</v>
      </c>
      <c r="AZ85" s="1216" t="str">
        <f>IFERROR(IF(OR(AND(AU85="Muy Baja",AX85="Leve"),AND(AU85="Muy Baja",AX85="Menor"),AND(AU85="Baja",AX85="Leve")),"Bajo",IF(OR(AND(AU85="Muy baja",AX85="Moderado"),AND(AU85="Baja",AX85="Menor"),AND(AU85="Baja",AX85="Moderado"),AND(AU85="Media",AX85="Leve"),AND(AU85="Media",AX85="Menor"),AND(AU85="Media",AX85="Moderado"),AND(AU85="Alta",AX85="Leve"),AND(AU85="Alta",AX85="Menor")),"Moderado",IF(OR(AND(AU85="Muy Baja",AX85="Mayor"),AND(AU85="Baja",AX85="Mayor"),AND(AU85="Media",AX85="Mayor"),AND(AU85="Alta",AX85="Moderado"),AND(AU85="Alta",AX85="Mayor"),AND(AU85="Muy Alta",AX85="Leve"),AND(AU85="Muy Alta",AX85="Menor"),AND(AU85="Muy Alta",AX85="Moderado"),AND(AU85="Muy Alta",AX85="Mayor")),"Alto",IF(OR(AND(AU85="Muy Baja",AX85="Catastrófico"),AND(AU85="Baja",AX85="Catastrófico"),AND(AU85="Media",AX85="Catastrófico"),AND(AU85="Alta",AX85="Catastrófico"),AND(AU85="Muy Alta",AX85="Catastrófico")),"Extremo","")))),"")</f>
        <v>Moderado</v>
      </c>
      <c r="BA85" s="1214" t="s">
        <v>228</v>
      </c>
      <c r="BB85" s="383" t="s">
        <v>434</v>
      </c>
      <c r="BC85" s="384" t="s">
        <v>435</v>
      </c>
      <c r="BD85" s="268">
        <f t="shared" si="11"/>
        <v>3</v>
      </c>
      <c r="BE85" s="385">
        <v>1</v>
      </c>
      <c r="BF85" s="367">
        <v>1</v>
      </c>
      <c r="BG85" s="367">
        <v>1</v>
      </c>
      <c r="BH85" s="367" t="s">
        <v>436</v>
      </c>
      <c r="BI85" s="386" t="s">
        <v>437</v>
      </c>
      <c r="BJ85" s="373" t="s">
        <v>438</v>
      </c>
      <c r="BK85" s="248"/>
      <c r="BL85" s="248"/>
      <c r="BM85" s="721"/>
      <c r="BN85" s="251"/>
      <c r="BO85" s="251"/>
      <c r="BP85" s="251"/>
      <c r="BQ85" s="252"/>
      <c r="BR85" s="253"/>
      <c r="BS85" s="710"/>
      <c r="BT85" s="9"/>
      <c r="BU85" s="1215"/>
      <c r="BV85" s="1194"/>
      <c r="BW85" s="1194"/>
      <c r="BX85" s="1196"/>
      <c r="BY85" s="1395"/>
      <c r="BZ85" s="1196"/>
    </row>
    <row r="86" spans="1:78" ht="135.75" customHeight="1" x14ac:dyDescent="0.2">
      <c r="A86" s="1529"/>
      <c r="B86" s="1236"/>
      <c r="C86" s="1531"/>
      <c r="D86" s="1496"/>
      <c r="E86" s="1004"/>
      <c r="F86" s="1007"/>
      <c r="G86" s="1024"/>
      <c r="H86" s="1160"/>
      <c r="I86" s="1236"/>
      <c r="J86" s="1019"/>
      <c r="K86" s="1022"/>
      <c r="L86" s="1024"/>
      <c r="M86" s="1169"/>
      <c r="N86" s="1024"/>
      <c r="O86" s="1024"/>
      <c r="P86" s="1076"/>
      <c r="Q86" s="1134"/>
      <c r="R86" s="1016"/>
      <c r="S86" s="1027"/>
      <c r="T86" s="1016"/>
      <c r="U86" s="1027"/>
      <c r="V86" s="1016"/>
      <c r="W86" s="1027"/>
      <c r="X86" s="1030"/>
      <c r="Y86" s="1027"/>
      <c r="Z86" s="1027"/>
      <c r="AA86" s="1033"/>
      <c r="AB86" s="150">
        <v>2</v>
      </c>
      <c r="AC86" s="223" t="s">
        <v>439</v>
      </c>
      <c r="AD86" s="131" t="s">
        <v>271</v>
      </c>
      <c r="AE86" s="223" t="s">
        <v>440</v>
      </c>
      <c r="AF86" s="145" t="str">
        <f t="shared" si="7"/>
        <v>Probabilidad</v>
      </c>
      <c r="AG86" s="151" t="s">
        <v>221</v>
      </c>
      <c r="AH86" s="146">
        <f t="shared" si="8"/>
        <v>0.25</v>
      </c>
      <c r="AI86" s="151" t="s">
        <v>222</v>
      </c>
      <c r="AJ86" s="146">
        <f t="shared" si="9"/>
        <v>0.15</v>
      </c>
      <c r="AK86" s="147">
        <f t="shared" si="10"/>
        <v>0.4</v>
      </c>
      <c r="AL86" s="152">
        <f>IFERROR(IF(AND(AF85="Probabilidad",AF86="Probabilidad"),(AL85-(+AL85*AK86)),IF(AF86="Probabilidad",(S85-(+S85*AK86)),IF(AF86="Impacto",AL85,""))),"")</f>
        <v>0.36</v>
      </c>
      <c r="AM86" s="152">
        <f>IFERROR(IF(AND(AF85="Impacto",AF86="Impacto"),(AM85-(+AM85*AK86)),IF(AF86="Impacto",(Y85-(+Y85*AK86)),IF(AF86="Probabilidad",AM85,""))),"")</f>
        <v>0.6</v>
      </c>
      <c r="AN86" s="153" t="s">
        <v>223</v>
      </c>
      <c r="AO86" s="153" t="s">
        <v>224</v>
      </c>
      <c r="AP86" s="153" t="s">
        <v>241</v>
      </c>
      <c r="AQ86" s="153" t="s">
        <v>226</v>
      </c>
      <c r="AR86" s="1455"/>
      <c r="AS86" s="1036"/>
      <c r="AT86" s="1036"/>
      <c r="AU86" s="1033"/>
      <c r="AV86" s="1036"/>
      <c r="AW86" s="1036"/>
      <c r="AX86" s="1033"/>
      <c r="AY86" s="1033"/>
      <c r="AZ86" s="1033"/>
      <c r="BA86" s="1016"/>
      <c r="BB86" s="177"/>
      <c r="BC86" s="130"/>
      <c r="BD86" s="173" t="str">
        <f t="shared" si="11"/>
        <v/>
      </c>
      <c r="BE86" s="149"/>
      <c r="BF86" s="149"/>
      <c r="BG86" s="149"/>
      <c r="BH86" s="149"/>
      <c r="BI86" s="130"/>
      <c r="BJ86" s="130"/>
      <c r="BK86" s="130"/>
      <c r="BL86" s="130"/>
      <c r="BM86" s="155"/>
      <c r="BN86" s="155"/>
      <c r="BO86" s="155"/>
      <c r="BP86" s="155"/>
      <c r="BQ86" s="156"/>
      <c r="BR86" s="157"/>
      <c r="BS86" s="304"/>
      <c r="BT86" s="149"/>
      <c r="BU86" s="1051"/>
      <c r="BV86" s="1024"/>
      <c r="BW86" s="1024"/>
      <c r="BX86" s="1197"/>
      <c r="BY86" s="1396"/>
      <c r="BZ86" s="1197"/>
    </row>
    <row r="87" spans="1:78" ht="135.75" customHeight="1" x14ac:dyDescent="0.2">
      <c r="A87" s="1529"/>
      <c r="B87" s="1236"/>
      <c r="C87" s="1531"/>
      <c r="D87" s="1496"/>
      <c r="E87" s="1004"/>
      <c r="F87" s="1007"/>
      <c r="G87" s="1024"/>
      <c r="H87" s="1160"/>
      <c r="I87" s="1236"/>
      <c r="J87" s="1019"/>
      <c r="K87" s="1022"/>
      <c r="L87" s="1024"/>
      <c r="M87" s="1169"/>
      <c r="N87" s="1024"/>
      <c r="O87" s="1024"/>
      <c r="P87" s="1076"/>
      <c r="Q87" s="1134"/>
      <c r="R87" s="1016"/>
      <c r="S87" s="1027"/>
      <c r="T87" s="1016"/>
      <c r="U87" s="1027"/>
      <c r="V87" s="1016"/>
      <c r="W87" s="1027"/>
      <c r="X87" s="1030"/>
      <c r="Y87" s="1027"/>
      <c r="Z87" s="1027"/>
      <c r="AA87" s="1033"/>
      <c r="AB87" s="150">
        <v>3</v>
      </c>
      <c r="AC87" s="223" t="s">
        <v>441</v>
      </c>
      <c r="AD87" s="131" t="s">
        <v>277</v>
      </c>
      <c r="AE87" s="223" t="s">
        <v>442</v>
      </c>
      <c r="AF87" s="145" t="str">
        <f t="shared" si="7"/>
        <v>Probabilidad</v>
      </c>
      <c r="AG87" s="151" t="s">
        <v>221</v>
      </c>
      <c r="AH87" s="146">
        <f t="shared" si="8"/>
        <v>0.25</v>
      </c>
      <c r="AI87" s="151" t="s">
        <v>222</v>
      </c>
      <c r="AJ87" s="146">
        <f t="shared" si="9"/>
        <v>0.15</v>
      </c>
      <c r="AK87" s="147">
        <f t="shared" si="10"/>
        <v>0.4</v>
      </c>
      <c r="AL87" s="152">
        <f>IFERROR(IF(AND(AF86="Probabilidad",AF87="Probabilidad"),(AL86-(+AL86*AK87)),IF(AND(AF86="Impacto",AF87="Probabilidad"),(AL85-(+AL85*AK87)),IF(AF87="Impacto",AL86,""))),"")</f>
        <v>0.216</v>
      </c>
      <c r="AM87" s="152">
        <f>IFERROR(IF(AND(AF86="Impacto",AF87="Impacto"),(AM86-(+AM86*AK87)),IF(AND(AF86="Probabilidad",AF87="Impacto"),(AM85-(+AM85*AK87)),IF(AF87="Probabilidad",AM86,""))),"")</f>
        <v>0.6</v>
      </c>
      <c r="AN87" s="153" t="s">
        <v>223</v>
      </c>
      <c r="AO87" s="153" t="s">
        <v>443</v>
      </c>
      <c r="AP87" s="153" t="s">
        <v>444</v>
      </c>
      <c r="AQ87" s="153" t="s">
        <v>226</v>
      </c>
      <c r="AR87" s="1455"/>
      <c r="AS87" s="1036"/>
      <c r="AT87" s="1036"/>
      <c r="AU87" s="1033"/>
      <c r="AV87" s="1036"/>
      <c r="AW87" s="1036"/>
      <c r="AX87" s="1033"/>
      <c r="AY87" s="1033"/>
      <c r="AZ87" s="1033"/>
      <c r="BA87" s="1016"/>
      <c r="BB87" s="177"/>
      <c r="BC87" s="130"/>
      <c r="BD87" s="173" t="str">
        <f t="shared" si="11"/>
        <v/>
      </c>
      <c r="BE87" s="149"/>
      <c r="BF87" s="149"/>
      <c r="BG87" s="149"/>
      <c r="BH87" s="149"/>
      <c r="BI87" s="130"/>
      <c r="BJ87" s="130"/>
      <c r="BK87" s="130"/>
      <c r="BL87" s="130"/>
      <c r="BM87" s="155"/>
      <c r="BN87" s="155"/>
      <c r="BO87" s="155"/>
      <c r="BP87" s="155"/>
      <c r="BQ87" s="156"/>
      <c r="BR87" s="157"/>
      <c r="BS87" s="304"/>
      <c r="BT87" s="149"/>
      <c r="BU87" s="1051"/>
      <c r="BV87" s="1024"/>
      <c r="BW87" s="1024"/>
      <c r="BX87" s="1197"/>
      <c r="BY87" s="1396"/>
      <c r="BZ87" s="1197"/>
    </row>
    <row r="88" spans="1:78" ht="290.25" customHeight="1" x14ac:dyDescent="0.2">
      <c r="A88" s="1529"/>
      <c r="B88" s="1236"/>
      <c r="C88" s="1531"/>
      <c r="D88" s="1496"/>
      <c r="E88" s="1004"/>
      <c r="F88" s="1007"/>
      <c r="G88" s="1024"/>
      <c r="H88" s="1160"/>
      <c r="I88" s="1236"/>
      <c r="J88" s="1019"/>
      <c r="K88" s="1022"/>
      <c r="L88" s="1024"/>
      <c r="M88" s="1169"/>
      <c r="N88" s="1024"/>
      <c r="O88" s="1024"/>
      <c r="P88" s="1076"/>
      <c r="Q88" s="1134"/>
      <c r="R88" s="1016"/>
      <c r="S88" s="1027"/>
      <c r="T88" s="1016"/>
      <c r="U88" s="1027"/>
      <c r="V88" s="1016"/>
      <c r="W88" s="1027"/>
      <c r="X88" s="1030"/>
      <c r="Y88" s="1027"/>
      <c r="Z88" s="1027"/>
      <c r="AA88" s="1033"/>
      <c r="AB88" s="150">
        <v>4</v>
      </c>
      <c r="AC88" s="223" t="s">
        <v>445</v>
      </c>
      <c r="AD88" s="223" t="s">
        <v>354</v>
      </c>
      <c r="AE88" s="223" t="s">
        <v>446</v>
      </c>
      <c r="AF88" s="145" t="str">
        <f t="shared" si="7"/>
        <v>Probabilidad</v>
      </c>
      <c r="AG88" s="151" t="s">
        <v>281</v>
      </c>
      <c r="AH88" s="146">
        <f t="shared" si="8"/>
        <v>0.15</v>
      </c>
      <c r="AI88" s="151" t="s">
        <v>222</v>
      </c>
      <c r="AJ88" s="146">
        <f t="shared" si="9"/>
        <v>0.15</v>
      </c>
      <c r="AK88" s="147">
        <f t="shared" si="10"/>
        <v>0.3</v>
      </c>
      <c r="AL88" s="152">
        <f>IFERROR(IF(AND(AF87="Probabilidad",AF88="Probabilidad"),(AL87-(+AL87*AK88)),IF(AND(AF87="Impacto",AF88="Probabilidad"),(AL86-(+AL86*AK88)),IF(AF88="Impacto",AL87,""))),"")</f>
        <v>0.1512</v>
      </c>
      <c r="AM88" s="152">
        <f>IFERROR(IF(AND(AF87="Impacto",AF88="Impacto"),(AM87-(+AM87*AK88)),IF(AND(AF87="Probabilidad",AF88="Impacto"),(AM86-(+AM86*AK88)),IF(AF88="Probabilidad",AM87,""))),"")</f>
        <v>0.6</v>
      </c>
      <c r="AN88" s="153" t="s">
        <v>223</v>
      </c>
      <c r="AO88" s="153" t="s">
        <v>443</v>
      </c>
      <c r="AP88" s="153" t="s">
        <v>241</v>
      </c>
      <c r="AQ88" s="153" t="s">
        <v>226</v>
      </c>
      <c r="AR88" s="1455"/>
      <c r="AS88" s="1036"/>
      <c r="AT88" s="1036"/>
      <c r="AU88" s="1033"/>
      <c r="AV88" s="1036"/>
      <c r="AW88" s="1036"/>
      <c r="AX88" s="1033"/>
      <c r="AY88" s="1033"/>
      <c r="AZ88" s="1033"/>
      <c r="BA88" s="1016"/>
      <c r="BB88" s="177"/>
      <c r="BC88" s="130"/>
      <c r="BD88" s="173" t="str">
        <f t="shared" si="11"/>
        <v/>
      </c>
      <c r="BE88" s="149"/>
      <c r="BF88" s="149"/>
      <c r="BG88" s="149"/>
      <c r="BH88" s="149"/>
      <c r="BI88" s="130"/>
      <c r="BJ88" s="130"/>
      <c r="BK88" s="130"/>
      <c r="BL88" s="130"/>
      <c r="BM88" s="155"/>
      <c r="BN88" s="155"/>
      <c r="BO88" s="155"/>
      <c r="BP88" s="155"/>
      <c r="BQ88" s="156"/>
      <c r="BR88" s="157"/>
      <c r="BS88" s="304"/>
      <c r="BT88" s="149"/>
      <c r="BU88" s="1051"/>
      <c r="BV88" s="1024"/>
      <c r="BW88" s="1024"/>
      <c r="BX88" s="1197"/>
      <c r="BY88" s="1396"/>
      <c r="BZ88" s="1197"/>
    </row>
    <row r="89" spans="1:78" ht="135.75" customHeight="1" x14ac:dyDescent="0.2">
      <c r="A89" s="1529"/>
      <c r="B89" s="1236"/>
      <c r="C89" s="1531"/>
      <c r="D89" s="1496"/>
      <c r="E89" s="1004"/>
      <c r="F89" s="1007"/>
      <c r="G89" s="1024"/>
      <c r="H89" s="1160"/>
      <c r="I89" s="1236"/>
      <c r="J89" s="1019"/>
      <c r="K89" s="1022"/>
      <c r="L89" s="1024"/>
      <c r="M89" s="1169"/>
      <c r="N89" s="1024"/>
      <c r="O89" s="1024"/>
      <c r="P89" s="1076"/>
      <c r="Q89" s="1134"/>
      <c r="R89" s="1016"/>
      <c r="S89" s="1027"/>
      <c r="T89" s="1016"/>
      <c r="U89" s="1027"/>
      <c r="V89" s="1016"/>
      <c r="W89" s="1027"/>
      <c r="X89" s="1030"/>
      <c r="Y89" s="1027"/>
      <c r="Z89" s="1027"/>
      <c r="AA89" s="1033"/>
      <c r="AB89" s="150">
        <v>5</v>
      </c>
      <c r="AC89" s="223" t="s">
        <v>447</v>
      </c>
      <c r="AD89" s="223" t="s">
        <v>354</v>
      </c>
      <c r="AE89" s="223" t="s">
        <v>448</v>
      </c>
      <c r="AF89" s="145" t="str">
        <f t="shared" si="7"/>
        <v>Probabilidad</v>
      </c>
      <c r="AG89" s="151" t="s">
        <v>281</v>
      </c>
      <c r="AH89" s="146">
        <f t="shared" si="8"/>
        <v>0.15</v>
      </c>
      <c r="AI89" s="151" t="s">
        <v>222</v>
      </c>
      <c r="AJ89" s="146">
        <f t="shared" si="9"/>
        <v>0.15</v>
      </c>
      <c r="AK89" s="147">
        <f t="shared" si="10"/>
        <v>0.3</v>
      </c>
      <c r="AL89" s="152">
        <f>IFERROR(IF(AND(AF88="Probabilidad",AF89="Probabilidad"),(AL88-(+AL88*AK89)),IF(AND(AF88="Impacto",AF89="Probabilidad"),(AL87-(+AL87*AK89)),IF(AF89="Impacto",AL88,""))),"")</f>
        <v>0.10584</v>
      </c>
      <c r="AM89" s="152">
        <f>IFERROR(IF(AND(AF88="Impacto",AF89="Impacto"),(AM88-(+AM88*AK89)),IF(AND(AF88="Probabilidad",AF89="Impacto"),(AM87-(+AM87*AK89)),IF(AF89="Probabilidad",AM88,""))),"")</f>
        <v>0.6</v>
      </c>
      <c r="AN89" s="153" t="s">
        <v>223</v>
      </c>
      <c r="AO89" s="153" t="s">
        <v>240</v>
      </c>
      <c r="AP89" s="153" t="s">
        <v>241</v>
      </c>
      <c r="AQ89" s="153" t="s">
        <v>226</v>
      </c>
      <c r="AR89" s="1455"/>
      <c r="AS89" s="1036"/>
      <c r="AT89" s="1036"/>
      <c r="AU89" s="1033"/>
      <c r="AV89" s="1036"/>
      <c r="AW89" s="1036"/>
      <c r="AX89" s="1033"/>
      <c r="AY89" s="1033"/>
      <c r="AZ89" s="1033"/>
      <c r="BA89" s="1016"/>
      <c r="BB89" s="177"/>
      <c r="BC89" s="130"/>
      <c r="BD89" s="173" t="str">
        <f t="shared" si="11"/>
        <v/>
      </c>
      <c r="BE89" s="149"/>
      <c r="BF89" s="149"/>
      <c r="BG89" s="149"/>
      <c r="BH89" s="149"/>
      <c r="BI89" s="130"/>
      <c r="BJ89" s="130"/>
      <c r="BK89" s="130"/>
      <c r="BL89" s="130"/>
      <c r="BM89" s="155"/>
      <c r="BN89" s="155"/>
      <c r="BO89" s="155"/>
      <c r="BP89" s="155"/>
      <c r="BQ89" s="156"/>
      <c r="BR89" s="157"/>
      <c r="BS89" s="304"/>
      <c r="BT89" s="149"/>
      <c r="BU89" s="1051"/>
      <c r="BV89" s="1024"/>
      <c r="BW89" s="1024"/>
      <c r="BX89" s="1197"/>
      <c r="BY89" s="1396"/>
      <c r="BZ89" s="1197"/>
    </row>
    <row r="90" spans="1:78" ht="135.75" customHeight="1" thickBot="1" x14ac:dyDescent="0.25">
      <c r="A90" s="1529"/>
      <c r="B90" s="1236"/>
      <c r="C90" s="1531"/>
      <c r="D90" s="1497"/>
      <c r="E90" s="1004"/>
      <c r="F90" s="1253"/>
      <c r="G90" s="1195"/>
      <c r="H90" s="1160"/>
      <c r="I90" s="1237"/>
      <c r="J90" s="1466"/>
      <c r="K90" s="1022"/>
      <c r="L90" s="1195"/>
      <c r="M90" s="1468"/>
      <c r="N90" s="1195"/>
      <c r="O90" s="1195"/>
      <c r="P90" s="1210"/>
      <c r="Q90" s="1231"/>
      <c r="R90" s="1193"/>
      <c r="S90" s="1200"/>
      <c r="T90" s="1193"/>
      <c r="U90" s="1200"/>
      <c r="V90" s="1193"/>
      <c r="W90" s="1200"/>
      <c r="X90" s="1199"/>
      <c r="Y90" s="1200"/>
      <c r="Z90" s="1200"/>
      <c r="AA90" s="1201"/>
      <c r="AB90" s="293">
        <v>6</v>
      </c>
      <c r="AC90" s="325" t="s">
        <v>449</v>
      </c>
      <c r="AD90" s="325" t="s">
        <v>354</v>
      </c>
      <c r="AE90" s="325" t="s">
        <v>450</v>
      </c>
      <c r="AF90" s="98" t="str">
        <f t="shared" si="7"/>
        <v>Probabilidad</v>
      </c>
      <c r="AG90" s="239" t="s">
        <v>281</v>
      </c>
      <c r="AH90" s="292">
        <f t="shared" si="8"/>
        <v>0.15</v>
      </c>
      <c r="AI90" s="239" t="s">
        <v>222</v>
      </c>
      <c r="AJ90" s="292">
        <f t="shared" si="9"/>
        <v>0.15</v>
      </c>
      <c r="AK90" s="294">
        <f t="shared" si="10"/>
        <v>0.3</v>
      </c>
      <c r="AL90" s="295">
        <f>IFERROR(IF(AND(AF89="Probabilidad",AF90="Probabilidad"),(AL89-(+AL89*AK90)),IF(AND(AF89="Impacto",AF90="Probabilidad"),(AL88-(+AL88*AK90)),IF(AF90="Impacto",AL89,""))),"")</f>
        <v>7.4088000000000001E-2</v>
      </c>
      <c r="AM90" s="295">
        <f>IFERROR(IF(AND(AF89="Impacto",AF90="Impacto"),(AM89-(+AM89*AK90)),IF(AND(AF89="Probabilidad",AF90="Impacto"),(AM88-(+AM88*AK90)),IF(AF90="Probabilidad",AM89,""))),"")</f>
        <v>0.6</v>
      </c>
      <c r="AN90" s="126" t="s">
        <v>223</v>
      </c>
      <c r="AO90" s="126" t="s">
        <v>240</v>
      </c>
      <c r="AP90" s="126" t="s">
        <v>225</v>
      </c>
      <c r="AQ90" s="126" t="s">
        <v>226</v>
      </c>
      <c r="AR90" s="1455"/>
      <c r="AS90" s="1203"/>
      <c r="AT90" s="1203"/>
      <c r="AU90" s="1201"/>
      <c r="AV90" s="1203"/>
      <c r="AW90" s="1203"/>
      <c r="AX90" s="1201"/>
      <c r="AY90" s="1201"/>
      <c r="AZ90" s="1201"/>
      <c r="BA90" s="1193"/>
      <c r="BB90" s="326"/>
      <c r="BC90" s="210"/>
      <c r="BD90" s="327" t="str">
        <f t="shared" si="11"/>
        <v/>
      </c>
      <c r="BE90" s="291"/>
      <c r="BF90" s="291"/>
      <c r="BG90" s="291"/>
      <c r="BH90" s="291"/>
      <c r="BI90" s="210"/>
      <c r="BJ90" s="210"/>
      <c r="BK90" s="210"/>
      <c r="BL90" s="210"/>
      <c r="BM90" s="297"/>
      <c r="BN90" s="297"/>
      <c r="BO90" s="297"/>
      <c r="BP90" s="297"/>
      <c r="BQ90" s="298"/>
      <c r="BR90" s="299"/>
      <c r="BS90" s="711"/>
      <c r="BT90" s="160"/>
      <c r="BU90" s="1051"/>
      <c r="BV90" s="1195"/>
      <c r="BW90" s="1195"/>
      <c r="BX90" s="1198"/>
      <c r="BY90" s="1397"/>
      <c r="BZ90" s="1198"/>
    </row>
    <row r="91" spans="1:78" ht="92.25" customHeight="1" x14ac:dyDescent="0.2">
      <c r="A91" s="1529"/>
      <c r="B91" s="1236"/>
      <c r="C91" s="1531"/>
      <c r="D91" s="1495" t="s">
        <v>209</v>
      </c>
      <c r="E91" s="1259" t="s">
        <v>398</v>
      </c>
      <c r="F91" s="1260">
        <v>4</v>
      </c>
      <c r="G91" s="1194" t="s">
        <v>426</v>
      </c>
      <c r="H91" s="1302"/>
      <c r="I91" s="1304"/>
      <c r="J91" s="1472" t="s">
        <v>451</v>
      </c>
      <c r="K91" s="1228" t="s">
        <v>213</v>
      </c>
      <c r="L91" s="1194" t="s">
        <v>214</v>
      </c>
      <c r="M91" s="1243" t="s">
        <v>452</v>
      </c>
      <c r="N91" s="1194"/>
      <c r="O91" s="1194"/>
      <c r="P91" s="1209" t="s">
        <v>453</v>
      </c>
      <c r="Q91" s="1501">
        <v>0.9</v>
      </c>
      <c r="R91" s="1214" t="s">
        <v>430</v>
      </c>
      <c r="S91" s="1136">
        <f>IF(R91="Muy Alta",100%,IF(R91="Alta",80%,IF(R91="Media",60%,IF(R91="Baja",40%,IF(R91="Muy Baja",20%,"")))))</f>
        <v>1</v>
      </c>
      <c r="T91" s="1214"/>
      <c r="U91" s="1136" t="str">
        <f>IF(T91="Catastrófico",100%,IF(T91="Mayor",80%,IF(T91="Moderado",60%,IF(T91="Menor",40%,IF(T91="Leve",20%,"")))))</f>
        <v/>
      </c>
      <c r="V91" s="1214" t="s">
        <v>251</v>
      </c>
      <c r="W91" s="1136">
        <f>IF(V91="Catastrófico",100%,IF(V91="Mayor",80%,IF(V91="Moderado",60%,IF(V91="Menor",40%,IF(V91="Leve",20%,"")))))</f>
        <v>0.4</v>
      </c>
      <c r="X91" s="1137" t="str">
        <f>IF(Y91=100%,"Catastrófico",IF(Y91=80%,"Mayor",IF(Y91=60%,"Moderado",IF(Y91=40%,"Menor",IF(Y91=20%,"Leve","")))))</f>
        <v>Menor</v>
      </c>
      <c r="Y91" s="1136">
        <f>IF(AND(U91="",W91=""),"",MAX(U91,W91))</f>
        <v>0.4</v>
      </c>
      <c r="Z91" s="1136" t="str">
        <f>CONCATENATE(R91,X91)</f>
        <v>Muy AltaMenor</v>
      </c>
      <c r="AA91" s="1216" t="str">
        <f>IF(Z91="Muy AltaLeve","Alto",IF(Z91="Muy AltaMenor","Alto",IF(Z91="Muy AltaModerado","Alto",IF(Z91="Muy AltaMayor","Alto",IF(Z91="Muy AltaCatastrófico","Extremo",IF(Z91="AltaLeve","Moderado",IF(Z91="AltaMenor","Moderado",IF(Z91="AltaModerado","Alto",IF(Z91="AltaMayor","Alto",IF(Z91="AltaCatastrófico","Extremo",IF(Z91="MediaLeve","Moderado",IF(Z91="MediaMenor","Moderado",IF(Z91="MediaModerado","Moderado",IF(Z91="MediaMayor","Alto",IF(Z91="MediaCatastrófico","Extremo",IF(Z91="BajaLeve","Bajo",IF(Z91="BajaMenor","Moderado",IF(Z91="BajaModerado","Moderado",IF(Z91="BajaMayor","Alto",IF(Z91="BajaCatastrófico","Extremo",IF(Z91="Muy BajaLeve","Bajo",IF(Z91="Muy BajaMenor","Bajo",IF(Z91="Muy BajaModerado","Moderado",IF(Z91="Muy BajaMayor","Alto",IF(Z91="Muy BajaCatastrófico","Extremo","")))))))))))))))))))))))))</f>
        <v>Alto</v>
      </c>
      <c r="AB91" s="242">
        <v>1</v>
      </c>
      <c r="AC91" s="328" t="s">
        <v>439</v>
      </c>
      <c r="AD91" s="328" t="s">
        <v>271</v>
      </c>
      <c r="AE91" s="328" t="s">
        <v>440</v>
      </c>
      <c r="AF91" s="243" t="str">
        <f t="shared" si="7"/>
        <v>Probabilidad</v>
      </c>
      <c r="AG91" s="244" t="s">
        <v>221</v>
      </c>
      <c r="AH91" s="241">
        <f t="shared" si="8"/>
        <v>0.25</v>
      </c>
      <c r="AI91" s="244" t="s">
        <v>222</v>
      </c>
      <c r="AJ91" s="241">
        <f t="shared" si="9"/>
        <v>0.15</v>
      </c>
      <c r="AK91" s="245">
        <f t="shared" si="10"/>
        <v>0.4</v>
      </c>
      <c r="AL91" s="246">
        <f>IFERROR(IF(AF91="Probabilidad",(S91-(+S91*AK91)),IF(AF91="Impacto",S91,"")),"")</f>
        <v>0.6</v>
      </c>
      <c r="AM91" s="246">
        <f>IFERROR(IF(AF91="Impacto",(Y91-(+Y91*AK91)),IF(AF91="Probabilidad",Y91,"")),"")</f>
        <v>0.4</v>
      </c>
      <c r="AN91" s="389" t="s">
        <v>223</v>
      </c>
      <c r="AO91" s="247" t="s">
        <v>224</v>
      </c>
      <c r="AP91" s="247" t="s">
        <v>241</v>
      </c>
      <c r="AQ91" s="247" t="s">
        <v>226</v>
      </c>
      <c r="AR91" s="1454" t="s">
        <v>454</v>
      </c>
      <c r="AS91" s="1230">
        <f>S91</f>
        <v>1</v>
      </c>
      <c r="AT91" s="1230">
        <f>IF(AL91="","",MIN(AL91:AL96))</f>
        <v>6.3504000000000005E-2</v>
      </c>
      <c r="AU91" s="1216" t="str">
        <f>IFERROR(IF(AT91="","",IF(AT91&lt;=0.2,"Muy Baja",IF(AT91&lt;=0.4,"Baja",IF(AT91&lt;=0.6,"Media",IF(AT91&lt;=0.8,"Alta","Muy Alta"))))),"")</f>
        <v>Muy Baja</v>
      </c>
      <c r="AV91" s="1230">
        <f>Y91</f>
        <v>0.4</v>
      </c>
      <c r="AW91" s="1230">
        <f>IF(AM91="","",MIN(AM91:AM96))</f>
        <v>0.4</v>
      </c>
      <c r="AX91" s="1216" t="str">
        <f>IFERROR(IF(AW91="","",IF(AW91&lt;=0.2,"Leve",IF(AW91&lt;=0.4,"Menor",IF(AW91&lt;=0.6,"Moderado",IF(AW91&lt;=0.8,"Mayor","Catastrófico"))))),"")</f>
        <v>Menor</v>
      </c>
      <c r="AY91" s="1216" t="str">
        <f>AA91</f>
        <v>Alto</v>
      </c>
      <c r="AZ91" s="1216" t="str">
        <f>IFERROR(IF(OR(AND(AU91="Muy Baja",AX91="Leve"),AND(AU91="Muy Baja",AX91="Menor"),AND(AU91="Baja",AX91="Leve")),"Bajo",IF(OR(AND(AU91="Muy baja",AX91="Moderado"),AND(AU91="Baja",AX91="Menor"),AND(AU91="Baja",AX91="Moderado"),AND(AU91="Media",AX91="Leve"),AND(AU91="Media",AX91="Menor"),AND(AU91="Media",AX91="Moderado"),AND(AU91="Alta",AX91="Leve"),AND(AU91="Alta",AX91="Menor")),"Moderado",IF(OR(AND(AU91="Muy Baja",AX91="Mayor"),AND(AU91="Baja",AX91="Mayor"),AND(AU91="Media",AX91="Mayor"),AND(AU91="Alta",AX91="Moderado"),AND(AU91="Alta",AX91="Mayor"),AND(AU91="Muy Alta",AX91="Leve"),AND(AU91="Muy Alta",AX91="Menor"),AND(AU91="Muy Alta",AX91="Moderado"),AND(AU91="Muy Alta",AX91="Mayor")),"Alto",IF(OR(AND(AU91="Muy Baja",AX91="Catastrófico"),AND(AU91="Baja",AX91="Catastrófico"),AND(AU91="Media",AX91="Catastrófico"),AND(AU91="Alta",AX91="Catastrófico"),AND(AU91="Muy Alta",AX91="Catastrófico")),"Extremo","")))),"")</f>
        <v>Bajo</v>
      </c>
      <c r="BA91" s="1214" t="s">
        <v>255</v>
      </c>
      <c r="BB91" s="248"/>
      <c r="BC91" s="248"/>
      <c r="BD91" s="268" t="str">
        <f t="shared" si="11"/>
        <v/>
      </c>
      <c r="BE91" s="240"/>
      <c r="BF91" s="240"/>
      <c r="BG91" s="240"/>
      <c r="BH91" s="240"/>
      <c r="BI91" s="248"/>
      <c r="BJ91" s="248"/>
      <c r="BK91" s="248"/>
      <c r="BL91" s="248"/>
      <c r="BM91" s="251"/>
      <c r="BN91" s="251"/>
      <c r="BO91" s="251"/>
      <c r="BP91" s="251"/>
      <c r="BQ91" s="252"/>
      <c r="BR91" s="253"/>
      <c r="BS91" s="710"/>
      <c r="BT91" s="149"/>
      <c r="BU91" s="1215"/>
      <c r="BV91" s="1506"/>
      <c r="BW91" s="1506"/>
      <c r="BX91" s="1508"/>
      <c r="BY91" s="1714"/>
      <c r="BZ91" s="1196"/>
    </row>
    <row r="92" spans="1:78" ht="92.25" customHeight="1" x14ac:dyDescent="0.2">
      <c r="A92" s="1529"/>
      <c r="B92" s="1236"/>
      <c r="C92" s="1531"/>
      <c r="D92" s="1496"/>
      <c r="E92" s="1004"/>
      <c r="F92" s="1007"/>
      <c r="G92" s="1024"/>
      <c r="H92" s="1160"/>
      <c r="I92" s="1236"/>
      <c r="J92" s="1019"/>
      <c r="K92" s="1022"/>
      <c r="L92" s="1024"/>
      <c r="M92" s="1244"/>
      <c r="N92" s="1024"/>
      <c r="O92" s="1024"/>
      <c r="P92" s="1076"/>
      <c r="Q92" s="1434"/>
      <c r="R92" s="1016"/>
      <c r="S92" s="1027"/>
      <c r="T92" s="1016"/>
      <c r="U92" s="1027"/>
      <c r="V92" s="1016"/>
      <c r="W92" s="1027"/>
      <c r="X92" s="1030"/>
      <c r="Y92" s="1027"/>
      <c r="Z92" s="1027"/>
      <c r="AA92" s="1033"/>
      <c r="AB92" s="150">
        <v>2</v>
      </c>
      <c r="AC92" s="223" t="s">
        <v>455</v>
      </c>
      <c r="AD92" s="223" t="s">
        <v>354</v>
      </c>
      <c r="AE92" s="223" t="s">
        <v>442</v>
      </c>
      <c r="AF92" s="145" t="str">
        <f t="shared" si="7"/>
        <v>Probabilidad</v>
      </c>
      <c r="AG92" s="151" t="s">
        <v>221</v>
      </c>
      <c r="AH92" s="146">
        <f t="shared" si="8"/>
        <v>0.25</v>
      </c>
      <c r="AI92" s="151" t="s">
        <v>222</v>
      </c>
      <c r="AJ92" s="146">
        <f t="shared" si="9"/>
        <v>0.15</v>
      </c>
      <c r="AK92" s="147">
        <f t="shared" si="10"/>
        <v>0.4</v>
      </c>
      <c r="AL92" s="152">
        <f>IFERROR(IF(AND(AF91="Probabilidad",AF92="Probabilidad"),(AL91-(+AL91*AK92)),IF(AF92="Probabilidad",(S91-(+S91*AK92)),IF(AF92="Impacto",AL91,""))),"")</f>
        <v>0.36</v>
      </c>
      <c r="AM92" s="152">
        <f>IFERROR(IF(AND(AF91="Impacto",AF92="Impacto"),(AM91-(+AM91*AK92)),IF(AF92="Impacto",(Y91-(+Y91*AK92)),IF(AF92="Probabilidad",AM91,""))),"")</f>
        <v>0.4</v>
      </c>
      <c r="AN92" s="153" t="s">
        <v>223</v>
      </c>
      <c r="AO92" s="153" t="s">
        <v>443</v>
      </c>
      <c r="AP92" s="153" t="s">
        <v>444</v>
      </c>
      <c r="AQ92" s="153" t="s">
        <v>226</v>
      </c>
      <c r="AR92" s="1455"/>
      <c r="AS92" s="1036"/>
      <c r="AT92" s="1036"/>
      <c r="AU92" s="1033"/>
      <c r="AV92" s="1036"/>
      <c r="AW92" s="1036"/>
      <c r="AX92" s="1033"/>
      <c r="AY92" s="1033"/>
      <c r="AZ92" s="1033"/>
      <c r="BA92" s="1016"/>
      <c r="BB92" s="130"/>
      <c r="BC92" s="130"/>
      <c r="BD92" s="173" t="str">
        <f t="shared" si="11"/>
        <v/>
      </c>
      <c r="BE92" s="149"/>
      <c r="BF92" s="149"/>
      <c r="BG92" s="149"/>
      <c r="BH92" s="149"/>
      <c r="BI92" s="130"/>
      <c r="BJ92" s="130"/>
      <c r="BK92" s="130"/>
      <c r="BL92" s="130"/>
      <c r="BM92" s="155"/>
      <c r="BN92" s="155"/>
      <c r="BO92" s="155"/>
      <c r="BP92" s="155"/>
      <c r="BQ92" s="156"/>
      <c r="BR92" s="157"/>
      <c r="BS92" s="304"/>
      <c r="BT92" s="149"/>
      <c r="BU92" s="1051"/>
      <c r="BV92" s="1082"/>
      <c r="BW92" s="1082"/>
      <c r="BX92" s="1509"/>
      <c r="BY92" s="1715"/>
      <c r="BZ92" s="1197"/>
    </row>
    <row r="93" spans="1:78" ht="92.25" customHeight="1" x14ac:dyDescent="0.2">
      <c r="A93" s="1529"/>
      <c r="B93" s="1236"/>
      <c r="C93" s="1531"/>
      <c r="D93" s="1496"/>
      <c r="E93" s="1004"/>
      <c r="F93" s="1007"/>
      <c r="G93" s="1024"/>
      <c r="H93" s="1160"/>
      <c r="I93" s="1236"/>
      <c r="J93" s="1019"/>
      <c r="K93" s="1022"/>
      <c r="L93" s="1024"/>
      <c r="M93" s="1244"/>
      <c r="N93" s="1024"/>
      <c r="O93" s="1024"/>
      <c r="P93" s="1076"/>
      <c r="Q93" s="1434"/>
      <c r="R93" s="1016"/>
      <c r="S93" s="1027"/>
      <c r="T93" s="1016"/>
      <c r="U93" s="1027"/>
      <c r="V93" s="1016"/>
      <c r="W93" s="1027"/>
      <c r="X93" s="1030"/>
      <c r="Y93" s="1027"/>
      <c r="Z93" s="1027"/>
      <c r="AA93" s="1033"/>
      <c r="AB93" s="150">
        <v>3</v>
      </c>
      <c r="AC93" s="223" t="s">
        <v>456</v>
      </c>
      <c r="AD93" s="223" t="s">
        <v>277</v>
      </c>
      <c r="AE93" s="223" t="s">
        <v>457</v>
      </c>
      <c r="AF93" s="145" t="str">
        <f t="shared" si="7"/>
        <v>Probabilidad</v>
      </c>
      <c r="AG93" s="151" t="s">
        <v>221</v>
      </c>
      <c r="AH93" s="146">
        <f t="shared" si="8"/>
        <v>0.25</v>
      </c>
      <c r="AI93" s="151" t="s">
        <v>222</v>
      </c>
      <c r="AJ93" s="146">
        <f t="shared" si="9"/>
        <v>0.15</v>
      </c>
      <c r="AK93" s="147">
        <f t="shared" si="10"/>
        <v>0.4</v>
      </c>
      <c r="AL93" s="152">
        <f>IFERROR(IF(AND(AF92="Probabilidad",AF93="Probabilidad"),(AL92-(+AL92*AK93)),IF(AND(AF92="Impacto",AF93="Probabilidad"),(AL91-(+AL91*AK93)),IF(AF93="Impacto",AL92,""))),"")</f>
        <v>0.216</v>
      </c>
      <c r="AM93" s="152">
        <f>IFERROR(IF(AND(AF92="Impacto",AF93="Impacto"),(AM92-(+AM92*AK93)),IF(AND(AF92="Probabilidad",AF93="Impacto"),(AM91-(+AM91*AK93)),IF(AF93="Probabilidad",AM92,""))),"")</f>
        <v>0.4</v>
      </c>
      <c r="AN93" s="153" t="s">
        <v>223</v>
      </c>
      <c r="AO93" s="153" t="s">
        <v>443</v>
      </c>
      <c r="AP93" s="153" t="s">
        <v>444</v>
      </c>
      <c r="AQ93" s="153" t="s">
        <v>226</v>
      </c>
      <c r="AR93" s="1455"/>
      <c r="AS93" s="1036"/>
      <c r="AT93" s="1036"/>
      <c r="AU93" s="1033"/>
      <c r="AV93" s="1036"/>
      <c r="AW93" s="1036"/>
      <c r="AX93" s="1033"/>
      <c r="AY93" s="1033"/>
      <c r="AZ93" s="1033"/>
      <c r="BA93" s="1016"/>
      <c r="BB93" s="130"/>
      <c r="BC93" s="130"/>
      <c r="BD93" s="173" t="str">
        <f t="shared" si="11"/>
        <v/>
      </c>
      <c r="BE93" s="149"/>
      <c r="BF93" s="149"/>
      <c r="BG93" s="149"/>
      <c r="BH93" s="149"/>
      <c r="BI93" s="130"/>
      <c r="BJ93" s="130"/>
      <c r="BK93" s="130"/>
      <c r="BL93" s="130"/>
      <c r="BM93" s="155"/>
      <c r="BN93" s="155"/>
      <c r="BO93" s="155"/>
      <c r="BP93" s="155"/>
      <c r="BQ93" s="156"/>
      <c r="BR93" s="157"/>
      <c r="BS93" s="304"/>
      <c r="BT93" s="149"/>
      <c r="BU93" s="1051"/>
      <c r="BV93" s="1082"/>
      <c r="BW93" s="1082"/>
      <c r="BX93" s="1509"/>
      <c r="BY93" s="1715"/>
      <c r="BZ93" s="1197"/>
    </row>
    <row r="94" spans="1:78" ht="92.25" customHeight="1" x14ac:dyDescent="0.2">
      <c r="A94" s="1529"/>
      <c r="B94" s="1236"/>
      <c r="C94" s="1531"/>
      <c r="D94" s="1496"/>
      <c r="E94" s="1004"/>
      <c r="F94" s="1007"/>
      <c r="G94" s="1024"/>
      <c r="H94" s="1160"/>
      <c r="I94" s="1236"/>
      <c r="J94" s="1019"/>
      <c r="K94" s="1022"/>
      <c r="L94" s="1024"/>
      <c r="M94" s="1244"/>
      <c r="N94" s="1024"/>
      <c r="O94" s="1024"/>
      <c r="P94" s="1076"/>
      <c r="Q94" s="1434"/>
      <c r="R94" s="1016"/>
      <c r="S94" s="1027"/>
      <c r="T94" s="1016"/>
      <c r="U94" s="1027"/>
      <c r="V94" s="1016"/>
      <c r="W94" s="1027"/>
      <c r="X94" s="1030"/>
      <c r="Y94" s="1027"/>
      <c r="Z94" s="1027"/>
      <c r="AA94" s="1033"/>
      <c r="AB94" s="150">
        <v>4</v>
      </c>
      <c r="AC94" s="223" t="s">
        <v>458</v>
      </c>
      <c r="AD94" s="223" t="s">
        <v>277</v>
      </c>
      <c r="AE94" s="223" t="s">
        <v>459</v>
      </c>
      <c r="AF94" s="145" t="str">
        <f t="shared" si="7"/>
        <v>Probabilidad</v>
      </c>
      <c r="AG94" s="151" t="s">
        <v>221</v>
      </c>
      <c r="AH94" s="146">
        <f t="shared" si="8"/>
        <v>0.25</v>
      </c>
      <c r="AI94" s="151" t="s">
        <v>222</v>
      </c>
      <c r="AJ94" s="146">
        <f t="shared" si="9"/>
        <v>0.15</v>
      </c>
      <c r="AK94" s="147">
        <f t="shared" si="10"/>
        <v>0.4</v>
      </c>
      <c r="AL94" s="152">
        <f>IFERROR(IF(AND(AF93="Probabilidad",AF94="Probabilidad"),(AL93-(+AL93*AK94)),IF(AND(AF93="Impacto",AF94="Probabilidad"),(AL92-(+AL92*AK94)),IF(AF94="Impacto",AL93,""))),"")</f>
        <v>0.12959999999999999</v>
      </c>
      <c r="AM94" s="152">
        <f>IFERROR(IF(AND(AF93="Impacto",AF94="Impacto"),(AM93-(+AM93*AK94)),IF(AND(AF93="Probabilidad",AF94="Impacto"),(AM92-(+AM92*AK94)),IF(AF94="Probabilidad",AM93,""))),"")</f>
        <v>0.4</v>
      </c>
      <c r="AN94" s="153" t="s">
        <v>223</v>
      </c>
      <c r="AO94" s="153" t="s">
        <v>443</v>
      </c>
      <c r="AP94" s="153" t="s">
        <v>444</v>
      </c>
      <c r="AQ94" s="153" t="s">
        <v>226</v>
      </c>
      <c r="AR94" s="1455"/>
      <c r="AS94" s="1036"/>
      <c r="AT94" s="1036"/>
      <c r="AU94" s="1033"/>
      <c r="AV94" s="1036"/>
      <c r="AW94" s="1036"/>
      <c r="AX94" s="1033"/>
      <c r="AY94" s="1033"/>
      <c r="AZ94" s="1033"/>
      <c r="BA94" s="1016"/>
      <c r="BB94" s="130"/>
      <c r="BC94" s="130"/>
      <c r="BD94" s="173" t="str">
        <f t="shared" si="11"/>
        <v/>
      </c>
      <c r="BE94" s="149"/>
      <c r="BF94" s="149"/>
      <c r="BG94" s="149"/>
      <c r="BH94" s="149"/>
      <c r="BI94" s="130"/>
      <c r="BJ94" s="130"/>
      <c r="BK94" s="130"/>
      <c r="BL94" s="130"/>
      <c r="BM94" s="155"/>
      <c r="BN94" s="155"/>
      <c r="BO94" s="155"/>
      <c r="BP94" s="155"/>
      <c r="BQ94" s="156"/>
      <c r="BR94" s="157"/>
      <c r="BS94" s="304"/>
      <c r="BT94" s="149"/>
      <c r="BU94" s="1051"/>
      <c r="BV94" s="1082"/>
      <c r="BW94" s="1082"/>
      <c r="BX94" s="1509"/>
      <c r="BY94" s="1715"/>
      <c r="BZ94" s="1197"/>
    </row>
    <row r="95" spans="1:78" ht="167.25" customHeight="1" x14ac:dyDescent="0.2">
      <c r="A95" s="1529"/>
      <c r="B95" s="1236"/>
      <c r="C95" s="1531"/>
      <c r="D95" s="1496"/>
      <c r="E95" s="1004"/>
      <c r="F95" s="1007"/>
      <c r="G95" s="1024"/>
      <c r="H95" s="1160"/>
      <c r="I95" s="1236"/>
      <c r="J95" s="1019"/>
      <c r="K95" s="1022"/>
      <c r="L95" s="1024"/>
      <c r="M95" s="1244"/>
      <c r="N95" s="1024"/>
      <c r="O95" s="1024"/>
      <c r="P95" s="1076"/>
      <c r="Q95" s="1434"/>
      <c r="R95" s="1016"/>
      <c r="S95" s="1027"/>
      <c r="T95" s="1016"/>
      <c r="U95" s="1027"/>
      <c r="V95" s="1016"/>
      <c r="W95" s="1027"/>
      <c r="X95" s="1030"/>
      <c r="Y95" s="1027"/>
      <c r="Z95" s="1027"/>
      <c r="AA95" s="1033"/>
      <c r="AB95" s="150">
        <v>5</v>
      </c>
      <c r="AC95" s="223" t="s">
        <v>447</v>
      </c>
      <c r="AD95" s="223" t="s">
        <v>277</v>
      </c>
      <c r="AE95" s="223" t="s">
        <v>448</v>
      </c>
      <c r="AF95" s="145" t="str">
        <f t="shared" si="7"/>
        <v>Probabilidad</v>
      </c>
      <c r="AG95" s="151" t="s">
        <v>281</v>
      </c>
      <c r="AH95" s="146">
        <f t="shared" si="8"/>
        <v>0.15</v>
      </c>
      <c r="AI95" s="151" t="s">
        <v>222</v>
      </c>
      <c r="AJ95" s="146">
        <f t="shared" si="9"/>
        <v>0.15</v>
      </c>
      <c r="AK95" s="147">
        <f t="shared" si="10"/>
        <v>0.3</v>
      </c>
      <c r="AL95" s="152">
        <f>IFERROR(IF(AND(AF94="Probabilidad",AF95="Probabilidad"),(AL94-(+AL94*AK95)),IF(AND(AF94="Impacto",AF95="Probabilidad"),(AL93-(+AL93*AK95)),IF(AF95="Impacto",AL94,""))),"")</f>
        <v>9.0719999999999995E-2</v>
      </c>
      <c r="AM95" s="152">
        <f>IFERROR(IF(AND(AF94="Impacto",AF95="Impacto"),(AM94-(+AM94*AK95)),IF(AND(AF94="Probabilidad",AF95="Impacto"),(AM93-(+AM93*AK95)),IF(AF95="Probabilidad",AM94,""))),"")</f>
        <v>0.4</v>
      </c>
      <c r="AN95" s="153" t="s">
        <v>223</v>
      </c>
      <c r="AO95" s="153" t="s">
        <v>240</v>
      </c>
      <c r="AP95" s="153" t="s">
        <v>241</v>
      </c>
      <c r="AQ95" s="153" t="s">
        <v>226</v>
      </c>
      <c r="AR95" s="1455"/>
      <c r="AS95" s="1036"/>
      <c r="AT95" s="1036"/>
      <c r="AU95" s="1033"/>
      <c r="AV95" s="1036"/>
      <c r="AW95" s="1036"/>
      <c r="AX95" s="1033"/>
      <c r="AY95" s="1033"/>
      <c r="AZ95" s="1033"/>
      <c r="BA95" s="1016"/>
      <c r="BB95" s="130"/>
      <c r="BC95" s="130"/>
      <c r="BD95" s="173" t="str">
        <f t="shared" si="11"/>
        <v/>
      </c>
      <c r="BE95" s="149"/>
      <c r="BF95" s="149"/>
      <c r="BG95" s="149"/>
      <c r="BH95" s="149"/>
      <c r="BI95" s="130"/>
      <c r="BJ95" s="130"/>
      <c r="BK95" s="130"/>
      <c r="BL95" s="130"/>
      <c r="BM95" s="155"/>
      <c r="BN95" s="155"/>
      <c r="BO95" s="155"/>
      <c r="BP95" s="155"/>
      <c r="BQ95" s="156"/>
      <c r="BR95" s="157"/>
      <c r="BS95" s="304"/>
      <c r="BT95" s="28"/>
      <c r="BU95" s="1051"/>
      <c r="BV95" s="1082"/>
      <c r="BW95" s="1082"/>
      <c r="BX95" s="1509"/>
      <c r="BY95" s="1715"/>
      <c r="BZ95" s="1197"/>
    </row>
    <row r="96" spans="1:78" ht="59.25" customHeight="1" thickBot="1" x14ac:dyDescent="0.25">
      <c r="A96" s="1529"/>
      <c r="B96" s="1236"/>
      <c r="C96" s="1531"/>
      <c r="D96" s="1497"/>
      <c r="E96" s="1004"/>
      <c r="F96" s="1253"/>
      <c r="G96" s="1195"/>
      <c r="H96" s="1160"/>
      <c r="I96" s="1237"/>
      <c r="J96" s="1466"/>
      <c r="K96" s="1022"/>
      <c r="L96" s="1195"/>
      <c r="M96" s="1245"/>
      <c r="N96" s="1195"/>
      <c r="O96" s="1195"/>
      <c r="P96" s="1210"/>
      <c r="Q96" s="1502"/>
      <c r="R96" s="1193"/>
      <c r="S96" s="1200"/>
      <c r="T96" s="1193"/>
      <c r="U96" s="1200"/>
      <c r="V96" s="1193"/>
      <c r="W96" s="1200"/>
      <c r="X96" s="1199"/>
      <c r="Y96" s="1200"/>
      <c r="Z96" s="1200"/>
      <c r="AA96" s="1201"/>
      <c r="AB96" s="293">
        <v>6</v>
      </c>
      <c r="AC96" s="325" t="s">
        <v>449</v>
      </c>
      <c r="AD96" s="325" t="s">
        <v>277</v>
      </c>
      <c r="AE96" s="325" t="s">
        <v>450</v>
      </c>
      <c r="AF96" s="98" t="str">
        <f t="shared" si="7"/>
        <v>Probabilidad</v>
      </c>
      <c r="AG96" s="239" t="s">
        <v>281</v>
      </c>
      <c r="AH96" s="292">
        <f t="shared" si="8"/>
        <v>0.15</v>
      </c>
      <c r="AI96" s="239" t="s">
        <v>222</v>
      </c>
      <c r="AJ96" s="292">
        <f t="shared" si="9"/>
        <v>0.15</v>
      </c>
      <c r="AK96" s="294">
        <f t="shared" si="10"/>
        <v>0.3</v>
      </c>
      <c r="AL96" s="295">
        <f>IFERROR(IF(AND(AF95="Probabilidad",AF96="Probabilidad"),(AL95-(+AL95*AK96)),IF(AND(AF95="Impacto",AF96="Probabilidad"),(AL94-(+AL94*AK96)),IF(AF96="Impacto",AL95,""))),"")</f>
        <v>6.3504000000000005E-2</v>
      </c>
      <c r="AM96" s="295">
        <f>IFERROR(IF(AND(AF95="Impacto",AF96="Impacto"),(AM95-(+AM95*AK96)),IF(AND(AF95="Probabilidad",AF96="Impacto"),(AM94-(+AM94*AK96)),IF(AF96="Probabilidad",AM95,""))),"")</f>
        <v>0.4</v>
      </c>
      <c r="AN96" s="126" t="s">
        <v>223</v>
      </c>
      <c r="AO96" s="126" t="s">
        <v>240</v>
      </c>
      <c r="AP96" s="126" t="s">
        <v>225</v>
      </c>
      <c r="AQ96" s="126" t="s">
        <v>226</v>
      </c>
      <c r="AR96" s="1455"/>
      <c r="AS96" s="1203"/>
      <c r="AT96" s="1203"/>
      <c r="AU96" s="1201"/>
      <c r="AV96" s="1203"/>
      <c r="AW96" s="1203"/>
      <c r="AX96" s="1201"/>
      <c r="AY96" s="1201"/>
      <c r="AZ96" s="1201"/>
      <c r="BA96" s="1193"/>
      <c r="BB96" s="210"/>
      <c r="BC96" s="210"/>
      <c r="BD96" s="327" t="str">
        <f t="shared" si="11"/>
        <v/>
      </c>
      <c r="BE96" s="291"/>
      <c r="BF96" s="291"/>
      <c r="BG96" s="291"/>
      <c r="BH96" s="291"/>
      <c r="BI96" s="210"/>
      <c r="BJ96" s="210"/>
      <c r="BK96" s="210"/>
      <c r="BL96" s="210"/>
      <c r="BM96" s="297"/>
      <c r="BN96" s="297"/>
      <c r="BO96" s="297"/>
      <c r="BP96" s="297"/>
      <c r="BQ96" s="298"/>
      <c r="BR96" s="299"/>
      <c r="BS96" s="711"/>
      <c r="BT96" s="160"/>
      <c r="BU96" s="1505"/>
      <c r="BV96" s="1507"/>
      <c r="BW96" s="1507"/>
      <c r="BX96" s="1510"/>
      <c r="BY96" s="1716"/>
      <c r="BZ96" s="1198"/>
    </row>
    <row r="97" spans="1:78" ht="93.75" customHeight="1" x14ac:dyDescent="0.2">
      <c r="A97" s="1529"/>
      <c r="B97" s="1236"/>
      <c r="C97" s="1531"/>
      <c r="D97" s="1495" t="s">
        <v>209</v>
      </c>
      <c r="E97" s="1259" t="s">
        <v>398</v>
      </c>
      <c r="F97" s="1260">
        <v>5</v>
      </c>
      <c r="G97" s="1194" t="s">
        <v>460</v>
      </c>
      <c r="H97" s="1229"/>
      <c r="I97" s="1214"/>
      <c r="J97" s="1472" t="s">
        <v>461</v>
      </c>
      <c r="K97" s="1228" t="s">
        <v>313</v>
      </c>
      <c r="L97" s="1194" t="s">
        <v>214</v>
      </c>
      <c r="M97" s="1283" t="s">
        <v>462</v>
      </c>
      <c r="N97" s="1194"/>
      <c r="O97" s="1194"/>
      <c r="P97" s="1503" t="s">
        <v>463</v>
      </c>
      <c r="Q97" s="1501">
        <v>0.9</v>
      </c>
      <c r="R97" s="1214" t="s">
        <v>430</v>
      </c>
      <c r="S97" s="1136">
        <f>IF(R97="Muy Alta",100%,IF(R97="Alta",80%,IF(R97="Media",60%,IF(R97="Baja",40%,IF(R97="Muy Baja",20%,"")))))</f>
        <v>1</v>
      </c>
      <c r="T97" s="1214"/>
      <c r="U97" s="1136" t="str">
        <f>IF(T97="Catastrófico",100%,IF(T97="Mayor",80%,IF(T97="Moderado",60%,IF(T97="Menor",40%,IF(T97="Leve",20%,"")))))</f>
        <v/>
      </c>
      <c r="V97" s="1214" t="s">
        <v>218</v>
      </c>
      <c r="W97" s="1136">
        <f>IF(V97="Catastrófico",100%,IF(V97="Mayor",80%,IF(V97="Moderado",60%,IF(V97="Menor",40%,IF(V97="Leve",20%,"")))))</f>
        <v>0.6</v>
      </c>
      <c r="X97" s="1137" t="str">
        <f>IF(Y97=100%,"Catastrófico",IF(Y97=80%,"Mayor",IF(Y97=60%,"Moderado",IF(Y97=40%,"Menor",IF(Y97=20%,"Leve","")))))</f>
        <v>Moderado</v>
      </c>
      <c r="Y97" s="1136">
        <f>IF(AND(U97="",W97=""),"",MAX(U97,W97))</f>
        <v>0.6</v>
      </c>
      <c r="Z97" s="1136" t="str">
        <f>CONCATENATE(R97,X97)</f>
        <v>Muy AltaModerado</v>
      </c>
      <c r="AA97" s="1216" t="str">
        <f>IF(Z97="Muy AltaLeve","Alto",IF(Z97="Muy AltaMenor","Alto",IF(Z97="Muy AltaModerado","Alto",IF(Z97="Muy AltaMayor","Alto",IF(Z97="Muy AltaCatastrófico","Extremo",IF(Z97="AltaLeve","Moderado",IF(Z97="AltaMenor","Moderado",IF(Z97="AltaModerado","Alto",IF(Z97="AltaMayor","Alto",IF(Z97="AltaCatastrófico","Extremo",IF(Z97="MediaLeve","Moderado",IF(Z97="MediaMenor","Moderado",IF(Z97="MediaModerado","Moderado",IF(Z97="MediaMayor","Alto",IF(Z97="MediaCatastrófico","Extremo",IF(Z97="BajaLeve","Bajo",IF(Z97="BajaMenor","Moderado",IF(Z97="BajaModerado","Moderado",IF(Z97="BajaMayor","Alto",IF(Z97="BajaCatastrófico","Extremo",IF(Z97="Muy BajaLeve","Bajo",IF(Z97="Muy BajaMenor","Bajo",IF(Z97="Muy BajaModerado","Moderado",IF(Z97="Muy BajaMayor","Alto",IF(Z97="Muy BajaCatastrófico","Extremo","")))))))))))))))))))))))))</f>
        <v>Alto</v>
      </c>
      <c r="AB97" s="242">
        <v>1</v>
      </c>
      <c r="AC97" s="240" t="s">
        <v>464</v>
      </c>
      <c r="AD97" s="328" t="s">
        <v>271</v>
      </c>
      <c r="AE97" s="240" t="s">
        <v>465</v>
      </c>
      <c r="AF97" s="243" t="str">
        <f t="shared" si="7"/>
        <v>Probabilidad</v>
      </c>
      <c r="AG97" s="244" t="s">
        <v>221</v>
      </c>
      <c r="AH97" s="241">
        <f t="shared" si="8"/>
        <v>0.25</v>
      </c>
      <c r="AI97" s="244" t="s">
        <v>222</v>
      </c>
      <c r="AJ97" s="241">
        <f t="shared" si="9"/>
        <v>0.15</v>
      </c>
      <c r="AK97" s="245">
        <f t="shared" si="10"/>
        <v>0.4</v>
      </c>
      <c r="AL97" s="246">
        <f>IFERROR(IF(AF97="Probabilidad",(S97-(+S97*AK97)),IF(AF97="Impacto",S97,"")),"")</f>
        <v>0.6</v>
      </c>
      <c r="AM97" s="246">
        <f>IFERROR(IF(AF97="Impacto",(Y97-(+Y97*AK97)),IF(AF97="Probabilidad",Y97,"")),"")</f>
        <v>0.6</v>
      </c>
      <c r="AN97" s="389" t="s">
        <v>223</v>
      </c>
      <c r="AO97" s="247" t="s">
        <v>224</v>
      </c>
      <c r="AP97" s="247" t="s">
        <v>241</v>
      </c>
      <c r="AQ97" s="247" t="s">
        <v>226</v>
      </c>
      <c r="AR97" s="1454" t="s">
        <v>466</v>
      </c>
      <c r="AS97" s="1230">
        <f>S97</f>
        <v>1</v>
      </c>
      <c r="AT97" s="1230">
        <f>IF(AL97="","",MIN(AL97:AL102))</f>
        <v>6.3504000000000005E-2</v>
      </c>
      <c r="AU97" s="1216" t="str">
        <f>IFERROR(IF(AT97="","",IF(AT97&lt;=0.2,"Muy Baja",IF(AT97&lt;=0.4,"Baja",IF(AT97&lt;=0.6,"Media",IF(AT97&lt;=0.8,"Alta","Muy Alta"))))),"")</f>
        <v>Muy Baja</v>
      </c>
      <c r="AV97" s="1230">
        <f>Y97</f>
        <v>0.6</v>
      </c>
      <c r="AW97" s="1230">
        <f>IF(AM97="","",MIN(AM97:AM102))</f>
        <v>0.6</v>
      </c>
      <c r="AX97" s="1216" t="str">
        <f>IFERROR(IF(AW97="","",IF(AW97&lt;=0.2,"Leve",IF(AW97&lt;=0.4,"Menor",IF(AW97&lt;=0.6,"Moderado",IF(AW97&lt;=0.8,"Mayor","Catastrófico"))))),"")</f>
        <v>Moderado</v>
      </c>
      <c r="AY97" s="1216" t="str">
        <f>AA97</f>
        <v>Alto</v>
      </c>
      <c r="AZ97" s="1216" t="str">
        <f>IFERROR(IF(OR(AND(AU97="Muy Baja",AX97="Leve"),AND(AU97="Muy Baja",AX97="Menor"),AND(AU97="Baja",AX97="Leve")),"Bajo",IF(OR(AND(AU97="Muy baja",AX97="Moderado"),AND(AU97="Baja",AX97="Menor"),AND(AU97="Baja",AX97="Moderado"),AND(AU97="Media",AX97="Leve"),AND(AU97="Media",AX97="Menor"),AND(AU97="Media",AX97="Moderado"),AND(AU97="Alta",AX97="Leve"),AND(AU97="Alta",AX97="Menor")),"Moderado",IF(OR(AND(AU97="Muy Baja",AX97="Mayor"),AND(AU97="Baja",AX97="Mayor"),AND(AU97="Media",AX97="Mayor"),AND(AU97="Alta",AX97="Moderado"),AND(AU97="Alta",AX97="Mayor"),AND(AU97="Muy Alta",AX97="Leve"),AND(AU97="Muy Alta",AX97="Menor"),AND(AU97="Muy Alta",AX97="Moderado"),AND(AU97="Muy Alta",AX97="Mayor")),"Alto",IF(OR(AND(AU97="Muy Baja",AX97="Catastrófico"),AND(AU97="Baja",AX97="Catastrófico"),AND(AU97="Media",AX97="Catastrófico"),AND(AU97="Alta",AX97="Catastrófico"),AND(AU97="Muy Alta",AX97="Catastrófico")),"Extremo","")))),"")</f>
        <v>Moderado</v>
      </c>
      <c r="BA97" s="1214" t="s">
        <v>228</v>
      </c>
      <c r="BB97" s="383" t="s">
        <v>467</v>
      </c>
      <c r="BC97" s="384" t="s">
        <v>468</v>
      </c>
      <c r="BD97" s="268">
        <f t="shared" si="11"/>
        <v>4</v>
      </c>
      <c r="BE97" s="371">
        <v>1</v>
      </c>
      <c r="BF97" s="372">
        <v>1</v>
      </c>
      <c r="BG97" s="372">
        <v>1</v>
      </c>
      <c r="BH97" s="372">
        <v>1</v>
      </c>
      <c r="BI97" s="392" t="s">
        <v>469</v>
      </c>
      <c r="BJ97" s="392" t="s">
        <v>470</v>
      </c>
      <c r="BK97" s="248"/>
      <c r="BL97" s="248"/>
      <c r="BM97" s="721"/>
      <c r="BN97" s="251"/>
      <c r="BO97" s="251"/>
      <c r="BP97" s="251"/>
      <c r="BQ97" s="252"/>
      <c r="BR97" s="253"/>
      <c r="BS97" s="710"/>
      <c r="BT97" s="149"/>
      <c r="BU97" s="1513"/>
      <c r="BV97" s="1194"/>
      <c r="BW97" s="1194"/>
      <c r="BX97" s="1196"/>
      <c r="BY97" s="1395"/>
      <c r="BZ97" s="1196"/>
    </row>
    <row r="98" spans="1:78" ht="93.75" customHeight="1" x14ac:dyDescent="0.2">
      <c r="A98" s="1529"/>
      <c r="B98" s="1236"/>
      <c r="C98" s="1531"/>
      <c r="D98" s="1496"/>
      <c r="E98" s="1004"/>
      <c r="F98" s="1007"/>
      <c r="G98" s="1024"/>
      <c r="H98" s="1013"/>
      <c r="I98" s="1016"/>
      <c r="J98" s="1019"/>
      <c r="K98" s="1022"/>
      <c r="L98" s="1024"/>
      <c r="M98" s="1039"/>
      <c r="N98" s="1024"/>
      <c r="O98" s="1024"/>
      <c r="P98" s="1354"/>
      <c r="Q98" s="1434"/>
      <c r="R98" s="1016"/>
      <c r="S98" s="1027"/>
      <c r="T98" s="1016"/>
      <c r="U98" s="1027"/>
      <c r="V98" s="1016"/>
      <c r="W98" s="1027"/>
      <c r="X98" s="1030"/>
      <c r="Y98" s="1027"/>
      <c r="Z98" s="1027"/>
      <c r="AA98" s="1033"/>
      <c r="AB98" s="150">
        <v>2</v>
      </c>
      <c r="AC98" s="149" t="s">
        <v>471</v>
      </c>
      <c r="AD98" s="223" t="s">
        <v>277</v>
      </c>
      <c r="AE98" s="149" t="s">
        <v>472</v>
      </c>
      <c r="AF98" s="145" t="str">
        <f t="shared" si="7"/>
        <v>Probabilidad</v>
      </c>
      <c r="AG98" s="151" t="s">
        <v>221</v>
      </c>
      <c r="AH98" s="146">
        <f t="shared" si="8"/>
        <v>0.25</v>
      </c>
      <c r="AI98" s="151" t="s">
        <v>222</v>
      </c>
      <c r="AJ98" s="146">
        <f t="shared" si="9"/>
        <v>0.15</v>
      </c>
      <c r="AK98" s="147">
        <f t="shared" si="10"/>
        <v>0.4</v>
      </c>
      <c r="AL98" s="152">
        <f>IFERROR(IF(AND(AF97="Probabilidad",AF98="Probabilidad"),(AL97-(+AL97*AK98)),IF(AF98="Probabilidad",(S97-(+S97*AK98)),IF(AF98="Impacto",AL97,""))),"")</f>
        <v>0.36</v>
      </c>
      <c r="AM98" s="152">
        <f>IFERROR(IF(AND(AF97="Impacto",AF98="Impacto"),(AM97-(+AM97*AK98)),IF(AF98="Impacto",(Y97-(+Y97*AK98)),IF(AF98="Probabilidad",AM97,""))),"")</f>
        <v>0.6</v>
      </c>
      <c r="AN98" s="153" t="s">
        <v>223</v>
      </c>
      <c r="AO98" s="153" t="s">
        <v>443</v>
      </c>
      <c r="AP98" s="153" t="s">
        <v>444</v>
      </c>
      <c r="AQ98" s="153" t="s">
        <v>226</v>
      </c>
      <c r="AR98" s="1455"/>
      <c r="AS98" s="1036"/>
      <c r="AT98" s="1036"/>
      <c r="AU98" s="1033"/>
      <c r="AV98" s="1036"/>
      <c r="AW98" s="1036"/>
      <c r="AX98" s="1033"/>
      <c r="AY98" s="1033"/>
      <c r="AZ98" s="1033"/>
      <c r="BA98" s="1016"/>
      <c r="BB98" s="130"/>
      <c r="BC98" s="130"/>
      <c r="BD98" s="173" t="str">
        <f t="shared" si="11"/>
        <v/>
      </c>
      <c r="BE98" s="149"/>
      <c r="BF98" s="149"/>
      <c r="BG98" s="149"/>
      <c r="BH98" s="149"/>
      <c r="BI98" s="130"/>
      <c r="BJ98" s="130"/>
      <c r="BK98" s="130"/>
      <c r="BL98" s="130"/>
      <c r="BM98" s="155"/>
      <c r="BN98" s="155"/>
      <c r="BO98" s="155"/>
      <c r="BP98" s="155"/>
      <c r="BQ98" s="156"/>
      <c r="BR98" s="157"/>
      <c r="BS98" s="304"/>
      <c r="BT98" s="149"/>
      <c r="BU98" s="1205"/>
      <c r="BV98" s="1024"/>
      <c r="BW98" s="1024"/>
      <c r="BX98" s="1197"/>
      <c r="BY98" s="1396"/>
      <c r="BZ98" s="1197"/>
    </row>
    <row r="99" spans="1:78" ht="93.75" customHeight="1" x14ac:dyDescent="0.2">
      <c r="A99" s="1529"/>
      <c r="B99" s="1236"/>
      <c r="C99" s="1531"/>
      <c r="D99" s="1496"/>
      <c r="E99" s="1004"/>
      <c r="F99" s="1007"/>
      <c r="G99" s="1024"/>
      <c r="H99" s="1013"/>
      <c r="I99" s="1016"/>
      <c r="J99" s="1019"/>
      <c r="K99" s="1022"/>
      <c r="L99" s="1024"/>
      <c r="M99" s="1039"/>
      <c r="N99" s="1024"/>
      <c r="O99" s="1024"/>
      <c r="P99" s="1354"/>
      <c r="Q99" s="1434"/>
      <c r="R99" s="1016"/>
      <c r="S99" s="1027"/>
      <c r="T99" s="1016"/>
      <c r="U99" s="1027"/>
      <c r="V99" s="1016"/>
      <c r="W99" s="1027"/>
      <c r="X99" s="1030"/>
      <c r="Y99" s="1027"/>
      <c r="Z99" s="1027"/>
      <c r="AA99" s="1033"/>
      <c r="AB99" s="150">
        <v>3</v>
      </c>
      <c r="AC99" s="149" t="s">
        <v>473</v>
      </c>
      <c r="AD99" s="223" t="s">
        <v>354</v>
      </c>
      <c r="AE99" s="149" t="s">
        <v>474</v>
      </c>
      <c r="AF99" s="145" t="str">
        <f t="shared" si="7"/>
        <v>Probabilidad</v>
      </c>
      <c r="AG99" s="151" t="s">
        <v>221</v>
      </c>
      <c r="AH99" s="146">
        <f t="shared" si="8"/>
        <v>0.25</v>
      </c>
      <c r="AI99" s="151" t="s">
        <v>222</v>
      </c>
      <c r="AJ99" s="146">
        <f t="shared" si="9"/>
        <v>0.15</v>
      </c>
      <c r="AK99" s="147">
        <f t="shared" si="10"/>
        <v>0.4</v>
      </c>
      <c r="AL99" s="152">
        <f>IFERROR(IF(AND(AF98="Probabilidad",AF99="Probabilidad"),(AL98-(+AL98*AK99)),IF(AND(AF98="Impacto",AF99="Probabilidad"),(AL97-(+AL97*AK99)),IF(AF99="Impacto",AL98,""))),"")</f>
        <v>0.216</v>
      </c>
      <c r="AM99" s="152">
        <f>IFERROR(IF(AND(AF98="Impacto",AF99="Impacto"),(AM98-(+AM98*AK99)),IF(AND(AF98="Probabilidad",AF99="Impacto"),(AM97-(+AM97*AK99)),IF(AF99="Probabilidad",AM98,""))),"")</f>
        <v>0.6</v>
      </c>
      <c r="AN99" s="153" t="s">
        <v>223</v>
      </c>
      <c r="AO99" s="153" t="s">
        <v>443</v>
      </c>
      <c r="AP99" s="153" t="s">
        <v>241</v>
      </c>
      <c r="AQ99" s="153" t="s">
        <v>226</v>
      </c>
      <c r="AR99" s="1455"/>
      <c r="AS99" s="1036"/>
      <c r="AT99" s="1036"/>
      <c r="AU99" s="1033"/>
      <c r="AV99" s="1036"/>
      <c r="AW99" s="1036"/>
      <c r="AX99" s="1033"/>
      <c r="AY99" s="1033"/>
      <c r="AZ99" s="1033"/>
      <c r="BA99" s="1016"/>
      <c r="BB99" s="130"/>
      <c r="BC99" s="130"/>
      <c r="BD99" s="173" t="str">
        <f t="shared" si="11"/>
        <v/>
      </c>
      <c r="BE99" s="149"/>
      <c r="BF99" s="149"/>
      <c r="BG99" s="149"/>
      <c r="BH99" s="149"/>
      <c r="BI99" s="130"/>
      <c r="BJ99" s="130"/>
      <c r="BK99" s="130"/>
      <c r="BL99" s="130"/>
      <c r="BM99" s="155"/>
      <c r="BN99" s="155"/>
      <c r="BO99" s="155"/>
      <c r="BP99" s="155"/>
      <c r="BQ99" s="156"/>
      <c r="BR99" s="157"/>
      <c r="BS99" s="304"/>
      <c r="BT99" s="149"/>
      <c r="BU99" s="1205"/>
      <c r="BV99" s="1024"/>
      <c r="BW99" s="1024"/>
      <c r="BX99" s="1197"/>
      <c r="BY99" s="1396"/>
      <c r="BZ99" s="1197"/>
    </row>
    <row r="100" spans="1:78" ht="93.75" customHeight="1" x14ac:dyDescent="0.2">
      <c r="A100" s="1529"/>
      <c r="B100" s="1236"/>
      <c r="C100" s="1531"/>
      <c r="D100" s="1496"/>
      <c r="E100" s="1004"/>
      <c r="F100" s="1007"/>
      <c r="G100" s="1024"/>
      <c r="H100" s="1013"/>
      <c r="I100" s="1016"/>
      <c r="J100" s="1019"/>
      <c r="K100" s="1022"/>
      <c r="L100" s="1024"/>
      <c r="M100" s="1039"/>
      <c r="N100" s="1024"/>
      <c r="O100" s="1024"/>
      <c r="P100" s="1354"/>
      <c r="Q100" s="1434"/>
      <c r="R100" s="1016"/>
      <c r="S100" s="1027"/>
      <c r="T100" s="1016"/>
      <c r="U100" s="1027"/>
      <c r="V100" s="1016"/>
      <c r="W100" s="1027"/>
      <c r="X100" s="1030"/>
      <c r="Y100" s="1027"/>
      <c r="Z100" s="1027"/>
      <c r="AA100" s="1033"/>
      <c r="AB100" s="150">
        <v>4</v>
      </c>
      <c r="AC100" s="149" t="s">
        <v>475</v>
      </c>
      <c r="AD100" s="223" t="s">
        <v>354</v>
      </c>
      <c r="AE100" s="149" t="s">
        <v>476</v>
      </c>
      <c r="AF100" s="145" t="str">
        <f t="shared" si="7"/>
        <v>Probabilidad</v>
      </c>
      <c r="AG100" s="151" t="s">
        <v>281</v>
      </c>
      <c r="AH100" s="146">
        <f t="shared" si="8"/>
        <v>0.15</v>
      </c>
      <c r="AI100" s="151" t="s">
        <v>222</v>
      </c>
      <c r="AJ100" s="146">
        <f t="shared" si="9"/>
        <v>0.15</v>
      </c>
      <c r="AK100" s="147">
        <f t="shared" si="10"/>
        <v>0.3</v>
      </c>
      <c r="AL100" s="152">
        <f>IFERROR(IF(AND(AF99="Probabilidad",AF100="Probabilidad"),(AL99-(+AL99*AK100)),IF(AND(AF99="Impacto",AF100="Probabilidad"),(AL98-(+AL98*AK100)),IF(AF100="Impacto",AL99,""))),"")</f>
        <v>0.1512</v>
      </c>
      <c r="AM100" s="152">
        <f>IFERROR(IF(AND(AF99="Impacto",AF100="Impacto"),(AM99-(+AM99*AK100)),IF(AND(AF99="Probabilidad",AF100="Impacto"),(AM98-(+AM98*AK100)),IF(AF100="Probabilidad",AM99,""))),"")</f>
        <v>0.6</v>
      </c>
      <c r="AN100" s="153" t="s">
        <v>223</v>
      </c>
      <c r="AO100" s="153" t="s">
        <v>240</v>
      </c>
      <c r="AP100" s="153" t="s">
        <v>225</v>
      </c>
      <c r="AQ100" s="153" t="s">
        <v>226</v>
      </c>
      <c r="AR100" s="1455"/>
      <c r="AS100" s="1036"/>
      <c r="AT100" s="1036"/>
      <c r="AU100" s="1033"/>
      <c r="AV100" s="1036"/>
      <c r="AW100" s="1036"/>
      <c r="AX100" s="1033"/>
      <c r="AY100" s="1033"/>
      <c r="AZ100" s="1033"/>
      <c r="BA100" s="1016"/>
      <c r="BB100" s="130"/>
      <c r="BC100" s="130"/>
      <c r="BD100" s="173" t="str">
        <f t="shared" si="11"/>
        <v/>
      </c>
      <c r="BE100" s="149"/>
      <c r="BF100" s="149"/>
      <c r="BG100" s="149"/>
      <c r="BH100" s="149"/>
      <c r="BI100" s="130"/>
      <c r="BJ100" s="130"/>
      <c r="BK100" s="130"/>
      <c r="BL100" s="130"/>
      <c r="BM100" s="155"/>
      <c r="BN100" s="155"/>
      <c r="BO100" s="155"/>
      <c r="BP100" s="155"/>
      <c r="BQ100" s="156"/>
      <c r="BR100" s="157"/>
      <c r="BS100" s="304"/>
      <c r="BT100" s="149"/>
      <c r="BU100" s="1205"/>
      <c r="BV100" s="1024"/>
      <c r="BW100" s="1024"/>
      <c r="BX100" s="1197"/>
      <c r="BY100" s="1396"/>
      <c r="BZ100" s="1197"/>
    </row>
    <row r="101" spans="1:78" ht="93.75" customHeight="1" x14ac:dyDescent="0.2">
      <c r="A101" s="1529"/>
      <c r="B101" s="1236"/>
      <c r="C101" s="1531"/>
      <c r="D101" s="1496"/>
      <c r="E101" s="1004"/>
      <c r="F101" s="1007"/>
      <c r="G101" s="1024"/>
      <c r="H101" s="1013"/>
      <c r="I101" s="1016"/>
      <c r="J101" s="1019"/>
      <c r="K101" s="1022"/>
      <c r="L101" s="1024"/>
      <c r="M101" s="1039"/>
      <c r="N101" s="1024"/>
      <c r="O101" s="1024"/>
      <c r="P101" s="1354"/>
      <c r="Q101" s="1434"/>
      <c r="R101" s="1016"/>
      <c r="S101" s="1027"/>
      <c r="T101" s="1016"/>
      <c r="U101" s="1027"/>
      <c r="V101" s="1016"/>
      <c r="W101" s="1027"/>
      <c r="X101" s="1030"/>
      <c r="Y101" s="1027"/>
      <c r="Z101" s="1027"/>
      <c r="AA101" s="1033"/>
      <c r="AB101" s="150">
        <v>5</v>
      </c>
      <c r="AC101" s="149" t="s">
        <v>477</v>
      </c>
      <c r="AD101" s="223" t="s">
        <v>354</v>
      </c>
      <c r="AE101" s="149" t="s">
        <v>478</v>
      </c>
      <c r="AF101" s="145" t="str">
        <f t="shared" si="7"/>
        <v>Probabilidad</v>
      </c>
      <c r="AG101" s="151" t="s">
        <v>221</v>
      </c>
      <c r="AH101" s="146">
        <f t="shared" si="8"/>
        <v>0.25</v>
      </c>
      <c r="AI101" s="151" t="s">
        <v>222</v>
      </c>
      <c r="AJ101" s="146">
        <f t="shared" si="9"/>
        <v>0.15</v>
      </c>
      <c r="AK101" s="147">
        <f t="shared" si="10"/>
        <v>0.4</v>
      </c>
      <c r="AL101" s="152">
        <f>IFERROR(IF(AND(AF100="Probabilidad",AF101="Probabilidad"),(AL100-(+AL100*AK101)),IF(AND(AF100="Impacto",AF101="Probabilidad"),(AL99-(+AL99*AK101)),IF(AF101="Impacto",AL100,""))),"")</f>
        <v>9.0719999999999995E-2</v>
      </c>
      <c r="AM101" s="152">
        <f>IFERROR(IF(AND(AF100="Impacto",AF101="Impacto"),(AM100-(+AM100*AK101)),IF(AND(AF100="Probabilidad",AF101="Impacto"),(AM99-(+AM99*AK101)),IF(AF101="Probabilidad",AM100,""))),"")</f>
        <v>0.6</v>
      </c>
      <c r="AN101" s="153" t="s">
        <v>223</v>
      </c>
      <c r="AO101" s="153" t="s">
        <v>443</v>
      </c>
      <c r="AP101" s="153" t="s">
        <v>444</v>
      </c>
      <c r="AQ101" s="153" t="s">
        <v>226</v>
      </c>
      <c r="AR101" s="1455"/>
      <c r="AS101" s="1036"/>
      <c r="AT101" s="1036"/>
      <c r="AU101" s="1033"/>
      <c r="AV101" s="1036"/>
      <c r="AW101" s="1036"/>
      <c r="AX101" s="1033"/>
      <c r="AY101" s="1033"/>
      <c r="AZ101" s="1033"/>
      <c r="BA101" s="1016"/>
      <c r="BB101" s="130"/>
      <c r="BC101" s="130"/>
      <c r="BD101" s="173" t="str">
        <f t="shared" si="11"/>
        <v/>
      </c>
      <c r="BE101" s="149"/>
      <c r="BF101" s="149"/>
      <c r="BG101" s="149"/>
      <c r="BH101" s="149"/>
      <c r="BI101" s="130"/>
      <c r="BJ101" s="130"/>
      <c r="BK101" s="130"/>
      <c r="BL101" s="130"/>
      <c r="BM101" s="155"/>
      <c r="BN101" s="155"/>
      <c r="BO101" s="155"/>
      <c r="BP101" s="155"/>
      <c r="BQ101" s="156"/>
      <c r="BR101" s="157"/>
      <c r="BS101" s="304"/>
      <c r="BT101" s="149"/>
      <c r="BU101" s="1205"/>
      <c r="BV101" s="1024"/>
      <c r="BW101" s="1024"/>
      <c r="BX101" s="1197"/>
      <c r="BY101" s="1396"/>
      <c r="BZ101" s="1197"/>
    </row>
    <row r="102" spans="1:78" ht="151.5" customHeight="1" thickBot="1" x14ac:dyDescent="0.25">
      <c r="A102" s="1529"/>
      <c r="B102" s="1236"/>
      <c r="C102" s="1531"/>
      <c r="D102" s="1497"/>
      <c r="E102" s="1004"/>
      <c r="F102" s="1253"/>
      <c r="G102" s="1195"/>
      <c r="H102" s="1013"/>
      <c r="I102" s="1193"/>
      <c r="J102" s="1466"/>
      <c r="K102" s="1022"/>
      <c r="L102" s="1195"/>
      <c r="M102" s="1258"/>
      <c r="N102" s="1195"/>
      <c r="O102" s="1195"/>
      <c r="P102" s="1504"/>
      <c r="Q102" s="1502"/>
      <c r="R102" s="1193"/>
      <c r="S102" s="1200"/>
      <c r="T102" s="1193"/>
      <c r="U102" s="1200"/>
      <c r="V102" s="1193"/>
      <c r="W102" s="1200"/>
      <c r="X102" s="1199"/>
      <c r="Y102" s="1200"/>
      <c r="Z102" s="1200"/>
      <c r="AA102" s="1201"/>
      <c r="AB102" s="293">
        <v>6</v>
      </c>
      <c r="AC102" s="291" t="s">
        <v>479</v>
      </c>
      <c r="AD102" s="325" t="s">
        <v>354</v>
      </c>
      <c r="AE102" s="291" t="s">
        <v>480</v>
      </c>
      <c r="AF102" s="98" t="str">
        <f t="shared" si="7"/>
        <v>Probabilidad</v>
      </c>
      <c r="AG102" s="239" t="s">
        <v>281</v>
      </c>
      <c r="AH102" s="292">
        <f t="shared" si="8"/>
        <v>0.15</v>
      </c>
      <c r="AI102" s="239" t="s">
        <v>222</v>
      </c>
      <c r="AJ102" s="292">
        <f t="shared" si="9"/>
        <v>0.15</v>
      </c>
      <c r="AK102" s="294">
        <f t="shared" si="10"/>
        <v>0.3</v>
      </c>
      <c r="AL102" s="295">
        <f>IFERROR(IF(AND(AF101="Probabilidad",AF102="Probabilidad"),(AL101-(+AL101*AK102)),IF(AND(AF101="Impacto",AF102="Probabilidad"),(AL100-(+AL100*AK102)),IF(AF102="Impacto",AL101,""))),"")</f>
        <v>6.3504000000000005E-2</v>
      </c>
      <c r="AM102" s="295">
        <f>IFERROR(IF(AND(AF101="Impacto",AF102="Impacto"),(AM101-(+AM101*AK102)),IF(AND(AF101="Probabilidad",AF102="Impacto"),(AM100-(+AM100*AK102)),IF(AF102="Probabilidad",AM101,""))),"")</f>
        <v>0.6</v>
      </c>
      <c r="AN102" s="357" t="s">
        <v>223</v>
      </c>
      <c r="AO102" s="126" t="s">
        <v>443</v>
      </c>
      <c r="AP102" s="126" t="s">
        <v>241</v>
      </c>
      <c r="AQ102" s="126" t="s">
        <v>226</v>
      </c>
      <c r="AR102" s="1455"/>
      <c r="AS102" s="1203"/>
      <c r="AT102" s="1203"/>
      <c r="AU102" s="1201"/>
      <c r="AV102" s="1203"/>
      <c r="AW102" s="1203"/>
      <c r="AX102" s="1201"/>
      <c r="AY102" s="1201"/>
      <c r="AZ102" s="1201"/>
      <c r="BA102" s="1193"/>
      <c r="BB102" s="210"/>
      <c r="BC102" s="210"/>
      <c r="BD102" s="327" t="str">
        <f t="shared" si="11"/>
        <v/>
      </c>
      <c r="BE102" s="291"/>
      <c r="BF102" s="291"/>
      <c r="BG102" s="291"/>
      <c r="BH102" s="291"/>
      <c r="BI102" s="210"/>
      <c r="BJ102" s="210"/>
      <c r="BK102" s="210"/>
      <c r="BL102" s="210"/>
      <c r="BM102" s="297"/>
      <c r="BN102" s="297"/>
      <c r="BO102" s="297"/>
      <c r="BP102" s="297"/>
      <c r="BQ102" s="298"/>
      <c r="BR102" s="299"/>
      <c r="BS102" s="711"/>
      <c r="BT102" s="160"/>
      <c r="BU102" s="1205"/>
      <c r="BV102" s="1195"/>
      <c r="BW102" s="1195"/>
      <c r="BX102" s="1198"/>
      <c r="BY102" s="1397"/>
      <c r="BZ102" s="1198"/>
    </row>
    <row r="103" spans="1:78" ht="126" customHeight="1" x14ac:dyDescent="0.2">
      <c r="A103" s="1529"/>
      <c r="B103" s="1236"/>
      <c r="C103" s="1531"/>
      <c r="D103" s="1495" t="s">
        <v>209</v>
      </c>
      <c r="E103" s="1259" t="s">
        <v>398</v>
      </c>
      <c r="F103" s="1260">
        <v>6</v>
      </c>
      <c r="G103" s="1194" t="s">
        <v>481</v>
      </c>
      <c r="H103" s="1229"/>
      <c r="I103" s="1214"/>
      <c r="J103" s="1225" t="s">
        <v>482</v>
      </c>
      <c r="K103" s="1511" t="s">
        <v>213</v>
      </c>
      <c r="L103" s="1194" t="s">
        <v>214</v>
      </c>
      <c r="M103" s="1283" t="s">
        <v>483</v>
      </c>
      <c r="N103" s="1194"/>
      <c r="O103" s="1194"/>
      <c r="P103" s="1209" t="s">
        <v>484</v>
      </c>
      <c r="Q103" s="1246">
        <v>0.98</v>
      </c>
      <c r="R103" s="1214" t="s">
        <v>430</v>
      </c>
      <c r="S103" s="1136">
        <f>IF(R103="Muy Alta",100%,IF(R103="Alta",80%,IF(R103="Media",60%,IF(R103="Baja",40%,IF(R103="Muy Baja",20%,"")))))</f>
        <v>1</v>
      </c>
      <c r="T103" s="1214"/>
      <c r="U103" s="1136" t="str">
        <f>IF(T103="Catastrófico",100%,IF(T103="Mayor",80%,IF(T103="Moderado",60%,IF(T103="Menor",40%,IF(T103="Leve",20%,"")))))</f>
        <v/>
      </c>
      <c r="V103" s="1214" t="s">
        <v>218</v>
      </c>
      <c r="W103" s="1136">
        <f>IF(V103="Catastrófico",100%,IF(V103="Mayor",80%,IF(V103="Moderado",60%,IF(V103="Menor",40%,IF(V103="Leve",20%,"")))))</f>
        <v>0.6</v>
      </c>
      <c r="X103" s="1137" t="str">
        <f>IF(Y103=100%,"Catastrófico",IF(Y103=80%,"Mayor",IF(Y103=60%,"Moderado",IF(Y103=40%,"Menor",IF(Y103=20%,"Leve","")))))</f>
        <v>Moderado</v>
      </c>
      <c r="Y103" s="1136">
        <f>IF(AND(U103="",W103=""),"",MAX(U103,W103))</f>
        <v>0.6</v>
      </c>
      <c r="Z103" s="1136" t="str">
        <f>CONCATENATE(R103,X103)</f>
        <v>Muy AltaModerado</v>
      </c>
      <c r="AA103" s="1216" t="str">
        <f>IF(Z103="Muy AltaLeve","Alto",IF(Z103="Muy AltaMenor","Alto",IF(Z103="Muy AltaModerado","Alto",IF(Z103="Muy AltaMayor","Alto",IF(Z103="Muy AltaCatastrófico","Extremo",IF(Z103="AltaLeve","Moderado",IF(Z103="AltaMenor","Moderado",IF(Z103="AltaModerado","Alto",IF(Z103="AltaMayor","Alto",IF(Z103="AltaCatastrófico","Extremo",IF(Z103="MediaLeve","Moderado",IF(Z103="MediaMenor","Moderado",IF(Z103="MediaModerado","Moderado",IF(Z103="MediaMayor","Alto",IF(Z103="MediaCatastrófico","Extremo",IF(Z103="BajaLeve","Bajo",IF(Z103="BajaMenor","Moderado",IF(Z103="BajaModerado","Moderado",IF(Z103="BajaMayor","Alto",IF(Z103="BajaCatastrófico","Extremo",IF(Z103="Muy BajaLeve","Bajo",IF(Z103="Muy BajaMenor","Bajo",IF(Z103="Muy BajaModerado","Moderado",IF(Z103="Muy BajaMayor","Alto",IF(Z103="Muy BajaCatastrófico","Extremo","")))))))))))))))))))))))))</f>
        <v>Alto</v>
      </c>
      <c r="AB103" s="242">
        <v>1</v>
      </c>
      <c r="AC103" s="385" t="s">
        <v>485</v>
      </c>
      <c r="AD103" s="393" t="s">
        <v>271</v>
      </c>
      <c r="AE103" s="367" t="s">
        <v>486</v>
      </c>
      <c r="AF103" s="243" t="str">
        <f t="shared" si="7"/>
        <v>Probabilidad</v>
      </c>
      <c r="AG103" s="244" t="s">
        <v>221</v>
      </c>
      <c r="AH103" s="241">
        <f t="shared" si="8"/>
        <v>0.25</v>
      </c>
      <c r="AI103" s="244" t="s">
        <v>222</v>
      </c>
      <c r="AJ103" s="241">
        <f t="shared" si="9"/>
        <v>0.15</v>
      </c>
      <c r="AK103" s="245">
        <f t="shared" si="10"/>
        <v>0.4</v>
      </c>
      <c r="AL103" s="246">
        <f>IFERROR(IF(AF103="Probabilidad",(S103-(+S103*AK103)),IF(AF103="Impacto",S103,"")),"")</f>
        <v>0.6</v>
      </c>
      <c r="AM103" s="246">
        <f>IFERROR(IF(AF103="Impacto",(Y103-(+Y103*AK103)),IF(AF103="Probabilidad",Y103,"")),"")</f>
        <v>0.6</v>
      </c>
      <c r="AN103" s="247" t="s">
        <v>223</v>
      </c>
      <c r="AO103" s="247" t="s">
        <v>224</v>
      </c>
      <c r="AP103" s="247" t="s">
        <v>241</v>
      </c>
      <c r="AQ103" s="247" t="s">
        <v>226</v>
      </c>
      <c r="AR103" s="1454" t="s">
        <v>466</v>
      </c>
      <c r="AS103" s="1230">
        <f>S103</f>
        <v>1</v>
      </c>
      <c r="AT103" s="1230">
        <f>IF(AL103="","",MIN(AL103:AL108))</f>
        <v>0.10584</v>
      </c>
      <c r="AU103" s="1216" t="str">
        <f>IFERROR(IF(AT103="","",IF(AT103&lt;=0.2,"Muy Baja",IF(AT103&lt;=0.4,"Baja",IF(AT103&lt;=0.6,"Media",IF(AT103&lt;=0.8,"Alta","Muy Alta"))))),"")</f>
        <v>Muy Baja</v>
      </c>
      <c r="AV103" s="1230">
        <f>Y103</f>
        <v>0.6</v>
      </c>
      <c r="AW103" s="1230">
        <f>IF(AM103="","",MIN(AM103:AM108))</f>
        <v>0.6</v>
      </c>
      <c r="AX103" s="1216" t="str">
        <f>IFERROR(IF(AW103="","",IF(AW103&lt;=0.2,"Leve",IF(AW103&lt;=0.4,"Menor",IF(AW103&lt;=0.6,"Moderado",IF(AW103&lt;=0.8,"Mayor","Catastrófico"))))),"")</f>
        <v>Moderado</v>
      </c>
      <c r="AY103" s="1216" t="str">
        <f>AA103</f>
        <v>Alto</v>
      </c>
      <c r="AZ103" s="1216" t="str">
        <f>IFERROR(IF(OR(AND(AU103="Muy Baja",AX103="Leve"),AND(AU103="Muy Baja",AX103="Menor"),AND(AU103="Baja",AX103="Leve")),"Bajo",IF(OR(AND(AU103="Muy baja",AX103="Moderado"),AND(AU103="Baja",AX103="Menor"),AND(AU103="Baja",AX103="Moderado"),AND(AU103="Media",AX103="Leve"),AND(AU103="Media",AX103="Menor"),AND(AU103="Media",AX103="Moderado"),AND(AU103="Alta",AX103="Leve"),AND(AU103="Alta",AX103="Menor")),"Moderado",IF(OR(AND(AU103="Muy Baja",AX103="Mayor"),AND(AU103="Baja",AX103="Mayor"),AND(AU103="Media",AX103="Mayor"),AND(AU103="Alta",AX103="Moderado"),AND(AU103="Alta",AX103="Mayor"),AND(AU103="Muy Alta",AX103="Leve"),AND(AU103="Muy Alta",AX103="Menor"),AND(AU103="Muy Alta",AX103="Moderado"),AND(AU103="Muy Alta",AX103="Mayor")),"Alto",IF(OR(AND(AU103="Muy Baja",AX103="Catastrófico"),AND(AU103="Baja",AX103="Catastrófico"),AND(AU103="Media",AX103="Catastrófico"),AND(AU103="Alta",AX103="Catastrófico"),AND(AU103="Muy Alta",AX103="Catastrófico")),"Extremo","")))),"")</f>
        <v>Moderado</v>
      </c>
      <c r="BA103" s="1214" t="s">
        <v>228</v>
      </c>
      <c r="BB103" s="394" t="s">
        <v>487</v>
      </c>
      <c r="BC103" s="395" t="s">
        <v>488</v>
      </c>
      <c r="BD103" s="268">
        <f t="shared" si="11"/>
        <v>4</v>
      </c>
      <c r="BE103" s="371">
        <v>1</v>
      </c>
      <c r="BF103" s="372">
        <v>1</v>
      </c>
      <c r="BG103" s="372">
        <v>1</v>
      </c>
      <c r="BH103" s="372">
        <v>1</v>
      </c>
      <c r="BI103" s="367" t="s">
        <v>469</v>
      </c>
      <c r="BJ103" s="367" t="s">
        <v>489</v>
      </c>
      <c r="BK103" s="248"/>
      <c r="BL103" s="248"/>
      <c r="BM103" s="721"/>
      <c r="BN103" s="251"/>
      <c r="BO103" s="251"/>
      <c r="BP103" s="251"/>
      <c r="BQ103" s="252"/>
      <c r="BR103" s="253"/>
      <c r="BS103" s="710"/>
      <c r="BT103" s="149"/>
      <c r="BU103" s="1513"/>
      <c r="BV103" s="1194"/>
      <c r="BW103" s="1194"/>
      <c r="BX103" s="1196"/>
      <c r="BY103" s="1395"/>
      <c r="BZ103" s="1196"/>
    </row>
    <row r="104" spans="1:78" ht="114" customHeight="1" x14ac:dyDescent="0.2">
      <c r="A104" s="1529"/>
      <c r="B104" s="1236"/>
      <c r="C104" s="1531"/>
      <c r="D104" s="1496"/>
      <c r="E104" s="1004"/>
      <c r="F104" s="1007"/>
      <c r="G104" s="1024"/>
      <c r="H104" s="1013"/>
      <c r="I104" s="1016"/>
      <c r="J104" s="1226"/>
      <c r="K104" s="1512"/>
      <c r="L104" s="1024"/>
      <c r="M104" s="1039"/>
      <c r="N104" s="1024"/>
      <c r="O104" s="1024"/>
      <c r="P104" s="1076"/>
      <c r="Q104" s="1134"/>
      <c r="R104" s="1016"/>
      <c r="S104" s="1027"/>
      <c r="T104" s="1016"/>
      <c r="U104" s="1027"/>
      <c r="V104" s="1016"/>
      <c r="W104" s="1027"/>
      <c r="X104" s="1030"/>
      <c r="Y104" s="1027"/>
      <c r="Z104" s="1027"/>
      <c r="AA104" s="1033"/>
      <c r="AB104" s="150">
        <v>2</v>
      </c>
      <c r="AC104" s="551" t="s">
        <v>490</v>
      </c>
      <c r="AD104" s="374" t="s">
        <v>277</v>
      </c>
      <c r="AE104" s="374" t="s">
        <v>491</v>
      </c>
      <c r="AF104" s="145" t="str">
        <f t="shared" si="7"/>
        <v>Probabilidad</v>
      </c>
      <c r="AG104" s="151" t="s">
        <v>221</v>
      </c>
      <c r="AH104" s="146">
        <f t="shared" si="8"/>
        <v>0.25</v>
      </c>
      <c r="AI104" s="151" t="s">
        <v>222</v>
      </c>
      <c r="AJ104" s="146">
        <f t="shared" si="9"/>
        <v>0.15</v>
      </c>
      <c r="AK104" s="147">
        <f t="shared" si="10"/>
        <v>0.4</v>
      </c>
      <c r="AL104" s="152">
        <f>IFERROR(IF(AND(AF103="Probabilidad",AF104="Probabilidad"),(AL103-(+AL103*AK104)),IF(AF104="Probabilidad",(S103-(+S103*AK104)),IF(AF104="Impacto",AL103,""))),"")</f>
        <v>0.36</v>
      </c>
      <c r="AM104" s="152">
        <f>IFERROR(IF(AND(AF103="Impacto",AF104="Impacto"),(AM103-(+AM103*AK104)),IF(AF104="Impacto",(Y103-(+Y103*AK104)),IF(AF104="Probabilidad",AM103,""))),"")</f>
        <v>0.6</v>
      </c>
      <c r="AN104" s="153" t="s">
        <v>223</v>
      </c>
      <c r="AO104" s="153" t="s">
        <v>443</v>
      </c>
      <c r="AP104" s="153" t="s">
        <v>444</v>
      </c>
      <c r="AQ104" s="153" t="s">
        <v>226</v>
      </c>
      <c r="AR104" s="1455"/>
      <c r="AS104" s="1036"/>
      <c r="AT104" s="1036"/>
      <c r="AU104" s="1033"/>
      <c r="AV104" s="1036"/>
      <c r="AW104" s="1036"/>
      <c r="AX104" s="1033"/>
      <c r="AY104" s="1033"/>
      <c r="AZ104" s="1033"/>
      <c r="BA104" s="1016"/>
      <c r="BB104" s="130"/>
      <c r="BC104" s="130"/>
      <c r="BD104" s="173" t="str">
        <f t="shared" si="11"/>
        <v/>
      </c>
      <c r="BE104" s="149"/>
      <c r="BF104" s="149"/>
      <c r="BG104" s="149"/>
      <c r="BH104" s="149"/>
      <c r="BI104" s="130"/>
      <c r="BJ104" s="130"/>
      <c r="BK104" s="130"/>
      <c r="BL104" s="130"/>
      <c r="BM104" s="155"/>
      <c r="BN104" s="155"/>
      <c r="BO104" s="155"/>
      <c r="BP104" s="155"/>
      <c r="BQ104" s="156"/>
      <c r="BR104" s="157"/>
      <c r="BS104" s="304"/>
      <c r="BT104" s="149"/>
      <c r="BU104" s="1205"/>
      <c r="BV104" s="1024"/>
      <c r="BW104" s="1024"/>
      <c r="BX104" s="1197"/>
      <c r="BY104" s="1396"/>
      <c r="BZ104" s="1197"/>
    </row>
    <row r="105" spans="1:78" ht="69" customHeight="1" x14ac:dyDescent="0.2">
      <c r="A105" s="1529"/>
      <c r="B105" s="1236"/>
      <c r="C105" s="1531"/>
      <c r="D105" s="1496"/>
      <c r="E105" s="1004"/>
      <c r="F105" s="1007"/>
      <c r="G105" s="1024"/>
      <c r="H105" s="1013"/>
      <c r="I105" s="1016"/>
      <c r="J105" s="1226"/>
      <c r="K105" s="1512"/>
      <c r="L105" s="1024"/>
      <c r="M105" s="1039"/>
      <c r="N105" s="1024"/>
      <c r="O105" s="1024"/>
      <c r="P105" s="1076"/>
      <c r="Q105" s="1134"/>
      <c r="R105" s="1016"/>
      <c r="S105" s="1027"/>
      <c r="T105" s="1016"/>
      <c r="U105" s="1027"/>
      <c r="V105" s="1016"/>
      <c r="W105" s="1027"/>
      <c r="X105" s="1030"/>
      <c r="Y105" s="1027"/>
      <c r="Z105" s="1027"/>
      <c r="AA105" s="1033"/>
      <c r="AB105" s="150">
        <v>3</v>
      </c>
      <c r="AC105" s="655" t="s">
        <v>492</v>
      </c>
      <c r="AD105" s="379" t="s">
        <v>354</v>
      </c>
      <c r="AE105" s="379" t="s">
        <v>493</v>
      </c>
      <c r="AF105" s="145" t="str">
        <f t="shared" si="7"/>
        <v>Probabilidad</v>
      </c>
      <c r="AG105" s="151" t="s">
        <v>221</v>
      </c>
      <c r="AH105" s="146">
        <f t="shared" si="8"/>
        <v>0.25</v>
      </c>
      <c r="AI105" s="151" t="s">
        <v>222</v>
      </c>
      <c r="AJ105" s="146">
        <f t="shared" si="9"/>
        <v>0.15</v>
      </c>
      <c r="AK105" s="147">
        <f t="shared" si="10"/>
        <v>0.4</v>
      </c>
      <c r="AL105" s="152">
        <f>IFERROR(IF(AND(AF104="Probabilidad",AF105="Probabilidad"),(AL104-(+AL104*AK105)),IF(AND(AF104="Impacto",AF105="Probabilidad"),(AL103-(+AL103*AK105)),IF(AF105="Impacto",AL104,""))),"")</f>
        <v>0.216</v>
      </c>
      <c r="AM105" s="152">
        <f>IFERROR(IF(AND(AF104="Impacto",AF105="Impacto"),(AM104-(+AM104*AK105)),IF(AND(AF104="Probabilidad",AF105="Impacto"),(AM103-(+AM103*AK105)),IF(AF105="Probabilidad",AM104,""))),"")</f>
        <v>0.6</v>
      </c>
      <c r="AN105" s="153" t="s">
        <v>223</v>
      </c>
      <c r="AO105" s="153" t="s">
        <v>291</v>
      </c>
      <c r="AP105" s="153" t="s">
        <v>241</v>
      </c>
      <c r="AQ105" s="153" t="s">
        <v>226</v>
      </c>
      <c r="AR105" s="1455"/>
      <c r="AS105" s="1036"/>
      <c r="AT105" s="1036"/>
      <c r="AU105" s="1033"/>
      <c r="AV105" s="1036"/>
      <c r="AW105" s="1036"/>
      <c r="AX105" s="1033"/>
      <c r="AY105" s="1033"/>
      <c r="AZ105" s="1033"/>
      <c r="BA105" s="1016"/>
      <c r="BB105" s="130"/>
      <c r="BC105" s="130"/>
      <c r="BD105" s="173" t="str">
        <f t="shared" si="11"/>
        <v/>
      </c>
      <c r="BE105" s="149"/>
      <c r="BF105" s="149"/>
      <c r="BG105" s="149"/>
      <c r="BH105" s="149"/>
      <c r="BI105" s="130"/>
      <c r="BJ105" s="130"/>
      <c r="BK105" s="130"/>
      <c r="BL105" s="130"/>
      <c r="BM105" s="155"/>
      <c r="BN105" s="155"/>
      <c r="BO105" s="155"/>
      <c r="BP105" s="155"/>
      <c r="BQ105" s="156"/>
      <c r="BR105" s="157"/>
      <c r="BS105" s="304"/>
      <c r="BT105" s="149"/>
      <c r="BU105" s="1205"/>
      <c r="BV105" s="1024"/>
      <c r="BW105" s="1024"/>
      <c r="BX105" s="1197"/>
      <c r="BY105" s="1396"/>
      <c r="BZ105" s="1197"/>
    </row>
    <row r="106" spans="1:78" ht="69" customHeight="1" x14ac:dyDescent="0.2">
      <c r="A106" s="1529"/>
      <c r="B106" s="1236"/>
      <c r="C106" s="1531"/>
      <c r="D106" s="1496"/>
      <c r="E106" s="1004"/>
      <c r="F106" s="1007"/>
      <c r="G106" s="1024"/>
      <c r="H106" s="1013"/>
      <c r="I106" s="1016"/>
      <c r="J106" s="1226"/>
      <c r="K106" s="1512"/>
      <c r="L106" s="1024"/>
      <c r="M106" s="1039"/>
      <c r="N106" s="1024"/>
      <c r="O106" s="1024"/>
      <c r="P106" s="1076"/>
      <c r="Q106" s="1134"/>
      <c r="R106" s="1016"/>
      <c r="S106" s="1027"/>
      <c r="T106" s="1016"/>
      <c r="U106" s="1027"/>
      <c r="V106" s="1016"/>
      <c r="W106" s="1027"/>
      <c r="X106" s="1030"/>
      <c r="Y106" s="1027"/>
      <c r="Z106" s="1027"/>
      <c r="AA106" s="1033"/>
      <c r="AB106" s="150">
        <v>4</v>
      </c>
      <c r="AC106" s="655" t="s">
        <v>494</v>
      </c>
      <c r="AD106" s="379" t="s">
        <v>354</v>
      </c>
      <c r="AE106" s="379" t="s">
        <v>495</v>
      </c>
      <c r="AF106" s="145" t="str">
        <f t="shared" si="7"/>
        <v>Probabilidad</v>
      </c>
      <c r="AG106" s="151" t="s">
        <v>281</v>
      </c>
      <c r="AH106" s="146">
        <f t="shared" si="8"/>
        <v>0.15</v>
      </c>
      <c r="AI106" s="151" t="s">
        <v>222</v>
      </c>
      <c r="AJ106" s="146">
        <f t="shared" si="9"/>
        <v>0.15</v>
      </c>
      <c r="AK106" s="147">
        <f t="shared" si="10"/>
        <v>0.3</v>
      </c>
      <c r="AL106" s="152">
        <f>IFERROR(IF(AND(AF105="Probabilidad",AF106="Probabilidad"),(AL105-(+AL105*AK106)),IF(AND(AF105="Impacto",AF106="Probabilidad"),(AL104-(+AL104*AK106)),IF(AF106="Impacto",AL105,""))),"")</f>
        <v>0.1512</v>
      </c>
      <c r="AM106" s="152">
        <f>IFERROR(IF(AND(AF105="Impacto",AF106="Impacto"),(AM105-(+AM105*AK106)),IF(AND(AF105="Probabilidad",AF106="Impacto"),(AM104-(+AM104*AK106)),IF(AF106="Probabilidad",AM105,""))),"")</f>
        <v>0.6</v>
      </c>
      <c r="AN106" s="153" t="s">
        <v>223</v>
      </c>
      <c r="AO106" s="153" t="s">
        <v>240</v>
      </c>
      <c r="AP106" s="153" t="s">
        <v>225</v>
      </c>
      <c r="AQ106" s="153" t="s">
        <v>226</v>
      </c>
      <c r="AR106" s="1455"/>
      <c r="AS106" s="1036"/>
      <c r="AT106" s="1036"/>
      <c r="AU106" s="1033"/>
      <c r="AV106" s="1036"/>
      <c r="AW106" s="1036"/>
      <c r="AX106" s="1033"/>
      <c r="AY106" s="1033"/>
      <c r="AZ106" s="1033"/>
      <c r="BA106" s="1016"/>
      <c r="BB106" s="130"/>
      <c r="BC106" s="130"/>
      <c r="BD106" s="173" t="str">
        <f t="shared" si="11"/>
        <v/>
      </c>
      <c r="BE106" s="149"/>
      <c r="BF106" s="149"/>
      <c r="BG106" s="149"/>
      <c r="BH106" s="149"/>
      <c r="BI106" s="130"/>
      <c r="BJ106" s="130"/>
      <c r="BK106" s="130"/>
      <c r="BL106" s="130"/>
      <c r="BM106" s="155"/>
      <c r="BN106" s="155"/>
      <c r="BO106" s="155"/>
      <c r="BP106" s="155"/>
      <c r="BQ106" s="156"/>
      <c r="BR106" s="157"/>
      <c r="BS106" s="304"/>
      <c r="BT106" s="149"/>
      <c r="BU106" s="1205"/>
      <c r="BV106" s="1024"/>
      <c r="BW106" s="1024"/>
      <c r="BX106" s="1197"/>
      <c r="BY106" s="1396"/>
      <c r="BZ106" s="1197"/>
    </row>
    <row r="107" spans="1:78" ht="69" customHeight="1" x14ac:dyDescent="0.2">
      <c r="A107" s="1529"/>
      <c r="B107" s="1236"/>
      <c r="C107" s="1531"/>
      <c r="D107" s="1496"/>
      <c r="E107" s="1004"/>
      <c r="F107" s="1007"/>
      <c r="G107" s="1024"/>
      <c r="H107" s="1013"/>
      <c r="I107" s="1016"/>
      <c r="J107" s="1226"/>
      <c r="K107" s="1512"/>
      <c r="L107" s="1024"/>
      <c r="M107" s="1039"/>
      <c r="N107" s="1024"/>
      <c r="O107" s="1024"/>
      <c r="P107" s="1076"/>
      <c r="Q107" s="1134"/>
      <c r="R107" s="1016"/>
      <c r="S107" s="1027"/>
      <c r="T107" s="1016"/>
      <c r="U107" s="1027"/>
      <c r="V107" s="1016"/>
      <c r="W107" s="1027"/>
      <c r="X107" s="1030"/>
      <c r="Y107" s="1027"/>
      <c r="Z107" s="1027"/>
      <c r="AA107" s="1033"/>
      <c r="AB107" s="150">
        <v>5</v>
      </c>
      <c r="AC107" s="655" t="s">
        <v>496</v>
      </c>
      <c r="AD107" s="379" t="s">
        <v>354</v>
      </c>
      <c r="AE107" s="379" t="s">
        <v>497</v>
      </c>
      <c r="AF107" s="145" t="str">
        <f t="shared" si="7"/>
        <v>Probabilidad</v>
      </c>
      <c r="AG107" s="151" t="s">
        <v>281</v>
      </c>
      <c r="AH107" s="146">
        <f t="shared" si="8"/>
        <v>0.15</v>
      </c>
      <c r="AI107" s="151" t="s">
        <v>222</v>
      </c>
      <c r="AJ107" s="146">
        <f t="shared" si="9"/>
        <v>0.15</v>
      </c>
      <c r="AK107" s="147">
        <f t="shared" si="10"/>
        <v>0.3</v>
      </c>
      <c r="AL107" s="152">
        <f>IFERROR(IF(AND(AF106="Probabilidad",AF107="Probabilidad"),(AL106-(+AL106*AK107)),IF(AND(AF106="Impacto",AF107="Probabilidad"),(AL105-(+AL105*AK107)),IF(AF107="Impacto",AL106,""))),"")</f>
        <v>0.10584</v>
      </c>
      <c r="AM107" s="152">
        <f>IFERROR(IF(AND(AF106="Impacto",AF107="Impacto"),(AM106-(+AM106*AK107)),IF(AND(AF106="Probabilidad",AF107="Impacto"),(AM105-(+AM105*AK107)),IF(AF107="Probabilidad",AM106,""))),"")</f>
        <v>0.6</v>
      </c>
      <c r="AN107" s="153" t="s">
        <v>223</v>
      </c>
      <c r="AO107" s="153" t="s">
        <v>240</v>
      </c>
      <c r="AP107" s="153" t="s">
        <v>225</v>
      </c>
      <c r="AQ107" s="153" t="s">
        <v>226</v>
      </c>
      <c r="AR107" s="1455"/>
      <c r="AS107" s="1036"/>
      <c r="AT107" s="1036"/>
      <c r="AU107" s="1033"/>
      <c r="AV107" s="1036"/>
      <c r="AW107" s="1036"/>
      <c r="AX107" s="1033"/>
      <c r="AY107" s="1033"/>
      <c r="AZ107" s="1033"/>
      <c r="BA107" s="1016"/>
      <c r="BB107" s="130"/>
      <c r="BC107" s="130"/>
      <c r="BD107" s="173" t="str">
        <f t="shared" si="11"/>
        <v/>
      </c>
      <c r="BE107" s="149"/>
      <c r="BF107" s="149"/>
      <c r="BG107" s="149"/>
      <c r="BH107" s="149"/>
      <c r="BI107" s="130"/>
      <c r="BJ107" s="130"/>
      <c r="BK107" s="130"/>
      <c r="BL107" s="130"/>
      <c r="BM107" s="155"/>
      <c r="BN107" s="155"/>
      <c r="BO107" s="155"/>
      <c r="BP107" s="155"/>
      <c r="BQ107" s="156"/>
      <c r="BR107" s="157"/>
      <c r="BS107" s="304"/>
      <c r="BT107" s="149"/>
      <c r="BU107" s="1205"/>
      <c r="BV107" s="1024"/>
      <c r="BW107" s="1024"/>
      <c r="BX107" s="1197"/>
      <c r="BY107" s="1396"/>
      <c r="BZ107" s="1197"/>
    </row>
    <row r="108" spans="1:78" ht="17" thickBot="1" x14ac:dyDescent="0.25">
      <c r="A108" s="1529"/>
      <c r="B108" s="1236"/>
      <c r="C108" s="1531"/>
      <c r="D108" s="1497"/>
      <c r="E108" s="1004"/>
      <c r="F108" s="1253"/>
      <c r="G108" s="1195"/>
      <c r="H108" s="1013"/>
      <c r="I108" s="1193"/>
      <c r="J108" s="1257"/>
      <c r="K108" s="1512"/>
      <c r="L108" s="1195"/>
      <c r="M108" s="1258"/>
      <c r="N108" s="1195"/>
      <c r="O108" s="1195"/>
      <c r="P108" s="1210"/>
      <c r="Q108" s="1231"/>
      <c r="R108" s="1193"/>
      <c r="S108" s="1200"/>
      <c r="T108" s="1193"/>
      <c r="U108" s="1200"/>
      <c r="V108" s="1193"/>
      <c r="W108" s="1200"/>
      <c r="X108" s="1199"/>
      <c r="Y108" s="1200"/>
      <c r="Z108" s="1200"/>
      <c r="AA108" s="1201"/>
      <c r="AB108" s="293">
        <v>6</v>
      </c>
      <c r="AC108" s="291"/>
      <c r="AD108" s="291"/>
      <c r="AE108" s="291"/>
      <c r="AF108" s="98" t="str">
        <f t="shared" si="7"/>
        <v/>
      </c>
      <c r="AG108" s="239"/>
      <c r="AH108" s="292" t="str">
        <f t="shared" si="8"/>
        <v/>
      </c>
      <c r="AI108" s="239"/>
      <c r="AJ108" s="292" t="str">
        <f t="shared" si="9"/>
        <v/>
      </c>
      <c r="AK108" s="294" t="str">
        <f t="shared" si="10"/>
        <v/>
      </c>
      <c r="AL108" s="295" t="str">
        <f>IFERROR(IF(AND(AF107="Probabilidad",AF108="Probabilidad"),(AL107-(+AL107*AK108)),IF(AND(AF107="Impacto",AF108="Probabilidad"),(AL106-(+AL106*AK108)),IF(AF108="Impacto",AL107,""))),"")</f>
        <v/>
      </c>
      <c r="AM108" s="295" t="str">
        <f>IFERROR(IF(AND(AF107="Impacto",AF108="Impacto"),(AM107-(+AM107*AK108)),IF(AND(AF107="Probabilidad",AF108="Impacto"),(AM106-(+AM106*AK108)),IF(AF108="Probabilidad",AM107,""))),"")</f>
        <v/>
      </c>
      <c r="AN108" s="126"/>
      <c r="AO108" s="126"/>
      <c r="AP108" s="126"/>
      <c r="AQ108" s="126"/>
      <c r="AR108" s="1455"/>
      <c r="AS108" s="1203"/>
      <c r="AT108" s="1203"/>
      <c r="AU108" s="1201"/>
      <c r="AV108" s="1203"/>
      <c r="AW108" s="1203"/>
      <c r="AX108" s="1201"/>
      <c r="AY108" s="1201"/>
      <c r="AZ108" s="1201"/>
      <c r="BA108" s="1193"/>
      <c r="BB108" s="210"/>
      <c r="BC108" s="210"/>
      <c r="BD108" s="327" t="str">
        <f t="shared" si="11"/>
        <v/>
      </c>
      <c r="BE108" s="291"/>
      <c r="BF108" s="291"/>
      <c r="BG108" s="291"/>
      <c r="BH108" s="291"/>
      <c r="BI108" s="210"/>
      <c r="BJ108" s="210"/>
      <c r="BK108" s="210"/>
      <c r="BL108" s="210"/>
      <c r="BM108" s="297"/>
      <c r="BN108" s="297"/>
      <c r="BO108" s="297"/>
      <c r="BP108" s="297"/>
      <c r="BQ108" s="298"/>
      <c r="BR108" s="299"/>
      <c r="BS108" s="711"/>
      <c r="BT108" s="160"/>
      <c r="BU108" s="1205"/>
      <c r="BV108" s="1195"/>
      <c r="BW108" s="1195"/>
      <c r="BX108" s="1198"/>
      <c r="BY108" s="1397"/>
      <c r="BZ108" s="1198"/>
    </row>
    <row r="109" spans="1:78" ht="95.25" customHeight="1" x14ac:dyDescent="0.2">
      <c r="A109" s="1529"/>
      <c r="B109" s="1236"/>
      <c r="C109" s="1531"/>
      <c r="D109" s="1495" t="s">
        <v>209</v>
      </c>
      <c r="E109" s="1259" t="s">
        <v>398</v>
      </c>
      <c r="F109" s="1260">
        <v>7</v>
      </c>
      <c r="G109" s="1498" t="s">
        <v>498</v>
      </c>
      <c r="H109" s="1229"/>
      <c r="I109" s="1214"/>
      <c r="J109" s="1472" t="s">
        <v>499</v>
      </c>
      <c r="K109" s="1228" t="s">
        <v>313</v>
      </c>
      <c r="L109" s="1194" t="s">
        <v>214</v>
      </c>
      <c r="M109" s="1283" t="s">
        <v>500</v>
      </c>
      <c r="N109" s="1194"/>
      <c r="O109" s="1194"/>
      <c r="P109" s="1499" t="s">
        <v>501</v>
      </c>
      <c r="Q109" s="1516">
        <v>0.9</v>
      </c>
      <c r="R109" s="1214" t="s">
        <v>250</v>
      </c>
      <c r="S109" s="1136">
        <f>IF(R109="Muy Alta",100%,IF(R109="Alta",80%,IF(R109="Media",60%,IF(R109="Baja",40%,IF(R109="Muy Baja",20%,"")))))</f>
        <v>0.4</v>
      </c>
      <c r="T109" s="1214"/>
      <c r="U109" s="1136" t="str">
        <f>IF(T109="Catastrófico",100%,IF(T109="Mayor",80%,IF(T109="Moderado",60%,IF(T109="Menor",40%,IF(T109="Leve",20%,"")))))</f>
        <v/>
      </c>
      <c r="V109" s="1214" t="s">
        <v>218</v>
      </c>
      <c r="W109" s="1136">
        <f>IF(V109="Catastrófico",100%,IF(V109="Mayor",80%,IF(V109="Moderado",60%,IF(V109="Menor",40%,IF(V109="Leve",20%,"")))))</f>
        <v>0.6</v>
      </c>
      <c r="X109" s="1137" t="str">
        <f>IF(Y109=100%,"Catastrófico",IF(Y109=80%,"Mayor",IF(Y109=60%,"Moderado",IF(Y109=40%,"Menor",IF(Y109=20%,"Leve","")))))</f>
        <v>Moderado</v>
      </c>
      <c r="Y109" s="1136">
        <f>IF(AND(U109="",W109=""),"",MAX(U109,W109))</f>
        <v>0.6</v>
      </c>
      <c r="Z109" s="1136" t="str">
        <f>CONCATENATE(R109,X109)</f>
        <v>BajaModerado</v>
      </c>
      <c r="AA109" s="1216" t="str">
        <f>IF(Z109="Muy AltaLeve","Alto",IF(Z109="Muy AltaMenor","Alto",IF(Z109="Muy AltaModerado","Alto",IF(Z109="Muy AltaMayor","Alto",IF(Z109="Muy AltaCatastrófico","Extremo",IF(Z109="AltaLeve","Moderado",IF(Z109="AltaMenor","Moderado",IF(Z109="AltaModerado","Alto",IF(Z109="AltaMayor","Alto",IF(Z109="AltaCatastrófico","Extremo",IF(Z109="MediaLeve","Moderado",IF(Z109="MediaMenor","Moderado",IF(Z109="MediaModerado","Moderado",IF(Z109="MediaMayor","Alto",IF(Z109="MediaCatastrófico","Extremo",IF(Z109="BajaLeve","Bajo",IF(Z109="BajaMenor","Moderado",IF(Z109="BajaModerado","Moderado",IF(Z109="BajaMayor","Alto",IF(Z109="BajaCatastrófico","Extremo",IF(Z109="Muy BajaLeve","Bajo",IF(Z109="Muy BajaMenor","Bajo",IF(Z109="Muy BajaModerado","Moderado",IF(Z109="Muy BajaMayor","Alto",IF(Z109="Muy BajaCatastrófico","Extremo","")))))))))))))))))))))))))</f>
        <v>Moderado</v>
      </c>
      <c r="AB109" s="242">
        <v>1</v>
      </c>
      <c r="AC109" s="385" t="s">
        <v>502</v>
      </c>
      <c r="AD109" s="367" t="s">
        <v>271</v>
      </c>
      <c r="AE109" s="367" t="s">
        <v>503</v>
      </c>
      <c r="AF109" s="243" t="str">
        <f t="shared" si="7"/>
        <v>Probabilidad</v>
      </c>
      <c r="AG109" s="244" t="s">
        <v>221</v>
      </c>
      <c r="AH109" s="241">
        <f t="shared" si="8"/>
        <v>0.25</v>
      </c>
      <c r="AI109" s="244" t="s">
        <v>222</v>
      </c>
      <c r="AJ109" s="241">
        <f t="shared" si="9"/>
        <v>0.15</v>
      </c>
      <c r="AK109" s="245">
        <f t="shared" si="10"/>
        <v>0.4</v>
      </c>
      <c r="AL109" s="246">
        <f>IFERROR(IF(AF109="Probabilidad",(S109-(+S109*AK109)),IF(AF109="Impacto",S109,"")),"")</f>
        <v>0.24</v>
      </c>
      <c r="AM109" s="246">
        <f>IFERROR(IF(AF109="Impacto",(Y109-(+Y109*AK109)),IF(AF109="Probabilidad",Y109,"")),"")</f>
        <v>0.6</v>
      </c>
      <c r="AN109" s="247" t="s">
        <v>223</v>
      </c>
      <c r="AO109" s="247" t="s">
        <v>224</v>
      </c>
      <c r="AP109" s="247" t="s">
        <v>241</v>
      </c>
      <c r="AQ109" s="247" t="s">
        <v>226</v>
      </c>
      <c r="AR109" s="1454" t="s">
        <v>504</v>
      </c>
      <c r="AS109" s="1230">
        <f>S109</f>
        <v>0.4</v>
      </c>
      <c r="AT109" s="1230">
        <f>IF(AL109="","",MIN(AL109:AL114))</f>
        <v>0.11759999999999998</v>
      </c>
      <c r="AU109" s="1216" t="str">
        <f>IFERROR(IF(AT109="","",IF(AT109&lt;=0.2,"Muy Baja",IF(AT109&lt;=0.4,"Baja",IF(AT109&lt;=0.6,"Media",IF(AT109&lt;=0.8,"Alta","Muy Alta"))))),"")</f>
        <v>Muy Baja</v>
      </c>
      <c r="AV109" s="1230">
        <f>Y109</f>
        <v>0.6</v>
      </c>
      <c r="AW109" s="1230">
        <f>IF(AM109="","",MIN(AM109:AM114))</f>
        <v>0.44999999999999996</v>
      </c>
      <c r="AX109" s="1216" t="str">
        <f>IFERROR(IF(AW109="","",IF(AW109&lt;=0.2,"Leve",IF(AW109&lt;=0.4,"Menor",IF(AW109&lt;=0.6,"Moderado",IF(AW109&lt;=0.8,"Mayor","Catastrófico"))))),"")</f>
        <v>Moderado</v>
      </c>
      <c r="AY109" s="1216" t="str">
        <f>AA109</f>
        <v>Moderado</v>
      </c>
      <c r="AZ109" s="1216" t="str">
        <f>IFERROR(IF(OR(AND(AU109="Muy Baja",AX109="Leve"),AND(AU109="Muy Baja",AX109="Menor"),AND(AU109="Baja",AX109="Leve")),"Bajo",IF(OR(AND(AU109="Muy baja",AX109="Moderado"),AND(AU109="Baja",AX109="Menor"),AND(AU109="Baja",AX109="Moderado"),AND(AU109="Media",AX109="Leve"),AND(AU109="Media",AX109="Menor"),AND(AU109="Media",AX109="Moderado"),AND(AU109="Alta",AX109="Leve"),AND(AU109="Alta",AX109="Menor")),"Moderado",IF(OR(AND(AU109="Muy Baja",AX109="Mayor"),AND(AU109="Baja",AX109="Mayor"),AND(AU109="Media",AX109="Mayor"),AND(AU109="Alta",AX109="Moderado"),AND(AU109="Alta",AX109="Mayor"),AND(AU109="Muy Alta",AX109="Leve"),AND(AU109="Muy Alta",AX109="Menor"),AND(AU109="Muy Alta",AX109="Moderado"),AND(AU109="Muy Alta",AX109="Mayor")),"Alto",IF(OR(AND(AU109="Muy Baja",AX109="Catastrófico"),AND(AU109="Baja",AX109="Catastrófico"),AND(AU109="Media",AX109="Catastrófico"),AND(AU109="Alta",AX109="Catastrófico"),AND(AU109="Muy Alta",AX109="Catastrófico")),"Extremo","")))),"")</f>
        <v>Moderado</v>
      </c>
      <c r="BA109" s="1214" t="s">
        <v>228</v>
      </c>
      <c r="BB109" s="382" t="s">
        <v>505</v>
      </c>
      <c r="BC109" s="396" t="s">
        <v>506</v>
      </c>
      <c r="BD109" s="268">
        <f t="shared" si="11"/>
        <v>12</v>
      </c>
      <c r="BE109" s="371">
        <v>3</v>
      </c>
      <c r="BF109" s="372">
        <v>3</v>
      </c>
      <c r="BG109" s="372">
        <v>3</v>
      </c>
      <c r="BH109" s="372">
        <v>3</v>
      </c>
      <c r="BI109" s="372" t="s">
        <v>469</v>
      </c>
      <c r="BJ109" s="367" t="s">
        <v>507</v>
      </c>
      <c r="BK109" s="248"/>
      <c r="BL109" s="726"/>
      <c r="BM109" s="721"/>
      <c r="BN109" s="251"/>
      <c r="BO109" s="251"/>
      <c r="BP109" s="251"/>
      <c r="BQ109" s="252"/>
      <c r="BR109" s="253"/>
      <c r="BS109" s="710"/>
      <c r="BT109" s="727"/>
      <c r="BU109" s="1516"/>
      <c r="BV109" s="1517"/>
      <c r="BW109" s="1517"/>
      <c r="BX109" s="1520"/>
      <c r="BY109" s="1395"/>
      <c r="BZ109" s="1196"/>
    </row>
    <row r="110" spans="1:78" ht="58.5" customHeight="1" x14ac:dyDescent="0.2">
      <c r="A110" s="1529"/>
      <c r="B110" s="1236"/>
      <c r="C110" s="1531"/>
      <c r="D110" s="1496"/>
      <c r="E110" s="1004"/>
      <c r="F110" s="1007"/>
      <c r="G110" s="1255"/>
      <c r="H110" s="1013"/>
      <c r="I110" s="1016"/>
      <c r="J110" s="1019"/>
      <c r="K110" s="1022"/>
      <c r="L110" s="1024"/>
      <c r="M110" s="1039"/>
      <c r="N110" s="1024"/>
      <c r="O110" s="1024"/>
      <c r="P110" s="1477"/>
      <c r="Q110" s="1477"/>
      <c r="R110" s="1016"/>
      <c r="S110" s="1027"/>
      <c r="T110" s="1016"/>
      <c r="U110" s="1027"/>
      <c r="V110" s="1016"/>
      <c r="W110" s="1027"/>
      <c r="X110" s="1030"/>
      <c r="Y110" s="1027"/>
      <c r="Z110" s="1027"/>
      <c r="AA110" s="1033"/>
      <c r="AB110" s="150">
        <v>2</v>
      </c>
      <c r="AC110" s="551" t="s">
        <v>508</v>
      </c>
      <c r="AD110" s="374" t="s">
        <v>271</v>
      </c>
      <c r="AE110" s="374" t="s">
        <v>509</v>
      </c>
      <c r="AF110" s="145" t="str">
        <f t="shared" si="7"/>
        <v>Impacto</v>
      </c>
      <c r="AG110" s="151" t="s">
        <v>264</v>
      </c>
      <c r="AH110" s="146">
        <f t="shared" si="8"/>
        <v>0.1</v>
      </c>
      <c r="AI110" s="151" t="s">
        <v>222</v>
      </c>
      <c r="AJ110" s="146">
        <f t="shared" si="9"/>
        <v>0.15</v>
      </c>
      <c r="AK110" s="147">
        <f t="shared" si="10"/>
        <v>0.25</v>
      </c>
      <c r="AL110" s="152">
        <f>IFERROR(IF(AND(AF109="Probabilidad",AF110="Probabilidad"),(AL109-(+AL109*AK110)),IF(AF110="Probabilidad",(S109-(+S109*AK110)),IF(AF110="Impacto",AL109,""))),"")</f>
        <v>0.24</v>
      </c>
      <c r="AM110" s="152">
        <f>IFERROR(IF(AND(AF109="Impacto",AF110="Impacto"),(AM109-(+AM109*AK110)),IF(AF110="Impacto",(Y109-(Y109*AK110)),IF(AF110="Probabilidad",AM109,""))),"")</f>
        <v>0.44999999999999996</v>
      </c>
      <c r="AN110" s="153" t="s">
        <v>223</v>
      </c>
      <c r="AO110" s="153" t="s">
        <v>224</v>
      </c>
      <c r="AP110" s="153" t="s">
        <v>241</v>
      </c>
      <c r="AQ110" s="153" t="s">
        <v>226</v>
      </c>
      <c r="AR110" s="1455"/>
      <c r="AS110" s="1036"/>
      <c r="AT110" s="1036"/>
      <c r="AU110" s="1033"/>
      <c r="AV110" s="1036"/>
      <c r="AW110" s="1036"/>
      <c r="AX110" s="1033"/>
      <c r="AY110" s="1033"/>
      <c r="AZ110" s="1033"/>
      <c r="BA110" s="1624"/>
      <c r="BB110" s="397"/>
      <c r="BC110" s="397"/>
      <c r="BD110" s="398" t="str">
        <f t="shared" si="11"/>
        <v/>
      </c>
      <c r="BE110" s="149"/>
      <c r="BF110" s="149"/>
      <c r="BG110" s="149"/>
      <c r="BH110" s="149"/>
      <c r="BI110" s="130"/>
      <c r="BJ110" s="130"/>
      <c r="BK110" s="130"/>
      <c r="BL110" s="130"/>
      <c r="BM110" s="155"/>
      <c r="BN110" s="155"/>
      <c r="BO110" s="155"/>
      <c r="BP110" s="155"/>
      <c r="BQ110" s="156"/>
      <c r="BR110" s="157"/>
      <c r="BS110" s="304"/>
      <c r="BT110" s="728"/>
      <c r="BU110" s="1051"/>
      <c r="BV110" s="1518"/>
      <c r="BW110" s="1518"/>
      <c r="BX110" s="1521"/>
      <c r="BY110" s="1396"/>
      <c r="BZ110" s="1197"/>
    </row>
    <row r="111" spans="1:78" ht="87" customHeight="1" x14ac:dyDescent="0.2">
      <c r="A111" s="1529"/>
      <c r="B111" s="1236"/>
      <c r="C111" s="1531"/>
      <c r="D111" s="1496"/>
      <c r="E111" s="1004"/>
      <c r="F111" s="1007"/>
      <c r="G111" s="1255"/>
      <c r="H111" s="1013"/>
      <c r="I111" s="1016"/>
      <c r="J111" s="1019"/>
      <c r="K111" s="1022"/>
      <c r="L111" s="1024"/>
      <c r="M111" s="1039"/>
      <c r="N111" s="1024"/>
      <c r="O111" s="1024"/>
      <c r="P111" s="1477"/>
      <c r="Q111" s="1477"/>
      <c r="R111" s="1016"/>
      <c r="S111" s="1027"/>
      <c r="T111" s="1016"/>
      <c r="U111" s="1027"/>
      <c r="V111" s="1016"/>
      <c r="W111" s="1027"/>
      <c r="X111" s="1030"/>
      <c r="Y111" s="1027"/>
      <c r="Z111" s="1027"/>
      <c r="AA111" s="1033"/>
      <c r="AB111" s="150">
        <v>3</v>
      </c>
      <c r="AC111" s="655" t="s">
        <v>510</v>
      </c>
      <c r="AD111" s="379" t="s">
        <v>277</v>
      </c>
      <c r="AE111" s="379" t="s">
        <v>511</v>
      </c>
      <c r="AF111" s="145" t="str">
        <f t="shared" si="7"/>
        <v>Probabilidad</v>
      </c>
      <c r="AG111" s="151" t="s">
        <v>281</v>
      </c>
      <c r="AH111" s="146">
        <f t="shared" si="8"/>
        <v>0.15</v>
      </c>
      <c r="AI111" s="151" t="s">
        <v>222</v>
      </c>
      <c r="AJ111" s="146">
        <f t="shared" si="9"/>
        <v>0.15</v>
      </c>
      <c r="AK111" s="147">
        <f t="shared" si="10"/>
        <v>0.3</v>
      </c>
      <c r="AL111" s="152">
        <f>IFERROR(IF(AND(AF110="Probabilidad",AF111="Probabilidad"),(AL110-(+AL110*AK111)),IF(AND(AF110="Impacto",AF111="Probabilidad"),(AL109-(+AL109*AK111)),IF(AF111="Impacto",AL110,""))),"")</f>
        <v>0.16799999999999998</v>
      </c>
      <c r="AM111" s="152">
        <f>IFERROR(IF(AND(AF110="Impacto",AF111="Impacto"),(AM110-(+AM110*AK111)),IF(AND(AF110="Probabilidad",AF111="Impacto"),(AM109-(+AM109*AK111)),IF(AF111="Probabilidad",AM110,""))),"")</f>
        <v>0.44999999999999996</v>
      </c>
      <c r="AN111" s="153" t="s">
        <v>223</v>
      </c>
      <c r="AO111" s="153" t="s">
        <v>240</v>
      </c>
      <c r="AP111" s="153" t="s">
        <v>241</v>
      </c>
      <c r="AQ111" s="153" t="s">
        <v>226</v>
      </c>
      <c r="AR111" s="1455"/>
      <c r="AS111" s="1036"/>
      <c r="AT111" s="1036"/>
      <c r="AU111" s="1033"/>
      <c r="AV111" s="1036"/>
      <c r="AW111" s="1036"/>
      <c r="AX111" s="1033"/>
      <c r="AY111" s="1033"/>
      <c r="AZ111" s="1033"/>
      <c r="BA111" s="1016"/>
      <c r="BB111" s="235"/>
      <c r="BC111" s="235"/>
      <c r="BD111" s="173" t="str">
        <f t="shared" si="11"/>
        <v/>
      </c>
      <c r="BE111" s="149"/>
      <c r="BF111" s="149"/>
      <c r="BG111" s="149"/>
      <c r="BH111" s="149"/>
      <c r="BI111" s="130"/>
      <c r="BJ111" s="130"/>
      <c r="BK111" s="130"/>
      <c r="BL111" s="130"/>
      <c r="BM111" s="155"/>
      <c r="BN111" s="155"/>
      <c r="BO111" s="155"/>
      <c r="BP111" s="155"/>
      <c r="BQ111" s="156"/>
      <c r="BR111" s="157"/>
      <c r="BS111" s="304"/>
      <c r="BT111" s="729"/>
      <c r="BU111" s="1051"/>
      <c r="BV111" s="1518"/>
      <c r="BW111" s="1518"/>
      <c r="BX111" s="1521"/>
      <c r="BY111" s="1396"/>
      <c r="BZ111" s="1197"/>
    </row>
    <row r="112" spans="1:78" ht="58.5" customHeight="1" x14ac:dyDescent="0.2">
      <c r="A112" s="1529"/>
      <c r="B112" s="1236"/>
      <c r="C112" s="1531"/>
      <c r="D112" s="1496"/>
      <c r="E112" s="1004"/>
      <c r="F112" s="1007"/>
      <c r="G112" s="1255"/>
      <c r="H112" s="1013"/>
      <c r="I112" s="1016"/>
      <c r="J112" s="1019"/>
      <c r="K112" s="1022"/>
      <c r="L112" s="1024"/>
      <c r="M112" s="1039"/>
      <c r="N112" s="1024"/>
      <c r="O112" s="1024"/>
      <c r="P112" s="1477"/>
      <c r="Q112" s="1477"/>
      <c r="R112" s="1016"/>
      <c r="S112" s="1027"/>
      <c r="T112" s="1016"/>
      <c r="U112" s="1027"/>
      <c r="V112" s="1016"/>
      <c r="W112" s="1027"/>
      <c r="X112" s="1030"/>
      <c r="Y112" s="1027"/>
      <c r="Z112" s="1027"/>
      <c r="AA112" s="1033"/>
      <c r="AB112" s="150">
        <v>4</v>
      </c>
      <c r="AC112" s="655" t="s">
        <v>512</v>
      </c>
      <c r="AD112" s="379" t="s">
        <v>277</v>
      </c>
      <c r="AE112" s="379" t="s">
        <v>513</v>
      </c>
      <c r="AF112" s="145" t="str">
        <f t="shared" si="7"/>
        <v>Probabilidad</v>
      </c>
      <c r="AG112" s="151" t="s">
        <v>281</v>
      </c>
      <c r="AH112" s="146">
        <f t="shared" si="8"/>
        <v>0.15</v>
      </c>
      <c r="AI112" s="151" t="s">
        <v>222</v>
      </c>
      <c r="AJ112" s="146">
        <f t="shared" si="9"/>
        <v>0.15</v>
      </c>
      <c r="AK112" s="147">
        <f t="shared" si="10"/>
        <v>0.3</v>
      </c>
      <c r="AL112" s="152">
        <f>IFERROR(IF(AND(AF111="Probabilidad",AF112="Probabilidad"),(AL111-(+AL111*AK112)),IF(AND(AF111="Impacto",AF112="Probabilidad"),(AL110-(+AL110*AK112)),IF(AF112="Impacto",AL111,""))),"")</f>
        <v>0.11759999999999998</v>
      </c>
      <c r="AM112" s="152">
        <f>IFERROR(IF(AND(AF111="Impacto",AF112="Impacto"),(AM111-(+AM111*AK112)),IF(AND(AF111="Probabilidad",AF112="Impacto"),(AM110-(+AM110*AK112)),IF(AF112="Probabilidad",AM111,""))),"")</f>
        <v>0.44999999999999996</v>
      </c>
      <c r="AN112" s="153" t="s">
        <v>223</v>
      </c>
      <c r="AO112" s="153" t="s">
        <v>240</v>
      </c>
      <c r="AP112" s="153" t="s">
        <v>241</v>
      </c>
      <c r="AQ112" s="153" t="s">
        <v>226</v>
      </c>
      <c r="AR112" s="1455"/>
      <c r="AS112" s="1036"/>
      <c r="AT112" s="1036"/>
      <c r="AU112" s="1033"/>
      <c r="AV112" s="1036"/>
      <c r="AW112" s="1036"/>
      <c r="AX112" s="1033"/>
      <c r="AY112" s="1033"/>
      <c r="AZ112" s="1033"/>
      <c r="BA112" s="1016"/>
      <c r="BB112" s="130"/>
      <c r="BC112" s="130"/>
      <c r="BD112" s="173" t="str">
        <f t="shared" si="11"/>
        <v/>
      </c>
      <c r="BE112" s="149"/>
      <c r="BF112" s="149"/>
      <c r="BG112" s="149"/>
      <c r="BH112" s="149"/>
      <c r="BI112" s="130"/>
      <c r="BJ112" s="130"/>
      <c r="BK112" s="130"/>
      <c r="BL112" s="130"/>
      <c r="BM112" s="155"/>
      <c r="BN112" s="155"/>
      <c r="BO112" s="155"/>
      <c r="BP112" s="155"/>
      <c r="BQ112" s="156"/>
      <c r="BR112" s="157"/>
      <c r="BS112" s="304"/>
      <c r="BT112" s="728"/>
      <c r="BU112" s="1051"/>
      <c r="BV112" s="1518"/>
      <c r="BW112" s="1518"/>
      <c r="BX112" s="1521"/>
      <c r="BY112" s="1396"/>
      <c r="BZ112" s="1197"/>
    </row>
    <row r="113" spans="1:78" ht="16" x14ac:dyDescent="0.2">
      <c r="A113" s="1529"/>
      <c r="B113" s="1236"/>
      <c r="C113" s="1531"/>
      <c r="D113" s="1496"/>
      <c r="E113" s="1004"/>
      <c r="F113" s="1007"/>
      <c r="G113" s="1255"/>
      <c r="H113" s="1013"/>
      <c r="I113" s="1016"/>
      <c r="J113" s="1019"/>
      <c r="K113" s="1022"/>
      <c r="L113" s="1024"/>
      <c r="M113" s="1039"/>
      <c r="N113" s="1024"/>
      <c r="O113" s="1024"/>
      <c r="P113" s="1477"/>
      <c r="Q113" s="1477"/>
      <c r="R113" s="1016"/>
      <c r="S113" s="1027"/>
      <c r="T113" s="1016"/>
      <c r="U113" s="1027"/>
      <c r="V113" s="1016"/>
      <c r="W113" s="1027"/>
      <c r="X113" s="1030"/>
      <c r="Y113" s="1027"/>
      <c r="Z113" s="1027"/>
      <c r="AA113" s="1033"/>
      <c r="AB113" s="150">
        <v>5</v>
      </c>
      <c r="AC113" s="149"/>
      <c r="AD113" s="149"/>
      <c r="AE113" s="149"/>
      <c r="AF113" s="145" t="str">
        <f t="shared" si="7"/>
        <v/>
      </c>
      <c r="AG113" s="151"/>
      <c r="AH113" s="146" t="str">
        <f t="shared" si="8"/>
        <v/>
      </c>
      <c r="AI113" s="151"/>
      <c r="AJ113" s="146" t="str">
        <f t="shared" si="9"/>
        <v/>
      </c>
      <c r="AK113" s="147" t="str">
        <f t="shared" si="10"/>
        <v/>
      </c>
      <c r="AL113" s="152" t="str">
        <f>IFERROR(IF(AND(AF112="Probabilidad",AF113="Probabilidad"),(AL112-(+AL112*AK113)),IF(AND(AF112="Impacto",AF113="Probabilidad"),(AL111-(+AL111*AK113)),IF(AF113="Impacto",AL112,""))),"")</f>
        <v/>
      </c>
      <c r="AM113" s="152" t="str">
        <f>IFERROR(IF(AND(AF112="Impacto",AF113="Impacto"),(AM112-(+AM112*AK113)),IF(AND(AF112="Probabilidad",AF113="Impacto"),(AM111-(+AM111*AK113)),IF(AF113="Probabilidad",AM112,""))),"")</f>
        <v/>
      </c>
      <c r="AN113" s="153"/>
      <c r="AO113" s="153"/>
      <c r="AP113" s="153"/>
      <c r="AQ113" s="153"/>
      <c r="AR113" s="1455"/>
      <c r="AS113" s="1036"/>
      <c r="AT113" s="1036"/>
      <c r="AU113" s="1033"/>
      <c r="AV113" s="1036"/>
      <c r="AW113" s="1036"/>
      <c r="AX113" s="1033"/>
      <c r="AY113" s="1033"/>
      <c r="AZ113" s="1033"/>
      <c r="BA113" s="1016"/>
      <c r="BB113" s="130"/>
      <c r="BC113" s="130"/>
      <c r="BD113" s="173" t="str">
        <f t="shared" si="11"/>
        <v/>
      </c>
      <c r="BE113" s="149"/>
      <c r="BF113" s="149"/>
      <c r="BG113" s="149"/>
      <c r="BH113" s="149"/>
      <c r="BI113" s="130"/>
      <c r="BJ113" s="130"/>
      <c r="BK113" s="130"/>
      <c r="BL113" s="130"/>
      <c r="BM113" s="155"/>
      <c r="BN113" s="155"/>
      <c r="BO113" s="155"/>
      <c r="BP113" s="155"/>
      <c r="BQ113" s="156"/>
      <c r="BR113" s="157"/>
      <c r="BS113" s="304"/>
      <c r="BT113" s="130"/>
      <c r="BU113" s="1051"/>
      <c r="BV113" s="1518"/>
      <c r="BW113" s="1518"/>
      <c r="BX113" s="1521"/>
      <c r="BY113" s="1396"/>
      <c r="BZ113" s="1197"/>
    </row>
    <row r="114" spans="1:78" ht="17" thickBot="1" x14ac:dyDescent="0.25">
      <c r="A114" s="1529"/>
      <c r="B114" s="1236"/>
      <c r="C114" s="1531"/>
      <c r="D114" s="1514"/>
      <c r="E114" s="1463"/>
      <c r="F114" s="1464"/>
      <c r="G114" s="1515"/>
      <c r="H114" s="1324"/>
      <c r="I114" s="1326"/>
      <c r="J114" s="1466"/>
      <c r="K114" s="1467"/>
      <c r="L114" s="1465"/>
      <c r="M114" s="1258"/>
      <c r="N114" s="1465"/>
      <c r="O114" s="1465"/>
      <c r="P114" s="1478"/>
      <c r="Q114" s="1478"/>
      <c r="R114" s="1326"/>
      <c r="S114" s="1328"/>
      <c r="T114" s="1326"/>
      <c r="U114" s="1328"/>
      <c r="V114" s="1326"/>
      <c r="W114" s="1328"/>
      <c r="X114" s="1334"/>
      <c r="Y114" s="1328"/>
      <c r="Z114" s="1328"/>
      <c r="AA114" s="1329"/>
      <c r="AB114" s="256">
        <v>6</v>
      </c>
      <c r="AC114" s="254"/>
      <c r="AD114" s="254"/>
      <c r="AE114" s="254"/>
      <c r="AF114" s="257" t="str">
        <f t="shared" si="7"/>
        <v/>
      </c>
      <c r="AG114" s="258"/>
      <c r="AH114" s="255" t="str">
        <f t="shared" si="8"/>
        <v/>
      </c>
      <c r="AI114" s="258"/>
      <c r="AJ114" s="255" t="str">
        <f t="shared" si="9"/>
        <v/>
      </c>
      <c r="AK114" s="259" t="str">
        <f t="shared" si="10"/>
        <v/>
      </c>
      <c r="AL114" s="260" t="str">
        <f>IFERROR(IF(AND(AF113="Probabilidad",AF114="Probabilidad"),(AL113-(+AL113*AK114)),IF(AND(AF113="Impacto",AF114="Probabilidad"),(AL112-(+AL112*AK114)),IF(AF114="Impacto",AL113,""))),"")</f>
        <v/>
      </c>
      <c r="AM114" s="260" t="str">
        <f>IFERROR(IF(AND(AF113="Impacto",AF114="Impacto"),(AM113-(+AM113*AK114)),IF(AND(AF113="Probabilidad",AF114="Impacto"),(AM112-(+AM112*AK114)),IF(AF114="Probabilidad",AM113,""))),"")</f>
        <v/>
      </c>
      <c r="AN114" s="261"/>
      <c r="AO114" s="261"/>
      <c r="AP114" s="261"/>
      <c r="AQ114" s="261"/>
      <c r="AR114" s="1523"/>
      <c r="AS114" s="1325"/>
      <c r="AT114" s="1325"/>
      <c r="AU114" s="1329"/>
      <c r="AV114" s="1325"/>
      <c r="AW114" s="1325"/>
      <c r="AX114" s="1329"/>
      <c r="AY114" s="1329"/>
      <c r="AZ114" s="1329"/>
      <c r="BA114" s="1326"/>
      <c r="BB114" s="262"/>
      <c r="BC114" s="262"/>
      <c r="BD114" s="263" t="str">
        <f t="shared" si="11"/>
        <v/>
      </c>
      <c r="BE114" s="254"/>
      <c r="BF114" s="254"/>
      <c r="BG114" s="254"/>
      <c r="BH114" s="254"/>
      <c r="BI114" s="262"/>
      <c r="BJ114" s="262"/>
      <c r="BK114" s="262"/>
      <c r="BL114" s="262"/>
      <c r="BM114" s="264"/>
      <c r="BN114" s="264"/>
      <c r="BO114" s="264"/>
      <c r="BP114" s="264"/>
      <c r="BQ114" s="265"/>
      <c r="BR114" s="266"/>
      <c r="BS114" s="711"/>
      <c r="BT114" s="262"/>
      <c r="BU114" s="1505"/>
      <c r="BV114" s="1519"/>
      <c r="BW114" s="1519"/>
      <c r="BX114" s="1522"/>
      <c r="BY114" s="1397"/>
      <c r="BZ114" s="1404"/>
    </row>
    <row r="115" spans="1:78" ht="239.25" customHeight="1" x14ac:dyDescent="0.2">
      <c r="A115" s="1529"/>
      <c r="B115" s="1236"/>
      <c r="C115" s="1531"/>
      <c r="D115" s="1533" t="s">
        <v>209</v>
      </c>
      <c r="E115" s="1004" t="s">
        <v>398</v>
      </c>
      <c r="F115" s="1534">
        <v>8</v>
      </c>
      <c r="G115" s="1524" t="s">
        <v>514</v>
      </c>
      <c r="H115" s="1013"/>
      <c r="I115" s="1286"/>
      <c r="J115" s="1472" t="s">
        <v>515</v>
      </c>
      <c r="K115" s="1022" t="s">
        <v>313</v>
      </c>
      <c r="L115" s="1524" t="s">
        <v>214</v>
      </c>
      <c r="M115" s="1283" t="s">
        <v>516</v>
      </c>
      <c r="N115" s="1524"/>
      <c r="O115" s="1524"/>
      <c r="P115" s="1477" t="s">
        <v>517</v>
      </c>
      <c r="Q115" s="1525">
        <v>0.8</v>
      </c>
      <c r="R115" s="1286" t="s">
        <v>250</v>
      </c>
      <c r="S115" s="1327">
        <f>IF(R115="Muy Alta",100%,IF(R115="Alta",80%,IF(R115="Media",60%,IF(R115="Baja",40%,IF(R115="Muy Baja",20%,"")))))</f>
        <v>0.4</v>
      </c>
      <c r="T115" s="1286" t="s">
        <v>251</v>
      </c>
      <c r="U115" s="1327">
        <f>IF(T115="Catastrófico",100%,IF(T115="Mayor",80%,IF(T115="Moderado",60%,IF(T115="Menor",40%,IF(T115="Leve",20%,"")))))</f>
        <v>0.4</v>
      </c>
      <c r="V115" s="1286" t="s">
        <v>218</v>
      </c>
      <c r="W115" s="1327">
        <f>IF(V115="Catastrófico",100%,IF(V115="Mayor",80%,IF(V115="Moderado",60%,IF(V115="Menor",40%,IF(V115="Leve",20%,"")))))</f>
        <v>0.6</v>
      </c>
      <c r="X115" s="1333" t="str">
        <f>IF(Y115=100%,"Catastrófico",IF(Y115=80%,"Mayor",IF(Y115=60%,"Moderado",IF(Y115=40%,"Menor",IF(Y115=20%,"Leve","")))))</f>
        <v>Moderado</v>
      </c>
      <c r="Y115" s="1327">
        <f>IF(AND(U115="",W115=""),"",MAX(U115,W115))</f>
        <v>0.6</v>
      </c>
      <c r="Z115" s="1327" t="str">
        <f>CONCATENATE(R115,X115)</f>
        <v>BajaModerado</v>
      </c>
      <c r="AA115" s="1285" t="str">
        <f>IF(Z115="Muy AltaLeve","Alto",IF(Z115="Muy AltaMenor","Alto",IF(Z115="Muy AltaModerado","Alto",IF(Z115="Muy AltaMayor","Alto",IF(Z115="Muy AltaCatastrófico","Extremo",IF(Z115="AltaLeve","Moderado",IF(Z115="AltaMenor","Moderado",IF(Z115="AltaModerado","Alto",IF(Z115="AltaMayor","Alto",IF(Z115="AltaCatastrófico","Extremo",IF(Z115="MediaLeve","Moderado",IF(Z115="MediaMenor","Moderado",IF(Z115="MediaModerado","Moderado",IF(Z115="MediaMayor","Alto",IF(Z115="MediaCatastrófico","Extremo",IF(Z115="BajaLeve","Bajo",IF(Z115="BajaMenor","Moderado",IF(Z115="BajaModerado","Moderado",IF(Z115="BajaMayor","Alto",IF(Z115="BajaCatastrófico","Extremo",IF(Z115="Muy BajaLeve","Bajo",IF(Z115="Muy BajaMenor","Bajo",IF(Z115="Muy BajaModerado","Moderado",IF(Z115="Muy BajaMayor","Alto",IF(Z115="Muy BajaCatastrófico","Extremo","")))))))))))))))))))))))))</f>
        <v>Moderado</v>
      </c>
      <c r="AB115" s="229">
        <v>1</v>
      </c>
      <c r="AC115" s="400" t="s">
        <v>518</v>
      </c>
      <c r="AD115" s="400" t="s">
        <v>271</v>
      </c>
      <c r="AE115" s="400" t="s">
        <v>519</v>
      </c>
      <c r="AF115" s="231" t="str">
        <f t="shared" si="7"/>
        <v>Probabilidad</v>
      </c>
      <c r="AG115" s="232" t="s">
        <v>221</v>
      </c>
      <c r="AH115" s="228">
        <f t="shared" si="8"/>
        <v>0.25</v>
      </c>
      <c r="AI115" s="232" t="s">
        <v>222</v>
      </c>
      <c r="AJ115" s="228">
        <f t="shared" si="9"/>
        <v>0.15</v>
      </c>
      <c r="AK115" s="233">
        <f t="shared" si="10"/>
        <v>0.4</v>
      </c>
      <c r="AL115" s="234">
        <f>IFERROR(IF(AF115="Probabilidad",(S115-(+S115*AK115)),IF(AF115="Impacto",S115,"")),"")</f>
        <v>0.24</v>
      </c>
      <c r="AM115" s="234">
        <f>IFERROR(IF(AF115="Impacto",(Y115-(+Y115*AK115)),IF(AF115="Probabilidad",Y115,"")),"")</f>
        <v>0.6</v>
      </c>
      <c r="AN115" s="126" t="s">
        <v>223</v>
      </c>
      <c r="AO115" s="126" t="s">
        <v>224</v>
      </c>
      <c r="AP115" s="126" t="s">
        <v>241</v>
      </c>
      <c r="AQ115" s="126" t="s">
        <v>226</v>
      </c>
      <c r="AR115" s="1512" t="s">
        <v>504</v>
      </c>
      <c r="AS115" s="1284">
        <f>S115</f>
        <v>0.4</v>
      </c>
      <c r="AT115" s="1284">
        <f>IF(AL115="","",MIN(AL115:AL120))</f>
        <v>2.1772799999999995E-2</v>
      </c>
      <c r="AU115" s="1285" t="str">
        <f>IFERROR(IF(AT115="","",IF(AT115&lt;=0.2,"Muy Baja",IF(AT115&lt;=0.4,"Baja",IF(AT115&lt;=0.6,"Media",IF(AT115&lt;=0.8,"Alta","Muy Alta"))))),"")</f>
        <v>Muy Baja</v>
      </c>
      <c r="AV115" s="1284">
        <f>Y115</f>
        <v>0.6</v>
      </c>
      <c r="AW115" s="1284">
        <f>IF(AM115="","",MIN(AM115:AM120))</f>
        <v>0.6</v>
      </c>
      <c r="AX115" s="1285" t="str">
        <f>IFERROR(IF(AW115="","",IF(AW115&lt;=0.2,"Leve",IF(AW115&lt;=0.4,"Menor",IF(AW115&lt;=0.6,"Moderado",IF(AW115&lt;=0.8,"Mayor","Catastrófico"))))),"")</f>
        <v>Moderado</v>
      </c>
      <c r="AY115" s="1285" t="str">
        <f>AA115</f>
        <v>Moderado</v>
      </c>
      <c r="AZ115" s="1285" t="str">
        <f>IFERROR(IF(OR(AND(AU115="Muy Baja",AX115="Leve"),AND(AU115="Muy Baja",AX115="Menor"),AND(AU115="Baja",AX115="Leve")),"Bajo",IF(OR(AND(AU115="Muy baja",AX115="Moderado"),AND(AU115="Baja",AX115="Menor"),AND(AU115="Baja",AX115="Moderado"),AND(AU115="Media",AX115="Leve"),AND(AU115="Media",AX115="Menor"),AND(AU115="Media",AX115="Moderado"),AND(AU115="Alta",AX115="Leve"),AND(AU115="Alta",AX115="Menor")),"Moderado",IF(OR(AND(AU115="Muy Baja",AX115="Mayor"),AND(AU115="Baja",AX115="Mayor"),AND(AU115="Media",AX115="Mayor"),AND(AU115="Alta",AX115="Moderado"),AND(AU115="Alta",AX115="Mayor"),AND(AU115="Muy Alta",AX115="Leve"),AND(AU115="Muy Alta",AX115="Menor"),AND(AU115="Muy Alta",AX115="Moderado"),AND(AU115="Muy Alta",AX115="Mayor")),"Alto",IF(OR(AND(AU115="Muy Baja",AX115="Catastrófico"),AND(AU115="Baja",AX115="Catastrófico"),AND(AU115="Media",AX115="Catastrófico"),AND(AU115="Alta",AX115="Catastrófico"),AND(AU115="Muy Alta",AX115="Catastrófico")),"Extremo","")))),"")</f>
        <v>Moderado</v>
      </c>
      <c r="BA115" s="1286" t="s">
        <v>228</v>
      </c>
      <c r="BB115" s="218" t="s">
        <v>520</v>
      </c>
      <c r="BC115" s="218" t="s">
        <v>521</v>
      </c>
      <c r="BD115" s="401">
        <f t="shared" si="11"/>
        <v>4</v>
      </c>
      <c r="BE115" s="400">
        <v>1</v>
      </c>
      <c r="BF115" s="400">
        <v>1</v>
      </c>
      <c r="BG115" s="400">
        <v>1</v>
      </c>
      <c r="BH115" s="400">
        <v>1</v>
      </c>
      <c r="BI115" s="218" t="s">
        <v>469</v>
      </c>
      <c r="BJ115" s="218" t="s">
        <v>522</v>
      </c>
      <c r="BK115" s="235"/>
      <c r="BL115" s="235"/>
      <c r="BM115" s="730"/>
      <c r="BN115" s="236"/>
      <c r="BO115" s="236"/>
      <c r="BP115" s="236"/>
      <c r="BQ115" s="237"/>
      <c r="BR115" s="238"/>
      <c r="BS115" s="710"/>
      <c r="BT115" s="218"/>
      <c r="BU115" s="1205"/>
      <c r="BV115" s="1524"/>
      <c r="BW115" s="1524"/>
      <c r="BX115" s="1535"/>
      <c r="BY115" s="1717"/>
      <c r="BZ115" s="1535"/>
    </row>
    <row r="116" spans="1:78" ht="169.5" customHeight="1" x14ac:dyDescent="0.2">
      <c r="A116" s="1529"/>
      <c r="B116" s="1236"/>
      <c r="C116" s="1531"/>
      <c r="D116" s="1496"/>
      <c r="E116" s="1004"/>
      <c r="F116" s="1007"/>
      <c r="G116" s="1024"/>
      <c r="H116" s="1013"/>
      <c r="I116" s="1016"/>
      <c r="J116" s="1019"/>
      <c r="K116" s="1022"/>
      <c r="L116" s="1024"/>
      <c r="M116" s="1039"/>
      <c r="N116" s="1024"/>
      <c r="O116" s="1024"/>
      <c r="P116" s="1477"/>
      <c r="Q116" s="1477"/>
      <c r="R116" s="1016"/>
      <c r="S116" s="1027"/>
      <c r="T116" s="1016"/>
      <c r="U116" s="1027"/>
      <c r="V116" s="1016"/>
      <c r="W116" s="1027"/>
      <c r="X116" s="1030"/>
      <c r="Y116" s="1027"/>
      <c r="Z116" s="1027"/>
      <c r="AA116" s="1033"/>
      <c r="AB116" s="150">
        <v>2</v>
      </c>
      <c r="AC116" s="223" t="s">
        <v>523</v>
      </c>
      <c r="AD116" s="223" t="s">
        <v>271</v>
      </c>
      <c r="AE116" s="223" t="s">
        <v>524</v>
      </c>
      <c r="AF116" s="145" t="str">
        <f t="shared" si="7"/>
        <v>Probabilidad</v>
      </c>
      <c r="AG116" s="151" t="s">
        <v>221</v>
      </c>
      <c r="AH116" s="146">
        <f t="shared" si="8"/>
        <v>0.25</v>
      </c>
      <c r="AI116" s="151" t="s">
        <v>222</v>
      </c>
      <c r="AJ116" s="146">
        <f t="shared" si="9"/>
        <v>0.15</v>
      </c>
      <c r="AK116" s="147">
        <f t="shared" si="10"/>
        <v>0.4</v>
      </c>
      <c r="AL116" s="152">
        <f>IFERROR(IF(AND(AF115="Probabilidad",AF116="Probabilidad"),(AL115-(+AL115*AK116)),IF(AF116="Probabilidad",(S115-(+S115*AK116)),IF(AF116="Impacto",AL115,""))),"")</f>
        <v>0.14399999999999999</v>
      </c>
      <c r="AM116" s="152">
        <f>IFERROR(IF(AND(AF115="Impacto",AF116="Impacto"),(AM115-(+AM115*AK116)),IF(AF116="Impacto",(Y115-(Y115*AK116)),IF(AF116="Probabilidad",AM115,""))),"")</f>
        <v>0.6</v>
      </c>
      <c r="AN116" s="153" t="s">
        <v>223</v>
      </c>
      <c r="AO116" s="153" t="s">
        <v>224</v>
      </c>
      <c r="AP116" s="153" t="s">
        <v>241</v>
      </c>
      <c r="AQ116" s="153" t="s">
        <v>226</v>
      </c>
      <c r="AR116" s="1512"/>
      <c r="AS116" s="1036"/>
      <c r="AT116" s="1036"/>
      <c r="AU116" s="1033"/>
      <c r="AV116" s="1036"/>
      <c r="AW116" s="1036"/>
      <c r="AX116" s="1033"/>
      <c r="AY116" s="1033"/>
      <c r="AZ116" s="1033"/>
      <c r="BA116" s="1016"/>
      <c r="BB116" s="224" t="s">
        <v>525</v>
      </c>
      <c r="BC116" s="224" t="s">
        <v>526</v>
      </c>
      <c r="BD116" s="402">
        <f t="shared" si="11"/>
        <v>1</v>
      </c>
      <c r="BE116" s="223"/>
      <c r="BF116" s="223"/>
      <c r="BG116" s="223"/>
      <c r="BH116" s="223">
        <v>1</v>
      </c>
      <c r="BI116" s="224" t="s">
        <v>469</v>
      </c>
      <c r="BJ116" s="224" t="s">
        <v>527</v>
      </c>
      <c r="BK116" s="348"/>
      <c r="BL116" s="349"/>
      <c r="BM116" s="722"/>
      <c r="BN116" s="155"/>
      <c r="BO116" s="155"/>
      <c r="BP116" s="155"/>
      <c r="BQ116" s="156"/>
      <c r="BR116" s="157"/>
      <c r="BS116" s="304"/>
      <c r="BT116" s="224"/>
      <c r="BU116" s="1205"/>
      <c r="BV116" s="1024"/>
      <c r="BW116" s="1024"/>
      <c r="BX116" s="1197"/>
      <c r="BY116" s="1171"/>
      <c r="BZ116" s="1197"/>
    </row>
    <row r="117" spans="1:78" ht="202.5" customHeight="1" x14ac:dyDescent="0.2">
      <c r="A117" s="1529"/>
      <c r="B117" s="1236"/>
      <c r="C117" s="1531"/>
      <c r="D117" s="1496"/>
      <c r="E117" s="1004"/>
      <c r="F117" s="1007"/>
      <c r="G117" s="1024"/>
      <c r="H117" s="1013"/>
      <c r="I117" s="1016"/>
      <c r="J117" s="1019"/>
      <c r="K117" s="1022"/>
      <c r="L117" s="1024"/>
      <c r="M117" s="1039"/>
      <c r="N117" s="1024"/>
      <c r="O117" s="1024"/>
      <c r="P117" s="1477"/>
      <c r="Q117" s="1477"/>
      <c r="R117" s="1016"/>
      <c r="S117" s="1027"/>
      <c r="T117" s="1016"/>
      <c r="U117" s="1027"/>
      <c r="V117" s="1016"/>
      <c r="W117" s="1027"/>
      <c r="X117" s="1030"/>
      <c r="Y117" s="1027"/>
      <c r="Z117" s="1027"/>
      <c r="AA117" s="1033"/>
      <c r="AB117" s="150">
        <v>3</v>
      </c>
      <c r="AC117" s="223" t="s">
        <v>528</v>
      </c>
      <c r="AD117" s="223" t="s">
        <v>529</v>
      </c>
      <c r="AE117" s="223" t="s">
        <v>530</v>
      </c>
      <c r="AF117" s="145" t="str">
        <f t="shared" si="7"/>
        <v>Probabilidad</v>
      </c>
      <c r="AG117" s="151" t="s">
        <v>221</v>
      </c>
      <c r="AH117" s="146">
        <f t="shared" si="8"/>
        <v>0.25</v>
      </c>
      <c r="AI117" s="151" t="s">
        <v>222</v>
      </c>
      <c r="AJ117" s="146">
        <f t="shared" si="9"/>
        <v>0.15</v>
      </c>
      <c r="AK117" s="147">
        <f t="shared" si="10"/>
        <v>0.4</v>
      </c>
      <c r="AL117" s="152">
        <f>IFERROR(IF(AND(AF116="Probabilidad",AF117="Probabilidad"),(AL116-(+AL116*AK117)),IF(AND(AF116="Impacto",AF117="Probabilidad"),(AL115-(+AL115*AK117)),IF(AF117="Impacto",AL116,""))),"")</f>
        <v>8.6399999999999991E-2</v>
      </c>
      <c r="AM117" s="152">
        <f>IFERROR(IF(AND(AF116="Impacto",AF117="Impacto"),(AM116-(+AM116*AK117)),IF(AND(AF116="Probabilidad",AF117="Impacto"),(AM115-(+AM115*AK117)),IF(AF117="Probabilidad",AM116,""))),"")</f>
        <v>0.6</v>
      </c>
      <c r="AN117" s="153" t="s">
        <v>223</v>
      </c>
      <c r="AO117" s="153" t="s">
        <v>291</v>
      </c>
      <c r="AP117" s="153" t="s">
        <v>241</v>
      </c>
      <c r="AQ117" s="153" t="s">
        <v>226</v>
      </c>
      <c r="AR117" s="1512"/>
      <c r="AS117" s="1036"/>
      <c r="AT117" s="1036"/>
      <c r="AU117" s="1033"/>
      <c r="AV117" s="1036"/>
      <c r="AW117" s="1036"/>
      <c r="AX117" s="1033"/>
      <c r="AY117" s="1033"/>
      <c r="AZ117" s="1033"/>
      <c r="BA117" s="1016"/>
      <c r="BB117" s="130" t="s">
        <v>531</v>
      </c>
      <c r="BC117" s="130" t="s">
        <v>532</v>
      </c>
      <c r="BD117" s="173">
        <f t="shared" si="11"/>
        <v>4</v>
      </c>
      <c r="BE117" s="149">
        <v>1</v>
      </c>
      <c r="BF117" s="149">
        <v>1</v>
      </c>
      <c r="BG117" s="149">
        <v>1</v>
      </c>
      <c r="BH117" s="149">
        <v>1</v>
      </c>
      <c r="BI117" s="224" t="s">
        <v>469</v>
      </c>
      <c r="BJ117" s="218" t="s">
        <v>522</v>
      </c>
      <c r="BK117" s="720"/>
      <c r="BL117" s="731"/>
      <c r="BM117" s="722"/>
      <c r="BN117" s="155"/>
      <c r="BO117" s="155"/>
      <c r="BP117" s="155"/>
      <c r="BQ117" s="156"/>
      <c r="BR117" s="157"/>
      <c r="BS117" s="304"/>
      <c r="BT117" s="224"/>
      <c r="BU117" s="1205"/>
      <c r="BV117" s="1024"/>
      <c r="BW117" s="1024"/>
      <c r="BX117" s="1197"/>
      <c r="BY117" s="1171"/>
      <c r="BZ117" s="1197"/>
    </row>
    <row r="118" spans="1:78" ht="164.25" customHeight="1" x14ac:dyDescent="0.2">
      <c r="A118" s="1529"/>
      <c r="B118" s="1236"/>
      <c r="C118" s="1531"/>
      <c r="D118" s="1496"/>
      <c r="E118" s="1004"/>
      <c r="F118" s="1007"/>
      <c r="G118" s="1024"/>
      <c r="H118" s="1013"/>
      <c r="I118" s="1016"/>
      <c r="J118" s="1019"/>
      <c r="K118" s="1022"/>
      <c r="L118" s="1024"/>
      <c r="M118" s="1039"/>
      <c r="N118" s="1024"/>
      <c r="O118" s="1024"/>
      <c r="P118" s="1477"/>
      <c r="Q118" s="1477"/>
      <c r="R118" s="1016"/>
      <c r="S118" s="1027"/>
      <c r="T118" s="1016"/>
      <c r="U118" s="1027"/>
      <c r="V118" s="1016"/>
      <c r="W118" s="1027"/>
      <c r="X118" s="1030"/>
      <c r="Y118" s="1027"/>
      <c r="Z118" s="1027"/>
      <c r="AA118" s="1033"/>
      <c r="AB118" s="150">
        <v>4</v>
      </c>
      <c r="AC118" s="223" t="s">
        <v>533</v>
      </c>
      <c r="AD118" s="223" t="s">
        <v>534</v>
      </c>
      <c r="AE118" s="223" t="s">
        <v>535</v>
      </c>
      <c r="AF118" s="145" t="str">
        <f t="shared" si="7"/>
        <v>Probabilidad</v>
      </c>
      <c r="AG118" s="151" t="s">
        <v>221</v>
      </c>
      <c r="AH118" s="146">
        <f t="shared" si="8"/>
        <v>0.25</v>
      </c>
      <c r="AI118" s="151" t="s">
        <v>222</v>
      </c>
      <c r="AJ118" s="146">
        <f t="shared" si="9"/>
        <v>0.15</v>
      </c>
      <c r="AK118" s="147">
        <f t="shared" si="10"/>
        <v>0.4</v>
      </c>
      <c r="AL118" s="152">
        <f>IFERROR(IF(AND(AF117="Probabilidad",AF118="Probabilidad"),(AL117-(+AL117*AK118)),IF(AND(AF117="Impacto",AF118="Probabilidad"),(AL116-(+AL116*AK118)),IF(AF118="Impacto",AL117,""))),"")</f>
        <v>5.183999999999999E-2</v>
      </c>
      <c r="AM118" s="172">
        <f>IFERROR(IF(AND(AF117="Impacto",AF118="Impacto"),(AM117-(+AM117*AK118)),IF(AND(AF117="Probabilidad",AF118="Impacto"),(AM116-(+AM116*AK118)),IF(AF118="Probabilidad",AM117,""))),"")</f>
        <v>0.6</v>
      </c>
      <c r="AN118" s="153" t="s">
        <v>223</v>
      </c>
      <c r="AO118" s="153" t="s">
        <v>291</v>
      </c>
      <c r="AP118" s="153" t="s">
        <v>241</v>
      </c>
      <c r="AQ118" s="153" t="s">
        <v>226</v>
      </c>
      <c r="AR118" s="1512"/>
      <c r="AS118" s="1036"/>
      <c r="AT118" s="1036"/>
      <c r="AU118" s="1033"/>
      <c r="AV118" s="1036"/>
      <c r="AW118" s="1036"/>
      <c r="AX118" s="1033"/>
      <c r="AY118" s="1033"/>
      <c r="AZ118" s="1033"/>
      <c r="BA118" s="1016"/>
      <c r="BB118" s="130" t="s">
        <v>536</v>
      </c>
      <c r="BC118" s="130" t="s">
        <v>537</v>
      </c>
      <c r="BD118" s="173">
        <f t="shared" si="11"/>
        <v>4</v>
      </c>
      <c r="BE118" s="149">
        <v>1</v>
      </c>
      <c r="BF118" s="149">
        <v>1</v>
      </c>
      <c r="BG118" s="149">
        <v>1</v>
      </c>
      <c r="BH118" s="149">
        <v>1</v>
      </c>
      <c r="BI118" s="224" t="s">
        <v>469</v>
      </c>
      <c r="BJ118" s="218" t="s">
        <v>522</v>
      </c>
      <c r="BK118" s="720"/>
      <c r="BL118" s="731"/>
      <c r="BM118" s="722"/>
      <c r="BN118" s="155"/>
      <c r="BO118" s="155"/>
      <c r="BP118" s="155"/>
      <c r="BQ118" s="156"/>
      <c r="BR118" s="157"/>
      <c r="BS118" s="304"/>
      <c r="BT118" s="218"/>
      <c r="BU118" s="1205"/>
      <c r="BV118" s="1024"/>
      <c r="BW118" s="1024"/>
      <c r="BX118" s="1197"/>
      <c r="BY118" s="1171"/>
      <c r="BZ118" s="1197"/>
    </row>
    <row r="119" spans="1:78" ht="186.75" customHeight="1" x14ac:dyDescent="0.2">
      <c r="A119" s="1529"/>
      <c r="B119" s="1236"/>
      <c r="C119" s="1531"/>
      <c r="D119" s="1496"/>
      <c r="E119" s="1004"/>
      <c r="F119" s="1007"/>
      <c r="G119" s="1024"/>
      <c r="H119" s="1013"/>
      <c r="I119" s="1016"/>
      <c r="J119" s="1019"/>
      <c r="K119" s="1022"/>
      <c r="L119" s="1024"/>
      <c r="M119" s="1039"/>
      <c r="N119" s="1024"/>
      <c r="O119" s="1024"/>
      <c r="P119" s="1477"/>
      <c r="Q119" s="1477"/>
      <c r="R119" s="1016"/>
      <c r="S119" s="1027"/>
      <c r="T119" s="1016"/>
      <c r="U119" s="1027"/>
      <c r="V119" s="1016"/>
      <c r="W119" s="1027"/>
      <c r="X119" s="1030"/>
      <c r="Y119" s="1027"/>
      <c r="Z119" s="1027"/>
      <c r="AA119" s="1033"/>
      <c r="AB119" s="150">
        <v>5</v>
      </c>
      <c r="AC119" s="223" t="s">
        <v>538</v>
      </c>
      <c r="AD119" s="223" t="s">
        <v>539</v>
      </c>
      <c r="AE119" s="223" t="s">
        <v>540</v>
      </c>
      <c r="AF119" s="145" t="str">
        <f t="shared" si="7"/>
        <v>Probabilidad</v>
      </c>
      <c r="AG119" s="151" t="s">
        <v>281</v>
      </c>
      <c r="AH119" s="146">
        <f t="shared" si="8"/>
        <v>0.15</v>
      </c>
      <c r="AI119" s="151" t="s">
        <v>222</v>
      </c>
      <c r="AJ119" s="146">
        <f t="shared" si="9"/>
        <v>0.15</v>
      </c>
      <c r="AK119" s="147">
        <f t="shared" si="10"/>
        <v>0.3</v>
      </c>
      <c r="AL119" s="152">
        <f>IFERROR(IF(AND(AF118="Probabilidad",AF119="Probabilidad"),(AL118-(+AL118*AK119)),IF(AND(AF118="Impacto",AF119="Probabilidad"),(AL117-(+AL117*AK119)),IF(AF119="Impacto",AL118,""))),"")</f>
        <v>3.6287999999999994E-2</v>
      </c>
      <c r="AM119" s="152">
        <f>IFERROR(IF(AND(AF118="Impacto",AF119="Impacto"),(AM118-(+AM118*AK119)),IF(AND(AF118="Probabilidad",AF119="Impacto"),(AM117-(+AM117*AK119)),IF(AF119="Probabilidad",AM118,""))),"")</f>
        <v>0.6</v>
      </c>
      <c r="AN119" s="153" t="s">
        <v>223</v>
      </c>
      <c r="AO119" s="153" t="s">
        <v>291</v>
      </c>
      <c r="AP119" s="153" t="s">
        <v>241</v>
      </c>
      <c r="AQ119" s="153" t="s">
        <v>226</v>
      </c>
      <c r="AR119" s="1512"/>
      <c r="AS119" s="1036"/>
      <c r="AT119" s="1036"/>
      <c r="AU119" s="1033"/>
      <c r="AV119" s="1036"/>
      <c r="AW119" s="1036"/>
      <c r="AX119" s="1033"/>
      <c r="AY119" s="1033"/>
      <c r="AZ119" s="1033"/>
      <c r="BA119" s="1016"/>
      <c r="BB119" s="130" t="s">
        <v>541</v>
      </c>
      <c r="BC119" s="130" t="s">
        <v>532</v>
      </c>
      <c r="BD119" s="173">
        <f t="shared" si="11"/>
        <v>4</v>
      </c>
      <c r="BE119" s="149">
        <v>1</v>
      </c>
      <c r="BF119" s="149">
        <v>1</v>
      </c>
      <c r="BG119" s="149">
        <v>1</v>
      </c>
      <c r="BH119" s="149">
        <v>1</v>
      </c>
      <c r="BI119" s="224" t="s">
        <v>469</v>
      </c>
      <c r="BJ119" s="218" t="s">
        <v>522</v>
      </c>
      <c r="BK119" s="348"/>
      <c r="BL119" s="349"/>
      <c r="BM119" s="722"/>
      <c r="BN119" s="155"/>
      <c r="BO119" s="155"/>
      <c r="BP119" s="155"/>
      <c r="BQ119" s="156"/>
      <c r="BR119" s="157"/>
      <c r="BS119" s="304"/>
      <c r="BT119" s="218"/>
      <c r="BU119" s="1205"/>
      <c r="BV119" s="1024"/>
      <c r="BW119" s="1024"/>
      <c r="BX119" s="1197"/>
      <c r="BY119" s="1171"/>
      <c r="BZ119" s="1197"/>
    </row>
    <row r="120" spans="1:78" ht="168" thickBot="1" x14ac:dyDescent="0.25">
      <c r="A120" s="1530"/>
      <c r="B120" s="1237"/>
      <c r="C120" s="1532"/>
      <c r="D120" s="1514"/>
      <c r="E120" s="1463"/>
      <c r="F120" s="1464"/>
      <c r="G120" s="1465"/>
      <c r="H120" s="1324"/>
      <c r="I120" s="1326"/>
      <c r="J120" s="1466"/>
      <c r="K120" s="1467"/>
      <c r="L120" s="1465"/>
      <c r="M120" s="1258"/>
      <c r="N120" s="1465"/>
      <c r="O120" s="1465"/>
      <c r="P120" s="1478"/>
      <c r="Q120" s="1478"/>
      <c r="R120" s="1326"/>
      <c r="S120" s="1328"/>
      <c r="T120" s="1326"/>
      <c r="U120" s="1328"/>
      <c r="V120" s="1326"/>
      <c r="W120" s="1328"/>
      <c r="X120" s="1334"/>
      <c r="Y120" s="1328"/>
      <c r="Z120" s="1328"/>
      <c r="AA120" s="1329"/>
      <c r="AB120" s="256">
        <v>6</v>
      </c>
      <c r="AC120" s="330" t="s">
        <v>542</v>
      </c>
      <c r="AD120" s="330" t="s">
        <v>534</v>
      </c>
      <c r="AE120" s="330" t="s">
        <v>543</v>
      </c>
      <c r="AF120" s="257" t="str">
        <f t="shared" si="7"/>
        <v>Probabilidad</v>
      </c>
      <c r="AG120" s="258" t="s">
        <v>221</v>
      </c>
      <c r="AH120" s="255">
        <f t="shared" si="8"/>
        <v>0.25</v>
      </c>
      <c r="AI120" s="258" t="s">
        <v>222</v>
      </c>
      <c r="AJ120" s="255">
        <f t="shared" si="9"/>
        <v>0.15</v>
      </c>
      <c r="AK120" s="259">
        <f t="shared" si="10"/>
        <v>0.4</v>
      </c>
      <c r="AL120" s="260">
        <f>IFERROR(IF(AND(AF119="Probabilidad",AF120="Probabilidad"),(AL119-(+AL119*AK120)),IF(AND(AF119="Impacto",AF120="Probabilidad"),(AL118-(+AL118*AK120)),IF(AF120="Impacto",AL119,""))),"")</f>
        <v>2.1772799999999995E-2</v>
      </c>
      <c r="AM120" s="260">
        <f>IFERROR(IF(AND(AF119="Impacto",AF120="Impacto"),(AM119-(+AM119*AK120)),IF(AND(AF119="Probabilidad",AF120="Impacto"),(AM118-(+AM118*AK120)),IF(AF120="Probabilidad",AM119,""))),"")</f>
        <v>0.6</v>
      </c>
      <c r="AN120" s="261" t="s">
        <v>223</v>
      </c>
      <c r="AO120" s="261" t="s">
        <v>291</v>
      </c>
      <c r="AP120" s="261" t="s">
        <v>225</v>
      </c>
      <c r="AQ120" s="261" t="s">
        <v>226</v>
      </c>
      <c r="AR120" s="1536"/>
      <c r="AS120" s="1325"/>
      <c r="AT120" s="1325"/>
      <c r="AU120" s="1329"/>
      <c r="AV120" s="1325"/>
      <c r="AW120" s="1325"/>
      <c r="AX120" s="1329"/>
      <c r="AY120" s="1329"/>
      <c r="AZ120" s="1329"/>
      <c r="BA120" s="1326"/>
      <c r="BB120" s="262"/>
      <c r="BC120" s="262"/>
      <c r="BD120" s="263" t="str">
        <f t="shared" si="11"/>
        <v/>
      </c>
      <c r="BE120" s="254"/>
      <c r="BF120" s="254"/>
      <c r="BG120" s="254"/>
      <c r="BH120" s="254"/>
      <c r="BI120" s="262"/>
      <c r="BJ120" s="262"/>
      <c r="BK120" s="262"/>
      <c r="BL120" s="262"/>
      <c r="BM120" s="264"/>
      <c r="BN120" s="264"/>
      <c r="BO120" s="264"/>
      <c r="BP120" s="264"/>
      <c r="BQ120" s="265"/>
      <c r="BR120" s="266"/>
      <c r="BS120" s="711"/>
      <c r="BT120" s="262"/>
      <c r="BU120" s="1623"/>
      <c r="BV120" s="1465"/>
      <c r="BW120" s="1465"/>
      <c r="BX120" s="1404"/>
      <c r="BY120" s="1172"/>
      <c r="BZ120" s="1404"/>
    </row>
    <row r="121" spans="1:78" ht="98.25" customHeight="1" x14ac:dyDescent="0.2">
      <c r="A121" s="1338" t="s">
        <v>544</v>
      </c>
      <c r="B121" s="1457" t="s">
        <v>207</v>
      </c>
      <c r="C121" s="1344" t="s">
        <v>545</v>
      </c>
      <c r="D121" s="1459" t="s">
        <v>209</v>
      </c>
      <c r="E121" s="1003" t="s">
        <v>546</v>
      </c>
      <c r="F121" s="1006">
        <v>1</v>
      </c>
      <c r="G121" s="1075" t="s">
        <v>547</v>
      </c>
      <c r="H121" s="1012"/>
      <c r="I121" s="1015"/>
      <c r="J121" s="1018" t="s">
        <v>548</v>
      </c>
      <c r="K121" s="1021" t="s">
        <v>213</v>
      </c>
      <c r="L121" s="994" t="s">
        <v>214</v>
      </c>
      <c r="M121" s="1168" t="s">
        <v>549</v>
      </c>
      <c r="N121" s="994"/>
      <c r="O121" s="994"/>
      <c r="P121" s="1009" t="s">
        <v>550</v>
      </c>
      <c r="Q121" s="1133">
        <v>0.7</v>
      </c>
      <c r="R121" s="1015" t="s">
        <v>250</v>
      </c>
      <c r="S121" s="1026">
        <f>IF(R121="Muy Alta",100%,IF(R121="Alta",80%,IF(R121="Media",60%,IF(R121="Baja",40%,IF(R121="Muy Baja",20%,"")))))</f>
        <v>0.4</v>
      </c>
      <c r="T121" s="1015"/>
      <c r="U121" s="1026" t="str">
        <f>IF(T121="Catastrófico",100%,IF(T121="Mayor",80%,IF(T121="Moderado",60%,IF(T121="Menor",40%,IF(T121="Leve",20%,"")))))</f>
        <v/>
      </c>
      <c r="V121" s="1015" t="s">
        <v>251</v>
      </c>
      <c r="W121" s="1026">
        <f>IF(V121="Catastrófico",100%,IF(V121="Mayor",80%,IF(V121="Moderado",60%,IF(V121="Menor",40%,IF(V121="Leve",20%,"")))))</f>
        <v>0.4</v>
      </c>
      <c r="X121" s="1029" t="str">
        <f>IF(Y121=100%,"Catastrófico",IF(Y121=80%,"Mayor",IF(Y121=60%,"Moderado",IF(Y121=40%,"Menor",IF(Y121=20%,"Leve","")))))</f>
        <v>Menor</v>
      </c>
      <c r="Y121" s="1026">
        <f>IF(AND(U121="",W121=""),"",MAX(U121,W121))</f>
        <v>0.4</v>
      </c>
      <c r="Z121" s="1026" t="str">
        <f>CONCATENATE(R121,X121)</f>
        <v>BajaMenor</v>
      </c>
      <c r="AA121" s="1038" t="str">
        <f>IF(Z121="Muy AltaLeve","Alto",IF(Z121="Muy AltaMenor","Alto",IF(Z121="Muy AltaModerado","Alto",IF(Z121="Muy AltaMayor","Alto",IF(Z121="Muy AltaCatastrófico","Extremo",IF(Z121="AltaLeve","Moderado",IF(Z121="AltaMenor","Moderado",IF(Z121="AltaModerado","Alto",IF(Z121="AltaMayor","Alto",IF(Z121="AltaCatastrófico","Extremo",IF(Z121="MediaLeve","Moderado",IF(Z121="MediaMenor","Moderado",IF(Z121="MediaModerado","Moderado",IF(Z121="MediaMayor","Alto",IF(Z121="MediaCatastrófico","Extremo",IF(Z121="BajaLeve","Bajo",IF(Z121="BajaMenor","Moderado",IF(Z121="BajaModerado","Moderado",IF(Z121="BajaMayor","Alto",IF(Z121="BajaCatastrófico","Extremo",IF(Z121="Muy BajaLeve","Bajo",IF(Z121="Muy BajaMenor","Bajo",IF(Z121="Muy BajaModerado","Moderado",IF(Z121="Muy BajaMayor","Alto",IF(Z121="Muy BajaCatastrófico","Extremo","")))))))))))))))))))))))))</f>
        <v>Moderado</v>
      </c>
      <c r="AB121" s="97">
        <v>1</v>
      </c>
      <c r="AC121" s="222" t="s">
        <v>551</v>
      </c>
      <c r="AD121" s="9" t="s">
        <v>271</v>
      </c>
      <c r="AE121" s="222" t="s">
        <v>552</v>
      </c>
      <c r="AF121" s="99" t="str">
        <f t="shared" ref="AF121:AF168" si="12">IF(OR(AG121="Preventivo",AG121="Detectivo"),"Probabilidad",IF(AG121="Correctivo","Impacto",""))</f>
        <v>Probabilidad</v>
      </c>
      <c r="AG121" s="10" t="s">
        <v>221</v>
      </c>
      <c r="AH121" s="14">
        <f t="shared" ref="AH121:AH168" si="13">IF(AG121="","",IF(AG121="Preventivo",25%,IF(AG121="Detectivo",15%,IF(AG121="Correctivo",10%))))</f>
        <v>0.25</v>
      </c>
      <c r="AI121" s="10" t="s">
        <v>222</v>
      </c>
      <c r="AJ121" s="14">
        <f t="shared" ref="AJ121:AJ168" si="14">IF(AI121="Automático",25%,IF(AI121="Manual",15%,""))</f>
        <v>0.15</v>
      </c>
      <c r="AK121" s="101">
        <f t="shared" ref="AK121:AK168" si="15">IF(OR(AH121="",AJ121=""),"",AH121+AJ121)</f>
        <v>0.4</v>
      </c>
      <c r="AL121" s="100">
        <f>IFERROR(IF(AF121="Probabilidad",(S121-(+S121*AK121)),IF(AF121="Impacto",S121,"")),"")</f>
        <v>0.24</v>
      </c>
      <c r="AM121" s="100">
        <f>IFERROR(IF(AF121="Impacto",(Y121-(+Y121*AK121)),IF(AF121="Probabilidad",Y121,"")),"")</f>
        <v>0.4</v>
      </c>
      <c r="AN121" s="50" t="s">
        <v>223</v>
      </c>
      <c r="AO121" s="50" t="s">
        <v>224</v>
      </c>
      <c r="AP121" s="50" t="s">
        <v>241</v>
      </c>
      <c r="AQ121" s="50" t="s">
        <v>226</v>
      </c>
      <c r="AR121" s="1012" t="s">
        <v>553</v>
      </c>
      <c r="AS121" s="1035">
        <f>S121</f>
        <v>0.4</v>
      </c>
      <c r="AT121" s="1035">
        <f>IF(AL121="","",MIN(AL121:AL126))</f>
        <v>5.183999999999999E-2</v>
      </c>
      <c r="AU121" s="1032" t="str">
        <f>IFERROR(IF(AT121="","",IF(AT121&lt;=0.2,"Muy Baja",IF(AT121&lt;=0.4,"Baja",IF(AT121&lt;=0.6,"Media",IF(AT121&lt;=0.8,"Alta","Muy Alta"))))),"")</f>
        <v>Muy Baja</v>
      </c>
      <c r="AV121" s="1035">
        <f>Y121</f>
        <v>0.4</v>
      </c>
      <c r="AW121" s="1035">
        <f>IF(AM121="","",MIN(AM121:AM126))</f>
        <v>0.4</v>
      </c>
      <c r="AX121" s="1032" t="str">
        <f>IFERROR(IF(AW121="","",IF(AW121&lt;=0.2,"Leve",IF(AW121&lt;=0.4,"Menor",IF(AW121&lt;=0.6,"Moderado",IF(AW121&lt;=0.8,"Mayor","Catastrófico"))))),"")</f>
        <v>Menor</v>
      </c>
      <c r="AY121" s="1032" t="str">
        <f>AA121</f>
        <v>Moderado</v>
      </c>
      <c r="AZ121" s="1032" t="str">
        <f>IFERROR(IF(OR(AND(AU121="Muy Baja",AX121="Leve"),AND(AU121="Muy Baja",AX121="Menor"),AND(AU121="Baja",AX121="Leve")),"Bajo",IF(OR(AND(AU121="Muy baja",AX121="Moderado"),AND(AU121="Baja",AX121="Menor"),AND(AU121="Baja",AX121="Moderado"),AND(AU121="Media",AX121="Leve"),AND(AU121="Media",AX121="Menor"),AND(AU121="Media",AX121="Moderado"),AND(AU121="Alta",AX121="Leve"),AND(AU121="Alta",AX121="Menor")),"Moderado",IF(OR(AND(AU121="Muy Baja",AX121="Mayor"),AND(AU121="Baja",AX121="Mayor"),AND(AU121="Media",AX121="Mayor"),AND(AU121="Alta",AX121="Moderado"),AND(AU121="Alta",AX121="Mayor"),AND(AU121="Muy Alta",AX121="Leve"),AND(AU121="Muy Alta",AX121="Menor"),AND(AU121="Muy Alta",AX121="Moderado"),AND(AU121="Muy Alta",AX121="Mayor")),"Alto",IF(OR(AND(AU121="Muy Baja",AX121="Catastrófico"),AND(AU121="Baja",AX121="Catastrófico"),AND(AU121="Media",AX121="Catastrófico"),AND(AU121="Alta",AX121="Catastrófico"),AND(AU121="Muy Alta",AX121="Catastrófico")),"Extremo","")))),"")</f>
        <v>Bajo</v>
      </c>
      <c r="BA121" s="1015" t="s">
        <v>255</v>
      </c>
      <c r="BB121" s="216"/>
      <c r="BC121" s="216"/>
      <c r="BD121" s="102" t="str">
        <f>IF(SUM(BE121:BH121)=0,"",SUM(BE121:BH121))</f>
        <v/>
      </c>
      <c r="BE121" s="217"/>
      <c r="BF121" s="217"/>
      <c r="BG121" s="217"/>
      <c r="BH121" s="217"/>
      <c r="BI121" s="46"/>
      <c r="BJ121" s="46"/>
      <c r="BK121" s="46"/>
      <c r="BL121" s="46"/>
      <c r="BM121" s="48"/>
      <c r="BN121" s="48"/>
      <c r="BO121" s="48"/>
      <c r="BP121" s="48"/>
      <c r="BQ121" s="104"/>
      <c r="BR121" s="128"/>
      <c r="BS121" s="775"/>
      <c r="BT121" s="28"/>
      <c r="BU121" s="1050"/>
      <c r="BV121" s="1075"/>
      <c r="BW121" s="1075"/>
      <c r="BX121" s="1395"/>
      <c r="BY121" s="1395"/>
      <c r="BZ121" s="1395"/>
    </row>
    <row r="122" spans="1:78" ht="98.25" customHeight="1" x14ac:dyDescent="0.2">
      <c r="A122" s="1339"/>
      <c r="B122" s="1236"/>
      <c r="C122" s="1345"/>
      <c r="D122" s="1460"/>
      <c r="E122" s="1004"/>
      <c r="F122" s="1007"/>
      <c r="G122" s="1076"/>
      <c r="H122" s="1013"/>
      <c r="I122" s="1016"/>
      <c r="J122" s="1019"/>
      <c r="K122" s="1022"/>
      <c r="L122" s="1024"/>
      <c r="M122" s="1169"/>
      <c r="N122" s="1024"/>
      <c r="O122" s="1024"/>
      <c r="P122" s="1010"/>
      <c r="Q122" s="1134"/>
      <c r="R122" s="1016"/>
      <c r="S122" s="1027"/>
      <c r="T122" s="1016"/>
      <c r="U122" s="1027"/>
      <c r="V122" s="1016"/>
      <c r="W122" s="1027"/>
      <c r="X122" s="1030"/>
      <c r="Y122" s="1027"/>
      <c r="Z122" s="1027"/>
      <c r="AA122" s="1039"/>
      <c r="AB122" s="150">
        <v>2</v>
      </c>
      <c r="AC122" s="400" t="s">
        <v>554</v>
      </c>
      <c r="AD122" s="131" t="s">
        <v>277</v>
      </c>
      <c r="AE122" s="400" t="s">
        <v>555</v>
      </c>
      <c r="AF122" s="145" t="str">
        <f t="shared" si="12"/>
        <v>Probabilidad</v>
      </c>
      <c r="AG122" s="151" t="s">
        <v>221</v>
      </c>
      <c r="AH122" s="146">
        <f t="shared" si="13"/>
        <v>0.25</v>
      </c>
      <c r="AI122" s="151" t="s">
        <v>222</v>
      </c>
      <c r="AJ122" s="146">
        <f t="shared" si="14"/>
        <v>0.15</v>
      </c>
      <c r="AK122" s="147">
        <f t="shared" si="15"/>
        <v>0.4</v>
      </c>
      <c r="AL122" s="152">
        <f>IFERROR(IF(AND(AF121="Probabilidad",AF122="Probabilidad"),(AL121-(+AL121*AK122)),IF(AF122="Probabilidad",(S121-(+S121*AK122)),IF(AF122="Impacto",AL121,""))),"")</f>
        <v>0.14399999999999999</v>
      </c>
      <c r="AM122" s="152">
        <f>IFERROR(IF(AND(AF121="Impacto",AF122="Impacto"),(AM121-(+AM121*AK122)),IF(AF122="Impacto",(Y121-(+Y121*AK122)),IF(AF122="Probabilidad",AM121,""))),"")</f>
        <v>0.4</v>
      </c>
      <c r="AN122" s="153" t="s">
        <v>223</v>
      </c>
      <c r="AO122" s="153" t="s">
        <v>240</v>
      </c>
      <c r="AP122" s="153" t="s">
        <v>241</v>
      </c>
      <c r="AQ122" s="153" t="s">
        <v>226</v>
      </c>
      <c r="AR122" s="1013"/>
      <c r="AS122" s="1036"/>
      <c r="AT122" s="1036"/>
      <c r="AU122" s="1033"/>
      <c r="AV122" s="1036"/>
      <c r="AW122" s="1036"/>
      <c r="AX122" s="1033"/>
      <c r="AY122" s="1033"/>
      <c r="AZ122" s="1033"/>
      <c r="BA122" s="1016"/>
      <c r="BB122" s="129"/>
      <c r="BC122" s="129"/>
      <c r="BD122" s="148" t="str">
        <f t="shared" ref="BD122:BD132" si="16">IF(SUM(BE122:BH122)=0,"",SUM(BE122:BH122))</f>
        <v/>
      </c>
      <c r="BE122" s="154"/>
      <c r="BF122" s="154"/>
      <c r="BG122" s="154"/>
      <c r="BH122" s="154"/>
      <c r="BI122" s="130"/>
      <c r="BJ122" s="130"/>
      <c r="BK122" s="130"/>
      <c r="BL122" s="130"/>
      <c r="BM122" s="155"/>
      <c r="BN122" s="155"/>
      <c r="BO122" s="155"/>
      <c r="BP122" s="155"/>
      <c r="BQ122" s="156"/>
      <c r="BR122" s="157"/>
      <c r="BS122" s="713"/>
      <c r="BT122" s="149"/>
      <c r="BU122" s="1051"/>
      <c r="BV122" s="1076"/>
      <c r="BW122" s="1076"/>
      <c r="BX122" s="1396"/>
      <c r="BY122" s="1396"/>
      <c r="BZ122" s="1396"/>
    </row>
    <row r="123" spans="1:78" ht="98.25" customHeight="1" x14ac:dyDescent="0.2">
      <c r="A123" s="1339"/>
      <c r="B123" s="1236"/>
      <c r="C123" s="1345"/>
      <c r="D123" s="1460"/>
      <c r="E123" s="1004"/>
      <c r="F123" s="1007"/>
      <c r="G123" s="1076"/>
      <c r="H123" s="1013"/>
      <c r="I123" s="1016"/>
      <c r="J123" s="1019"/>
      <c r="K123" s="1022"/>
      <c r="L123" s="1024"/>
      <c r="M123" s="1169"/>
      <c r="N123" s="1024"/>
      <c r="O123" s="1024"/>
      <c r="P123" s="1010"/>
      <c r="Q123" s="1134"/>
      <c r="R123" s="1016"/>
      <c r="S123" s="1027"/>
      <c r="T123" s="1016"/>
      <c r="U123" s="1027"/>
      <c r="V123" s="1016"/>
      <c r="W123" s="1027"/>
      <c r="X123" s="1030"/>
      <c r="Y123" s="1027"/>
      <c r="Z123" s="1027"/>
      <c r="AA123" s="1039"/>
      <c r="AB123" s="150">
        <v>3</v>
      </c>
      <c r="AC123" s="400" t="s">
        <v>556</v>
      </c>
      <c r="AD123" s="131" t="s">
        <v>277</v>
      </c>
      <c r="AE123" s="400" t="s">
        <v>557</v>
      </c>
      <c r="AF123" s="145" t="str">
        <f t="shared" si="12"/>
        <v>Probabilidad</v>
      </c>
      <c r="AG123" s="151" t="s">
        <v>221</v>
      </c>
      <c r="AH123" s="146">
        <f t="shared" si="13"/>
        <v>0.25</v>
      </c>
      <c r="AI123" s="151" t="s">
        <v>222</v>
      </c>
      <c r="AJ123" s="146">
        <f t="shared" si="14"/>
        <v>0.15</v>
      </c>
      <c r="AK123" s="147">
        <f t="shared" si="15"/>
        <v>0.4</v>
      </c>
      <c r="AL123" s="152">
        <f>IFERROR(IF(AND(AF122="Probabilidad",AF123="Probabilidad"),(AL122-(+AL122*AK123)),IF(AND(AF122="Impacto",AF123="Probabilidad"),(AL121-(+AL121*AK123)),IF(AF123="Impacto",AL122,""))),"")</f>
        <v>8.6399999999999991E-2</v>
      </c>
      <c r="AM123" s="152">
        <f>IFERROR(IF(AND(AF122="Impacto",AF123="Impacto"),(AM122-(+AM122*AK123)),IF(AND(AF122="Probabilidad",AF123="Impacto"),(AM121-(+AM121*AK123)),IF(AF123="Probabilidad",AM122,""))),"")</f>
        <v>0.4</v>
      </c>
      <c r="AN123" s="153" t="s">
        <v>223</v>
      </c>
      <c r="AO123" s="153" t="s">
        <v>240</v>
      </c>
      <c r="AP123" s="153" t="s">
        <v>241</v>
      </c>
      <c r="AQ123" s="153" t="s">
        <v>226</v>
      </c>
      <c r="AR123" s="1013"/>
      <c r="AS123" s="1036"/>
      <c r="AT123" s="1036"/>
      <c r="AU123" s="1033"/>
      <c r="AV123" s="1036"/>
      <c r="AW123" s="1036"/>
      <c r="AX123" s="1033"/>
      <c r="AY123" s="1033"/>
      <c r="AZ123" s="1033"/>
      <c r="BA123" s="1016"/>
      <c r="BB123" s="129"/>
      <c r="BC123" s="129"/>
      <c r="BD123" s="148" t="str">
        <f t="shared" si="16"/>
        <v/>
      </c>
      <c r="BE123" s="154"/>
      <c r="BF123" s="154"/>
      <c r="BG123" s="154"/>
      <c r="BH123" s="154"/>
      <c r="BI123" s="130"/>
      <c r="BJ123" s="130"/>
      <c r="BK123" s="130"/>
      <c r="BL123" s="130"/>
      <c r="BM123" s="155"/>
      <c r="BN123" s="155"/>
      <c r="BO123" s="155"/>
      <c r="BP123" s="155"/>
      <c r="BQ123" s="156"/>
      <c r="BR123" s="157"/>
      <c r="BS123" s="713"/>
      <c r="BT123" s="131"/>
      <c r="BU123" s="1051"/>
      <c r="BV123" s="1076"/>
      <c r="BW123" s="1076"/>
      <c r="BX123" s="1396"/>
      <c r="BY123" s="1396"/>
      <c r="BZ123" s="1396"/>
    </row>
    <row r="124" spans="1:78" ht="98.25" customHeight="1" x14ac:dyDescent="0.2">
      <c r="A124" s="1339"/>
      <c r="B124" s="1236"/>
      <c r="C124" s="1345"/>
      <c r="D124" s="1460"/>
      <c r="E124" s="1004"/>
      <c r="F124" s="1007"/>
      <c r="G124" s="1076"/>
      <c r="H124" s="1013"/>
      <c r="I124" s="1016"/>
      <c r="J124" s="1019"/>
      <c r="K124" s="1022"/>
      <c r="L124" s="1024"/>
      <c r="M124" s="1169"/>
      <c r="N124" s="1024"/>
      <c r="O124" s="1024"/>
      <c r="P124" s="1010"/>
      <c r="Q124" s="1134"/>
      <c r="R124" s="1016"/>
      <c r="S124" s="1027"/>
      <c r="T124" s="1016"/>
      <c r="U124" s="1027"/>
      <c r="V124" s="1016"/>
      <c r="W124" s="1027"/>
      <c r="X124" s="1030"/>
      <c r="Y124" s="1027"/>
      <c r="Z124" s="1027"/>
      <c r="AA124" s="1039"/>
      <c r="AB124" s="150">
        <v>4</v>
      </c>
      <c r="AC124" s="11" t="s">
        <v>558</v>
      </c>
      <c r="AD124" s="149" t="s">
        <v>354</v>
      </c>
      <c r="AE124" s="149" t="s">
        <v>559</v>
      </c>
      <c r="AF124" s="145" t="str">
        <f t="shared" si="12"/>
        <v>Probabilidad</v>
      </c>
      <c r="AG124" s="151" t="s">
        <v>221</v>
      </c>
      <c r="AH124" s="146">
        <f t="shared" si="13"/>
        <v>0.25</v>
      </c>
      <c r="AI124" s="151" t="s">
        <v>222</v>
      </c>
      <c r="AJ124" s="146">
        <f t="shared" si="14"/>
        <v>0.15</v>
      </c>
      <c r="AK124" s="147">
        <f t="shared" si="15"/>
        <v>0.4</v>
      </c>
      <c r="AL124" s="152">
        <f>IFERROR(IF(AND(AF123="Probabilidad",AF124="Probabilidad"),(AL123-(+AL123*AK124)),IF(AND(AF123="Impacto",AF124="Probabilidad"),(AL122-(+AL122*AK124)),IF(AF124="Impacto",AL123,""))),"")</f>
        <v>5.183999999999999E-2</v>
      </c>
      <c r="AM124" s="152">
        <f>IFERROR(IF(AND(AF123="Impacto",AF124="Impacto"),(AM123-(+AM123*AK124)),IF(AND(AF123="Probabilidad",AF124="Impacto"),(AM122-(+AM122*AK124)),IF(AF124="Probabilidad",AM123,""))),"")</f>
        <v>0.4</v>
      </c>
      <c r="AN124" s="153" t="s">
        <v>223</v>
      </c>
      <c r="AO124" s="153" t="s">
        <v>224</v>
      </c>
      <c r="AP124" s="153" t="s">
        <v>241</v>
      </c>
      <c r="AQ124" s="153" t="s">
        <v>226</v>
      </c>
      <c r="AR124" s="1013"/>
      <c r="AS124" s="1036"/>
      <c r="AT124" s="1036"/>
      <c r="AU124" s="1033"/>
      <c r="AV124" s="1036"/>
      <c r="AW124" s="1036"/>
      <c r="AX124" s="1033"/>
      <c r="AY124" s="1033"/>
      <c r="AZ124" s="1033"/>
      <c r="BA124" s="1016"/>
      <c r="BB124" s="129"/>
      <c r="BC124" s="129"/>
      <c r="BD124" s="148" t="str">
        <f t="shared" si="16"/>
        <v/>
      </c>
      <c r="BE124" s="154"/>
      <c r="BF124" s="154"/>
      <c r="BG124" s="154"/>
      <c r="BH124" s="154"/>
      <c r="BI124" s="130"/>
      <c r="BJ124" s="130"/>
      <c r="BK124" s="130"/>
      <c r="BL124" s="130"/>
      <c r="BM124" s="155"/>
      <c r="BN124" s="155"/>
      <c r="BO124" s="155"/>
      <c r="BP124" s="155"/>
      <c r="BQ124" s="156"/>
      <c r="BR124" s="157"/>
      <c r="BS124" s="713"/>
      <c r="BT124" s="28"/>
      <c r="BU124" s="1051"/>
      <c r="BV124" s="1076"/>
      <c r="BW124" s="1076"/>
      <c r="BX124" s="1396"/>
      <c r="BY124" s="1396"/>
      <c r="BZ124" s="1396"/>
    </row>
    <row r="125" spans="1:78" ht="16" x14ac:dyDescent="0.2">
      <c r="A125" s="1339"/>
      <c r="B125" s="1236"/>
      <c r="C125" s="1345"/>
      <c r="D125" s="1460"/>
      <c r="E125" s="1004"/>
      <c r="F125" s="1007"/>
      <c r="G125" s="1076"/>
      <c r="H125" s="1013"/>
      <c r="I125" s="1016"/>
      <c r="J125" s="1019"/>
      <c r="K125" s="1022"/>
      <c r="L125" s="1024"/>
      <c r="M125" s="1169"/>
      <c r="N125" s="1024"/>
      <c r="O125" s="1024"/>
      <c r="P125" s="1010"/>
      <c r="Q125" s="1134"/>
      <c r="R125" s="1016"/>
      <c r="S125" s="1027"/>
      <c r="T125" s="1016"/>
      <c r="U125" s="1027"/>
      <c r="V125" s="1016"/>
      <c r="W125" s="1027"/>
      <c r="X125" s="1030"/>
      <c r="Y125" s="1027"/>
      <c r="Z125" s="1027"/>
      <c r="AA125" s="1039"/>
      <c r="AB125" s="150">
        <v>5</v>
      </c>
      <c r="AC125" s="158"/>
      <c r="AD125" s="158"/>
      <c r="AE125" s="28"/>
      <c r="AF125" s="145" t="str">
        <f t="shared" si="12"/>
        <v/>
      </c>
      <c r="AG125" s="151"/>
      <c r="AH125" s="146" t="str">
        <f t="shared" si="13"/>
        <v/>
      </c>
      <c r="AI125" s="151"/>
      <c r="AJ125" s="146" t="str">
        <f t="shared" si="14"/>
        <v/>
      </c>
      <c r="AK125" s="147" t="str">
        <f t="shared" si="15"/>
        <v/>
      </c>
      <c r="AL125" s="152" t="str">
        <f>IFERROR(IF(AND(AF124="Probabilidad",AF125="Probabilidad"),(AL124-(+AL124*AK125)),IF(AND(AF124="Impacto",AF125="Probabilidad"),(AL123-(+AL123*AK125)),IF(AF125="Impacto",AL124,""))),"")</f>
        <v/>
      </c>
      <c r="AM125" s="152" t="str">
        <f>IFERROR(IF(AND(AF124="Impacto",AF125="Impacto"),(AM124-(+AM124*AK125)),IF(AND(AF124="Probabilidad",AF125="Impacto"),(AM123-(+AM123*AK125)),IF(AF125="Probabilidad",AM124,""))),"")</f>
        <v/>
      </c>
      <c r="AN125" s="153"/>
      <c r="AO125" s="153"/>
      <c r="AP125" s="153"/>
      <c r="AQ125" s="153"/>
      <c r="AR125" s="1013"/>
      <c r="AS125" s="1036"/>
      <c r="AT125" s="1036"/>
      <c r="AU125" s="1033"/>
      <c r="AV125" s="1036"/>
      <c r="AW125" s="1036"/>
      <c r="AX125" s="1033"/>
      <c r="AY125" s="1033"/>
      <c r="AZ125" s="1033"/>
      <c r="BA125" s="1016"/>
      <c r="BB125" s="129"/>
      <c r="BC125" s="129"/>
      <c r="BD125" s="148" t="str">
        <f t="shared" si="16"/>
        <v/>
      </c>
      <c r="BE125" s="154"/>
      <c r="BF125" s="154"/>
      <c r="BG125" s="154"/>
      <c r="BH125" s="154"/>
      <c r="BI125" s="130"/>
      <c r="BJ125" s="130"/>
      <c r="BK125" s="130"/>
      <c r="BL125" s="130"/>
      <c r="BM125" s="155"/>
      <c r="BN125" s="155"/>
      <c r="BO125" s="155"/>
      <c r="BP125" s="155"/>
      <c r="BQ125" s="156"/>
      <c r="BR125" s="157"/>
      <c r="BS125" s="304"/>
      <c r="BT125" s="149"/>
      <c r="BU125" s="1051"/>
      <c r="BV125" s="1076"/>
      <c r="BW125" s="1076"/>
      <c r="BX125" s="1396"/>
      <c r="BY125" s="1396"/>
      <c r="BZ125" s="1396"/>
    </row>
    <row r="126" spans="1:78" ht="17" thickBot="1" x14ac:dyDescent="0.25">
      <c r="A126" s="1339"/>
      <c r="B126" s="1236"/>
      <c r="C126" s="1345"/>
      <c r="D126" s="1461"/>
      <c r="E126" s="1005"/>
      <c r="F126" s="1008"/>
      <c r="G126" s="1077"/>
      <c r="H126" s="1014"/>
      <c r="I126" s="1017"/>
      <c r="J126" s="1020"/>
      <c r="K126" s="1023"/>
      <c r="L126" s="1025"/>
      <c r="M126" s="1170"/>
      <c r="N126" s="1025"/>
      <c r="O126" s="1025"/>
      <c r="P126" s="1011"/>
      <c r="Q126" s="1135"/>
      <c r="R126" s="1017"/>
      <c r="S126" s="1028"/>
      <c r="T126" s="1017"/>
      <c r="U126" s="1028"/>
      <c r="V126" s="1017"/>
      <c r="W126" s="1028"/>
      <c r="X126" s="1031"/>
      <c r="Y126" s="1028"/>
      <c r="Z126" s="1028"/>
      <c r="AA126" s="1040"/>
      <c r="AB126" s="162">
        <v>6</v>
      </c>
      <c r="AC126" s="160"/>
      <c r="AD126" s="160"/>
      <c r="AE126" s="160"/>
      <c r="AF126" s="175" t="str">
        <f t="shared" si="12"/>
        <v/>
      </c>
      <c r="AG126" s="163"/>
      <c r="AH126" s="161" t="str">
        <f t="shared" si="13"/>
        <v/>
      </c>
      <c r="AI126" s="163"/>
      <c r="AJ126" s="161" t="str">
        <f t="shared" si="14"/>
        <v/>
      </c>
      <c r="AK126" s="164" t="str">
        <f t="shared" si="15"/>
        <v/>
      </c>
      <c r="AL126" s="220" t="str">
        <f>IFERROR(IF(AND(AF125="Probabilidad",AF126="Probabilidad"),(AL125-(+AL125*AK126)),IF(AND(AF125="Impacto",AF126="Probabilidad"),(AL124-(+AL124*AK126)),IF(AF126="Impacto",AL125,""))),"")</f>
        <v/>
      </c>
      <c r="AM126" s="220" t="str">
        <f>IFERROR(IF(AND(AF125="Impacto",AF126="Impacto"),(AM125-(+AM125*AK126)),IF(AND(AF125="Probabilidad",AF126="Impacto"),(AM124-(+AM124*AK126)),IF(AF126="Probabilidad",AM125,""))),"")</f>
        <v/>
      </c>
      <c r="AN126" s="221"/>
      <c r="AO126" s="221"/>
      <c r="AP126" s="221"/>
      <c r="AQ126" s="221"/>
      <c r="AR126" s="1014"/>
      <c r="AS126" s="1037"/>
      <c r="AT126" s="1037"/>
      <c r="AU126" s="1034"/>
      <c r="AV126" s="1037"/>
      <c r="AW126" s="1037"/>
      <c r="AX126" s="1034"/>
      <c r="AY126" s="1034"/>
      <c r="AZ126" s="1034"/>
      <c r="BA126" s="1017"/>
      <c r="BB126" s="165"/>
      <c r="BC126" s="165"/>
      <c r="BD126" s="159" t="str">
        <f t="shared" si="16"/>
        <v/>
      </c>
      <c r="BE126" s="166"/>
      <c r="BF126" s="166"/>
      <c r="BG126" s="166"/>
      <c r="BH126" s="166"/>
      <c r="BI126" s="167"/>
      <c r="BJ126" s="167"/>
      <c r="BK126" s="167"/>
      <c r="BL126" s="167"/>
      <c r="BM126" s="168"/>
      <c r="BN126" s="168"/>
      <c r="BO126" s="168"/>
      <c r="BP126" s="168"/>
      <c r="BQ126" s="169"/>
      <c r="BR126" s="170"/>
      <c r="BS126" s="711"/>
      <c r="BT126" s="160"/>
      <c r="BU126" s="1052"/>
      <c r="BV126" s="1726"/>
      <c r="BW126" s="1726"/>
      <c r="BX126" s="1725"/>
      <c r="BY126" s="1725"/>
      <c r="BZ126" s="1725"/>
    </row>
    <row r="127" spans="1:78" ht="123" customHeight="1" x14ac:dyDescent="0.2">
      <c r="A127" s="1339"/>
      <c r="B127" s="1236"/>
      <c r="C127" s="1345"/>
      <c r="D127" s="1459" t="s">
        <v>209</v>
      </c>
      <c r="E127" s="1003" t="s">
        <v>546</v>
      </c>
      <c r="F127" s="1006">
        <v>2</v>
      </c>
      <c r="G127" s="994" t="s">
        <v>560</v>
      </c>
      <c r="H127" s="1012"/>
      <c r="I127" s="1015"/>
      <c r="J127" s="1018" t="s">
        <v>561</v>
      </c>
      <c r="K127" s="1021" t="s">
        <v>313</v>
      </c>
      <c r="L127" s="994" t="s">
        <v>562</v>
      </c>
      <c r="M127" s="1168" t="s">
        <v>563</v>
      </c>
      <c r="N127" s="994"/>
      <c r="O127" s="994"/>
      <c r="P127" s="1009" t="s">
        <v>564</v>
      </c>
      <c r="Q127" s="1133">
        <v>0.7</v>
      </c>
      <c r="R127" s="1015" t="s">
        <v>217</v>
      </c>
      <c r="S127" s="1026">
        <f>IF(R127="Muy Alta",100%,IF(R127="Alta",80%,IF(R127="Media",60%,IF(R127="Baja",40%,IF(R127="Muy Baja",20%,"")))))</f>
        <v>0.6</v>
      </c>
      <c r="T127" s="1015"/>
      <c r="U127" s="1026" t="str">
        <f>IF(T127="Catastrófico",100%,IF(T127="Mayor",80%,IF(T127="Moderado",60%,IF(T127="Menor",40%,IF(T127="Leve",20%,"")))))</f>
        <v/>
      </c>
      <c r="V127" s="1015" t="s">
        <v>218</v>
      </c>
      <c r="W127" s="1026">
        <f>IF(V127="Catastrófico",100%,IF(V127="Mayor",80%,IF(V127="Moderado",60%,IF(V127="Menor",40%,IF(V127="Leve",20%,"")))))</f>
        <v>0.6</v>
      </c>
      <c r="X127" s="1029" t="str">
        <f>IF(Y127=100%,"Catastrófico",IF(Y127=80%,"Mayor",IF(Y127=60%,"Moderado",IF(Y127=40%,"Menor",IF(Y127=20%,"Leve","")))))</f>
        <v>Moderado</v>
      </c>
      <c r="Y127" s="1026">
        <f>IF(AND(U127="",W127=""),"",MAX(U127,W127))</f>
        <v>0.6</v>
      </c>
      <c r="Z127" s="1026" t="str">
        <f>CONCATENATE(R127,X127)</f>
        <v>MediaModerado</v>
      </c>
      <c r="AA127" s="1032" t="str">
        <f>IF(Z127="Muy AltaLeve","Alto",IF(Z127="Muy AltaMenor","Alto",IF(Z127="Muy AltaModerado","Alto",IF(Z127="Muy AltaMayor","Alto",IF(Z127="Muy AltaCatastrófico","Extremo",IF(Z127="AltaLeve","Moderado",IF(Z127="AltaMenor","Moderado",IF(Z127="AltaModerado","Alto",IF(Z127="AltaMayor","Alto",IF(Z127="AltaCatastrófico","Extremo",IF(Z127="MediaLeve","Moderado",IF(Z127="MediaMenor","Moderado",IF(Z127="MediaModerado","Moderado",IF(Z127="MediaMayor","Alto",IF(Z127="MediaCatastrófico","Extremo",IF(Z127="BajaLeve","Bajo",IF(Z127="BajaMenor","Moderado",IF(Z127="BajaModerado","Moderado",IF(Z127="BajaMayor","Alto",IF(Z127="BajaCatastrófico","Extremo",IF(Z127="Muy BajaLeve","Bajo",IF(Z127="Muy BajaMenor","Bajo",IF(Z127="Muy BajaModerado","Moderado",IF(Z127="Muy BajaMayor","Alto",IF(Z127="Muy BajaCatastrófico","Extremo","")))))))))))))))))))))))))</f>
        <v>Moderado</v>
      </c>
      <c r="AB127" s="97">
        <v>1</v>
      </c>
      <c r="AC127" s="222" t="s">
        <v>565</v>
      </c>
      <c r="AD127" s="9" t="s">
        <v>277</v>
      </c>
      <c r="AE127" s="222" t="s">
        <v>566</v>
      </c>
      <c r="AF127" s="99" t="str">
        <f t="shared" si="12"/>
        <v>Probabilidad</v>
      </c>
      <c r="AG127" s="10" t="s">
        <v>221</v>
      </c>
      <c r="AH127" s="14">
        <f t="shared" si="13"/>
        <v>0.25</v>
      </c>
      <c r="AI127" s="10" t="s">
        <v>222</v>
      </c>
      <c r="AJ127" s="14">
        <f t="shared" si="14"/>
        <v>0.15</v>
      </c>
      <c r="AK127" s="101">
        <f t="shared" si="15"/>
        <v>0.4</v>
      </c>
      <c r="AL127" s="100">
        <f>IFERROR(IF(AF127="Probabilidad",(S127-(+S127*AK127)),IF(AF127="Impacto",S127,"")),"")</f>
        <v>0.36</v>
      </c>
      <c r="AM127" s="100">
        <f>IFERROR(IF(AF127="Impacto",(Y127-(+Y127*AK127)),IF(AF127="Probabilidad",Y127,"")),"")</f>
        <v>0.6</v>
      </c>
      <c r="AN127" s="50" t="s">
        <v>223</v>
      </c>
      <c r="AO127" s="50" t="s">
        <v>224</v>
      </c>
      <c r="AP127" s="50" t="s">
        <v>241</v>
      </c>
      <c r="AQ127" s="50" t="s">
        <v>226</v>
      </c>
      <c r="AR127" s="1012" t="s">
        <v>567</v>
      </c>
      <c r="AS127" s="1035">
        <f>S127</f>
        <v>0.6</v>
      </c>
      <c r="AT127" s="1035">
        <f>IF(AL127="","",MIN(AL127:AL132))</f>
        <v>2.7993599999999997E-2</v>
      </c>
      <c r="AU127" s="1032" t="str">
        <f>IFERROR(IF(AT127="","",IF(AT127&lt;=0.2,"Muy Baja",IF(AT127&lt;=0.4,"Baja",IF(AT127&lt;=0.6,"Media",IF(AT127&lt;=0.8,"Alta","Muy Alta"))))),"")</f>
        <v>Muy Baja</v>
      </c>
      <c r="AV127" s="1035">
        <f>Y127</f>
        <v>0.6</v>
      </c>
      <c r="AW127" s="1035">
        <f>IF(AM127="","",MIN(AM127:AM132))</f>
        <v>0.6</v>
      </c>
      <c r="AX127" s="1032" t="str">
        <f>IFERROR(IF(AW127="","",IF(AW127&lt;=0.2,"Leve",IF(AW127&lt;=0.4,"Menor",IF(AW127&lt;=0.6,"Moderado",IF(AW127&lt;=0.8,"Mayor","Catastrófico"))))),"")</f>
        <v>Moderado</v>
      </c>
      <c r="AY127" s="1032" t="str">
        <f>AA127</f>
        <v>Moderado</v>
      </c>
      <c r="AZ127" s="1032" t="str">
        <f>IFERROR(IF(OR(AND(AU127="Muy Baja",AX127="Leve"),AND(AU127="Muy Baja",AX127="Menor"),AND(AU127="Baja",AX127="Leve")),"Bajo",IF(OR(AND(AU127="Muy baja",AX127="Moderado"),AND(AU127="Baja",AX127="Menor"),AND(AU127="Baja",AX127="Moderado"),AND(AU127="Media",AX127="Leve"),AND(AU127="Media",AX127="Menor"),AND(AU127="Media",AX127="Moderado"),AND(AU127="Alta",AX127="Leve"),AND(AU127="Alta",AX127="Menor")),"Moderado",IF(OR(AND(AU127="Muy Baja",AX127="Mayor"),AND(AU127="Baja",AX127="Mayor"),AND(AU127="Media",AX127="Mayor"),AND(AU127="Alta",AX127="Moderado"),AND(AU127="Alta",AX127="Mayor"),AND(AU127="Muy Alta",AX127="Leve"),AND(AU127="Muy Alta",AX127="Menor"),AND(AU127="Muy Alta",AX127="Moderado"),AND(AU127="Muy Alta",AX127="Mayor")),"Alto",IF(OR(AND(AU127="Muy Baja",AX127="Catastrófico"),AND(AU127="Baja",AX127="Catastrófico"),AND(AU127="Media",AX127="Catastrófico"),AND(AU127="Alta",AX127="Catastrófico"),AND(AU127="Muy Alta",AX127="Catastrófico")),"Extremo","")))),"")</f>
        <v>Moderado</v>
      </c>
      <c r="BA127" s="1015" t="s">
        <v>228</v>
      </c>
      <c r="BB127" s="216" t="s">
        <v>568</v>
      </c>
      <c r="BC127" s="46" t="s">
        <v>569</v>
      </c>
      <c r="BD127" s="103">
        <f t="shared" si="16"/>
        <v>4</v>
      </c>
      <c r="BE127" s="9">
        <v>1</v>
      </c>
      <c r="BF127" s="9">
        <v>1</v>
      </c>
      <c r="BG127" s="9">
        <v>1</v>
      </c>
      <c r="BH127" s="9">
        <v>1</v>
      </c>
      <c r="BI127" s="46" t="s">
        <v>570</v>
      </c>
      <c r="BJ127" s="46" t="s">
        <v>571</v>
      </c>
      <c r="BK127" s="46"/>
      <c r="BL127" s="46"/>
      <c r="BM127" s="732"/>
      <c r="BN127" s="48"/>
      <c r="BO127" s="48"/>
      <c r="BP127" s="48"/>
      <c r="BQ127" s="104"/>
      <c r="BR127" s="128"/>
      <c r="BS127" s="710"/>
      <c r="BT127" s="28"/>
      <c r="BU127" s="1050"/>
      <c r="BV127" s="994"/>
      <c r="BW127" s="994"/>
      <c r="BX127" s="997"/>
      <c r="BY127" s="997"/>
      <c r="BZ127" s="997"/>
    </row>
    <row r="128" spans="1:78" ht="117" customHeight="1" x14ac:dyDescent="0.2">
      <c r="A128" s="1339"/>
      <c r="B128" s="1236"/>
      <c r="C128" s="1345"/>
      <c r="D128" s="1460"/>
      <c r="E128" s="1004"/>
      <c r="F128" s="1007"/>
      <c r="G128" s="1024"/>
      <c r="H128" s="1013"/>
      <c r="I128" s="1016"/>
      <c r="J128" s="1019"/>
      <c r="K128" s="1022"/>
      <c r="L128" s="1024"/>
      <c r="M128" s="1169"/>
      <c r="N128" s="1024"/>
      <c r="O128" s="1024"/>
      <c r="P128" s="1010"/>
      <c r="Q128" s="1134"/>
      <c r="R128" s="1016"/>
      <c r="S128" s="1027"/>
      <c r="T128" s="1016"/>
      <c r="U128" s="1027"/>
      <c r="V128" s="1016"/>
      <c r="W128" s="1027"/>
      <c r="X128" s="1030"/>
      <c r="Y128" s="1027"/>
      <c r="Z128" s="1027"/>
      <c r="AA128" s="1033"/>
      <c r="AB128" s="150">
        <v>2</v>
      </c>
      <c r="AC128" s="223" t="s">
        <v>572</v>
      </c>
      <c r="AD128" s="149" t="s">
        <v>277</v>
      </c>
      <c r="AE128" s="223" t="s">
        <v>573</v>
      </c>
      <c r="AF128" s="171" t="str">
        <f>IF(OR(AG128="Preventivo",AG128="Detectivo"),"Probabilidad",IF(AG128="Correctivo","Impacto",""))</f>
        <v>Probabilidad</v>
      </c>
      <c r="AG128" s="153" t="s">
        <v>221</v>
      </c>
      <c r="AH128" s="146">
        <f t="shared" si="13"/>
        <v>0.25</v>
      </c>
      <c r="AI128" s="153" t="s">
        <v>222</v>
      </c>
      <c r="AJ128" s="146">
        <f t="shared" si="14"/>
        <v>0.15</v>
      </c>
      <c r="AK128" s="147">
        <f t="shared" si="15"/>
        <v>0.4</v>
      </c>
      <c r="AL128" s="172">
        <f>IFERROR(IF(AND(AF127="Probabilidad",AF128="Probabilidad"),(AL127-(+AL127*AK128)),IF(AF128="Probabilidad",(S127-(+S127*AK128)),IF(AF128="Impacto",AL127,""))),"")</f>
        <v>0.216</v>
      </c>
      <c r="AM128" s="172">
        <f>IFERROR(IF(AND(AF127="Impacto",AF128="Impacto"),(AM127-(+AM127*AK128)),IF(AF128="Impacto",(Y127-(+Y127*AK128)),IF(AF128="Probabilidad",AM127,""))),"")</f>
        <v>0.6</v>
      </c>
      <c r="AN128" s="153" t="s">
        <v>223</v>
      </c>
      <c r="AO128" s="153" t="s">
        <v>224</v>
      </c>
      <c r="AP128" s="153" t="s">
        <v>241</v>
      </c>
      <c r="AQ128" s="153" t="s">
        <v>226</v>
      </c>
      <c r="AR128" s="1013"/>
      <c r="AS128" s="1036"/>
      <c r="AT128" s="1036"/>
      <c r="AU128" s="1033"/>
      <c r="AV128" s="1036"/>
      <c r="AW128" s="1036"/>
      <c r="AX128" s="1033"/>
      <c r="AY128" s="1033"/>
      <c r="AZ128" s="1033"/>
      <c r="BA128" s="1016"/>
      <c r="BB128" s="130"/>
      <c r="BC128" s="130"/>
      <c r="BD128" s="173" t="str">
        <f t="shared" si="16"/>
        <v/>
      </c>
      <c r="BE128" s="149"/>
      <c r="BF128" s="149"/>
      <c r="BG128" s="149"/>
      <c r="BH128" s="149"/>
      <c r="BI128" s="130"/>
      <c r="BJ128" s="130"/>
      <c r="BK128" s="130"/>
      <c r="BL128" s="130"/>
      <c r="BM128" s="155"/>
      <c r="BN128" s="155"/>
      <c r="BO128" s="155"/>
      <c r="BP128" s="155"/>
      <c r="BQ128" s="156"/>
      <c r="BR128" s="157"/>
      <c r="BS128" s="304"/>
      <c r="BT128" s="28"/>
      <c r="BU128" s="1051"/>
      <c r="BV128" s="995"/>
      <c r="BW128" s="995"/>
      <c r="BX128" s="998"/>
      <c r="BY128" s="998"/>
      <c r="BZ128" s="998"/>
    </row>
    <row r="129" spans="1:78" ht="78" customHeight="1" x14ac:dyDescent="0.2">
      <c r="A129" s="1339"/>
      <c r="B129" s="1236"/>
      <c r="C129" s="1345"/>
      <c r="D129" s="1460"/>
      <c r="E129" s="1004"/>
      <c r="F129" s="1007"/>
      <c r="G129" s="1024"/>
      <c r="H129" s="1013"/>
      <c r="I129" s="1016"/>
      <c r="J129" s="1019"/>
      <c r="K129" s="1022"/>
      <c r="L129" s="1024"/>
      <c r="M129" s="1169"/>
      <c r="N129" s="1024"/>
      <c r="O129" s="1024"/>
      <c r="P129" s="1010"/>
      <c r="Q129" s="1134"/>
      <c r="R129" s="1016"/>
      <c r="S129" s="1027"/>
      <c r="T129" s="1016"/>
      <c r="U129" s="1027"/>
      <c r="V129" s="1016"/>
      <c r="W129" s="1027"/>
      <c r="X129" s="1030"/>
      <c r="Y129" s="1027"/>
      <c r="Z129" s="1027"/>
      <c r="AA129" s="1033"/>
      <c r="AB129" s="150">
        <v>3</v>
      </c>
      <c r="AC129" s="225" t="s">
        <v>574</v>
      </c>
      <c r="AD129" s="149" t="s">
        <v>277</v>
      </c>
      <c r="AE129" s="657" t="s">
        <v>575</v>
      </c>
      <c r="AF129" s="145" t="str">
        <f>IF(OR(AG129="Preventivo",AG129="Detectivo"),"Probabilidad",IF(AG129="Correctivo","Impacto",""))</f>
        <v>Probabilidad</v>
      </c>
      <c r="AG129" s="151" t="s">
        <v>221</v>
      </c>
      <c r="AH129" s="146">
        <f t="shared" si="13"/>
        <v>0.25</v>
      </c>
      <c r="AI129" s="151" t="s">
        <v>222</v>
      </c>
      <c r="AJ129" s="146">
        <f t="shared" si="14"/>
        <v>0.15</v>
      </c>
      <c r="AK129" s="147">
        <f t="shared" si="15"/>
        <v>0.4</v>
      </c>
      <c r="AL129" s="152">
        <f>IFERROR(IF(AND(AF128="Probabilidad",AF129="Probabilidad"),(AL128-(+AL128*AK129)),IF(AND(AF128="Impacto",AF129="Probabilidad"),(AL127-(+AL127*AK129)),IF(AF129="Impacto",AL128,""))),"")</f>
        <v>0.12959999999999999</v>
      </c>
      <c r="AM129" s="152">
        <f>IFERROR(IF(AND(AF128="Impacto",AF129="Impacto"),(AM128-(+AM128*AK129)),IF(AND(AF128="Probabilidad",AF129="Impacto"),(AM127-(+AM127*AK129)),IF(AF129="Probabilidad",AM128,""))),"")</f>
        <v>0.6</v>
      </c>
      <c r="AN129" s="153" t="s">
        <v>223</v>
      </c>
      <c r="AO129" s="153" t="s">
        <v>240</v>
      </c>
      <c r="AP129" s="153" t="s">
        <v>241</v>
      </c>
      <c r="AQ129" s="153" t="s">
        <v>226</v>
      </c>
      <c r="AR129" s="1013"/>
      <c r="AS129" s="1036"/>
      <c r="AT129" s="1036"/>
      <c r="AU129" s="1033"/>
      <c r="AV129" s="1036"/>
      <c r="AW129" s="1036"/>
      <c r="AX129" s="1033"/>
      <c r="AY129" s="1033"/>
      <c r="AZ129" s="1033"/>
      <c r="BA129" s="1016"/>
      <c r="BB129" s="130"/>
      <c r="BC129" s="130"/>
      <c r="BD129" s="173" t="str">
        <f t="shared" si="16"/>
        <v/>
      </c>
      <c r="BE129" s="149"/>
      <c r="BF129" s="149"/>
      <c r="BG129" s="149"/>
      <c r="BH129" s="149"/>
      <c r="BI129" s="130"/>
      <c r="BJ129" s="130"/>
      <c r="BK129" s="130"/>
      <c r="BL129" s="130"/>
      <c r="BM129" s="155"/>
      <c r="BN129" s="155"/>
      <c r="BO129" s="155"/>
      <c r="BP129" s="155"/>
      <c r="BQ129" s="156"/>
      <c r="BR129" s="157"/>
      <c r="BS129" s="304"/>
      <c r="BT129" s="774"/>
      <c r="BU129" s="1051"/>
      <c r="BV129" s="995"/>
      <c r="BW129" s="995"/>
      <c r="BX129" s="998"/>
      <c r="BY129" s="998"/>
      <c r="BZ129" s="998"/>
    </row>
    <row r="130" spans="1:78" ht="73.5" customHeight="1" x14ac:dyDescent="0.2">
      <c r="A130" s="1339"/>
      <c r="B130" s="1236"/>
      <c r="C130" s="1345"/>
      <c r="D130" s="1460"/>
      <c r="E130" s="1004"/>
      <c r="F130" s="1007"/>
      <c r="G130" s="1024"/>
      <c r="H130" s="1013"/>
      <c r="I130" s="1016"/>
      <c r="J130" s="1019"/>
      <c r="K130" s="1022"/>
      <c r="L130" s="1024"/>
      <c r="M130" s="1169"/>
      <c r="N130" s="1024"/>
      <c r="O130" s="1024"/>
      <c r="P130" s="1010"/>
      <c r="Q130" s="1134"/>
      <c r="R130" s="1016"/>
      <c r="S130" s="1027"/>
      <c r="T130" s="1016"/>
      <c r="U130" s="1027"/>
      <c r="V130" s="1016"/>
      <c r="W130" s="1027"/>
      <c r="X130" s="1030"/>
      <c r="Y130" s="1027"/>
      <c r="Z130" s="1027"/>
      <c r="AA130" s="1033"/>
      <c r="AB130" s="150">
        <v>4</v>
      </c>
      <c r="AC130" s="223" t="s">
        <v>576</v>
      </c>
      <c r="AD130" s="28" t="s">
        <v>277</v>
      </c>
      <c r="AE130" s="149" t="s">
        <v>577</v>
      </c>
      <c r="AF130" s="145" t="str">
        <f t="shared" si="12"/>
        <v>Probabilidad</v>
      </c>
      <c r="AG130" s="151" t="s">
        <v>221</v>
      </c>
      <c r="AH130" s="146">
        <f t="shared" si="13"/>
        <v>0.25</v>
      </c>
      <c r="AI130" s="151" t="s">
        <v>222</v>
      </c>
      <c r="AJ130" s="146">
        <f t="shared" si="14"/>
        <v>0.15</v>
      </c>
      <c r="AK130" s="147">
        <f t="shared" si="15"/>
        <v>0.4</v>
      </c>
      <c r="AL130" s="152">
        <f>IFERROR(IF(AND(AF129="Probabilidad",AF130="Probabilidad"),(AL129-(+AL129*AK130)),IF(AND(AF129="Impacto",AF130="Probabilidad"),(AL128-(+AL128*AK130)),IF(AF130="Impacto",AL129,""))),"")</f>
        <v>7.7759999999999996E-2</v>
      </c>
      <c r="AM130" s="152">
        <f>IFERROR(IF(AND(AF129="Impacto",AF130="Impacto"),(AM129-(+AM129*AK130)),IF(AND(AF129="Probabilidad",AF130="Impacto"),(AM128-(+AM128*AK130)),IF(AF130="Probabilidad",AM129,""))),"")</f>
        <v>0.6</v>
      </c>
      <c r="AN130" s="153" t="s">
        <v>223</v>
      </c>
      <c r="AO130" s="153" t="s">
        <v>240</v>
      </c>
      <c r="AP130" s="153" t="s">
        <v>241</v>
      </c>
      <c r="AQ130" s="153" t="s">
        <v>226</v>
      </c>
      <c r="AR130" s="1013"/>
      <c r="AS130" s="1036"/>
      <c r="AT130" s="1036"/>
      <c r="AU130" s="1033"/>
      <c r="AV130" s="1036"/>
      <c r="AW130" s="1036"/>
      <c r="AX130" s="1033"/>
      <c r="AY130" s="1033"/>
      <c r="AZ130" s="1033"/>
      <c r="BA130" s="1016"/>
      <c r="BB130" s="130"/>
      <c r="BC130" s="130"/>
      <c r="BD130" s="173" t="str">
        <f t="shared" si="16"/>
        <v/>
      </c>
      <c r="BE130" s="149"/>
      <c r="BF130" s="149"/>
      <c r="BG130" s="149"/>
      <c r="BH130" s="149"/>
      <c r="BI130" s="130"/>
      <c r="BJ130" s="130"/>
      <c r="BK130" s="130"/>
      <c r="BL130" s="130"/>
      <c r="BM130" s="155"/>
      <c r="BN130" s="155"/>
      <c r="BO130" s="155"/>
      <c r="BP130" s="155"/>
      <c r="BQ130" s="156"/>
      <c r="BR130" s="157"/>
      <c r="BS130" s="304"/>
      <c r="BT130" s="774"/>
      <c r="BU130" s="1051"/>
      <c r="BV130" s="995"/>
      <c r="BW130" s="995"/>
      <c r="BX130" s="998"/>
      <c r="BY130" s="998"/>
      <c r="BZ130" s="998"/>
    </row>
    <row r="131" spans="1:78" ht="109.5" customHeight="1" x14ac:dyDescent="0.2">
      <c r="A131" s="1339"/>
      <c r="B131" s="1236"/>
      <c r="C131" s="1345"/>
      <c r="D131" s="1460"/>
      <c r="E131" s="1004"/>
      <c r="F131" s="1007"/>
      <c r="G131" s="1024"/>
      <c r="H131" s="1013"/>
      <c r="I131" s="1016"/>
      <c r="J131" s="1019"/>
      <c r="K131" s="1022"/>
      <c r="L131" s="1024"/>
      <c r="M131" s="1169"/>
      <c r="N131" s="1024"/>
      <c r="O131" s="1024"/>
      <c r="P131" s="1010"/>
      <c r="Q131" s="1134"/>
      <c r="R131" s="1016"/>
      <c r="S131" s="1027"/>
      <c r="T131" s="1016"/>
      <c r="U131" s="1027"/>
      <c r="V131" s="1016"/>
      <c r="W131" s="1027"/>
      <c r="X131" s="1030"/>
      <c r="Y131" s="1027"/>
      <c r="Z131" s="1027"/>
      <c r="AA131" s="1033"/>
      <c r="AB131" s="150">
        <v>5</v>
      </c>
      <c r="AC131" s="131" t="s">
        <v>578</v>
      </c>
      <c r="AD131" s="185" t="s">
        <v>579</v>
      </c>
      <c r="AE131" s="149" t="s">
        <v>580</v>
      </c>
      <c r="AF131" s="145" t="str">
        <f t="shared" si="12"/>
        <v>Probabilidad</v>
      </c>
      <c r="AG131" s="151" t="s">
        <v>221</v>
      </c>
      <c r="AH131" s="146">
        <f t="shared" si="13"/>
        <v>0.25</v>
      </c>
      <c r="AI131" s="151" t="s">
        <v>222</v>
      </c>
      <c r="AJ131" s="146">
        <f t="shared" si="14"/>
        <v>0.15</v>
      </c>
      <c r="AK131" s="147">
        <f t="shared" si="15"/>
        <v>0.4</v>
      </c>
      <c r="AL131" s="152">
        <f>IFERROR(IF(AND(AF130="Probabilidad",AF131="Probabilidad"),(AL130-(+AL130*AK131)),IF(AND(AF130="Impacto",AF131="Probabilidad"),(AL129-(+AL129*AK131)),IF(AF131="Impacto",AL130,""))),"")</f>
        <v>4.6655999999999996E-2</v>
      </c>
      <c r="AM131" s="152">
        <f>IFERROR(IF(AND(AF130="Impacto",AF131="Impacto"),(AM130-(+AM130*AK131)),IF(AND(AF130="Probabilidad",AF131="Impacto"),(AM129-(+AM129*AK131)),IF(AF131="Probabilidad",AM130,""))),"")</f>
        <v>0.6</v>
      </c>
      <c r="AN131" s="153" t="s">
        <v>223</v>
      </c>
      <c r="AO131" s="153" t="s">
        <v>291</v>
      </c>
      <c r="AP131" s="153" t="s">
        <v>241</v>
      </c>
      <c r="AQ131" s="153" t="s">
        <v>226</v>
      </c>
      <c r="AR131" s="1013"/>
      <c r="AS131" s="1036"/>
      <c r="AT131" s="1036"/>
      <c r="AU131" s="1033"/>
      <c r="AV131" s="1036"/>
      <c r="AW131" s="1036"/>
      <c r="AX131" s="1033"/>
      <c r="AY131" s="1033"/>
      <c r="AZ131" s="1033"/>
      <c r="BA131" s="1016"/>
      <c r="BB131" s="130"/>
      <c r="BC131" s="130"/>
      <c r="BD131" s="173" t="str">
        <f t="shared" si="16"/>
        <v/>
      </c>
      <c r="BE131" s="149"/>
      <c r="BF131" s="149"/>
      <c r="BG131" s="149"/>
      <c r="BH131" s="149"/>
      <c r="BI131" s="130"/>
      <c r="BJ131" s="130"/>
      <c r="BK131" s="130"/>
      <c r="BL131" s="130"/>
      <c r="BM131" s="155"/>
      <c r="BN131" s="155"/>
      <c r="BO131" s="155"/>
      <c r="BP131" s="155"/>
      <c r="BQ131" s="156"/>
      <c r="BR131" s="157"/>
      <c r="BS131" s="304"/>
      <c r="BT131" s="774"/>
      <c r="BU131" s="1051"/>
      <c r="BV131" s="995"/>
      <c r="BW131" s="995"/>
      <c r="BX131" s="998"/>
      <c r="BY131" s="998"/>
      <c r="BZ131" s="998"/>
    </row>
    <row r="132" spans="1:78" ht="109.5" customHeight="1" thickBot="1" x14ac:dyDescent="0.25">
      <c r="A132" s="1456"/>
      <c r="B132" s="1458"/>
      <c r="C132" s="1446"/>
      <c r="D132" s="1461"/>
      <c r="E132" s="1005"/>
      <c r="F132" s="1008"/>
      <c r="G132" s="1025"/>
      <c r="H132" s="1014"/>
      <c r="I132" s="1017"/>
      <c r="J132" s="1020"/>
      <c r="K132" s="1023"/>
      <c r="L132" s="1025"/>
      <c r="M132" s="1170"/>
      <c r="N132" s="1025"/>
      <c r="O132" s="1025"/>
      <c r="P132" s="1011"/>
      <c r="Q132" s="1135"/>
      <c r="R132" s="1017"/>
      <c r="S132" s="1028"/>
      <c r="T132" s="1017"/>
      <c r="U132" s="1028"/>
      <c r="V132" s="1017"/>
      <c r="W132" s="1028"/>
      <c r="X132" s="1031"/>
      <c r="Y132" s="1028"/>
      <c r="Z132" s="1028"/>
      <c r="AA132" s="1034"/>
      <c r="AB132" s="162">
        <v>6</v>
      </c>
      <c r="AC132" s="226" t="s">
        <v>581</v>
      </c>
      <c r="AD132" s="227" t="s">
        <v>582</v>
      </c>
      <c r="AE132" s="303" t="s">
        <v>583</v>
      </c>
      <c r="AF132" s="175" t="str">
        <f t="shared" si="12"/>
        <v>Probabilidad</v>
      </c>
      <c r="AG132" s="163" t="s">
        <v>221</v>
      </c>
      <c r="AH132" s="161">
        <f t="shared" si="13"/>
        <v>0.25</v>
      </c>
      <c r="AI132" s="163" t="s">
        <v>222</v>
      </c>
      <c r="AJ132" s="161">
        <f t="shared" si="14"/>
        <v>0.15</v>
      </c>
      <c r="AK132" s="164">
        <f t="shared" si="15"/>
        <v>0.4</v>
      </c>
      <c r="AL132" s="220">
        <f>IFERROR(IF(AND(AF131="Probabilidad",AF132="Probabilidad"),(AL131-(+AL131*AK132)),IF(AND(AF131="Impacto",AF132="Probabilidad"),(AL130-(+AL130*AK132)),IF(AF132="Impacto",AL131,""))),"")</f>
        <v>2.7993599999999997E-2</v>
      </c>
      <c r="AM132" s="220">
        <f>IFERROR(IF(AND(AF131="Impacto",AF132="Impacto"),(AM131-(+AM131*AK132)),IF(AND(AF131="Probabilidad",AF132="Impacto"),(AM130-(+AM130*AK132)),IF(AF132="Probabilidad",AM131,""))),"")</f>
        <v>0.6</v>
      </c>
      <c r="AN132" s="221" t="s">
        <v>223</v>
      </c>
      <c r="AO132" s="221" t="s">
        <v>291</v>
      </c>
      <c r="AP132" s="221" t="s">
        <v>241</v>
      </c>
      <c r="AQ132" s="221" t="s">
        <v>226</v>
      </c>
      <c r="AR132" s="1014"/>
      <c r="AS132" s="1037"/>
      <c r="AT132" s="1037"/>
      <c r="AU132" s="1034"/>
      <c r="AV132" s="1037"/>
      <c r="AW132" s="1037"/>
      <c r="AX132" s="1034"/>
      <c r="AY132" s="1034"/>
      <c r="AZ132" s="1034"/>
      <c r="BA132" s="1017"/>
      <c r="BB132" s="167"/>
      <c r="BC132" s="167"/>
      <c r="BD132" s="176" t="str">
        <f t="shared" si="16"/>
        <v/>
      </c>
      <c r="BE132" s="160"/>
      <c r="BF132" s="160"/>
      <c r="BG132" s="160"/>
      <c r="BH132" s="160"/>
      <c r="BI132" s="167"/>
      <c r="BJ132" s="167"/>
      <c r="BK132" s="167"/>
      <c r="BL132" s="167"/>
      <c r="BM132" s="168"/>
      <c r="BN132" s="168"/>
      <c r="BO132" s="168"/>
      <c r="BP132" s="168"/>
      <c r="BQ132" s="169"/>
      <c r="BR132" s="170"/>
      <c r="BS132" s="711"/>
      <c r="BT132" s="782"/>
      <c r="BU132" s="1052"/>
      <c r="BV132" s="1727"/>
      <c r="BW132" s="1727"/>
      <c r="BX132" s="999"/>
      <c r="BY132" s="999"/>
      <c r="BZ132" s="999"/>
    </row>
    <row r="133" spans="1:78" ht="90.75" customHeight="1" x14ac:dyDescent="0.2">
      <c r="A133" s="1338" t="s">
        <v>584</v>
      </c>
      <c r="B133" s="1457" t="s">
        <v>585</v>
      </c>
      <c r="C133" s="1344" t="s">
        <v>586</v>
      </c>
      <c r="D133" s="1294" t="s">
        <v>209</v>
      </c>
      <c r="E133" s="1296" t="s">
        <v>587</v>
      </c>
      <c r="F133" s="1298">
        <v>1</v>
      </c>
      <c r="G133" s="1312" t="s">
        <v>588</v>
      </c>
      <c r="H133" s="1302"/>
      <c r="I133" s="1304"/>
      <c r="J133" s="1271" t="s">
        <v>589</v>
      </c>
      <c r="K133" s="1307" t="s">
        <v>213</v>
      </c>
      <c r="L133" s="1309" t="s">
        <v>214</v>
      </c>
      <c r="M133" s="1687" t="s">
        <v>590</v>
      </c>
      <c r="N133" s="1309"/>
      <c r="O133" s="1309"/>
      <c r="P133" s="1312" t="s">
        <v>591</v>
      </c>
      <c r="Q133" s="1314">
        <v>1</v>
      </c>
      <c r="R133" s="1214" t="s">
        <v>269</v>
      </c>
      <c r="S133" s="1136">
        <f>IF(R133="Muy Alta",100%,IF(R133="Alta",80%,IF(R133="Media",60%,IF(R133="Baja",40%,IF(R133="Muy Baja",20%,"")))))</f>
        <v>0.2</v>
      </c>
      <c r="T133" s="1214"/>
      <c r="U133" s="1136" t="str">
        <f>IF(T133="Catastrófico",100%,IF(T133="Mayor",80%,IF(T133="Moderado",60%,IF(T133="Menor",40%,IF(T133="Leve",20%,"")))))</f>
        <v/>
      </c>
      <c r="V133" s="1214" t="s">
        <v>251</v>
      </c>
      <c r="W133" s="1136">
        <f>IF(V133="Catastrófico",100%,IF(V133="Mayor",80%,IF(V133="Moderado",60%,IF(V133="Menor",40%,IF(V133="Leve",20%,"")))))</f>
        <v>0.4</v>
      </c>
      <c r="X133" s="1137" t="str">
        <f>IF(Y133=100%,"Catastrófico",IF(Y133=80%,"Mayor",IF(Y133=60%,"Moderado",IF(Y133=40%,"Menor",IF(Y133=20%,"Leve","")))))</f>
        <v>Menor</v>
      </c>
      <c r="Y133" s="1136">
        <f>IF(AND(U133="",W133=""),"",MAX(U133,W133))</f>
        <v>0.4</v>
      </c>
      <c r="Z133" s="1136" t="str">
        <f>CONCATENATE(R133,X133)</f>
        <v>Muy BajaMenor</v>
      </c>
      <c r="AA133" s="1283" t="str">
        <f>IF(Z133="Muy AltaLeve","Alto",IF(Z133="Muy AltaMenor","Alto",IF(Z133="Muy AltaModerado","Alto",IF(Z133="Muy AltaMayor","Alto",IF(Z133="Muy AltaCatastrófico","Extremo",IF(Z133="AltaLeve","Moderado",IF(Z133="AltaMenor","Moderado",IF(Z133="AltaModerado","Alto",IF(Z133="AltaMayor","Alto",IF(Z133="AltaCatastrófico","Extremo",IF(Z133="MediaLeve","Moderado",IF(Z133="MediaMenor","Moderado",IF(Z133="MediaModerado","Moderado",IF(Z133="MediaMayor","Alto",IF(Z133="MediaCatastrófico","Extremo",IF(Z133="BajaLeve","Bajo",IF(Z133="BajaMenor","Moderado",IF(Z133="BajaModerado","Moderado",IF(Z133="BajaMayor","Alto",IF(Z133="BajaCatastrófico","Extremo",IF(Z133="Muy BajaLeve","Bajo",IF(Z133="Muy BajaMenor","Bajo",IF(Z133="Muy BajaModerado","Moderado",IF(Z133="Muy BajaMayor","Alto",IF(Z133="Muy BajaCatastrófico","Extremo","")))))))))))))))))))))))))</f>
        <v>Bajo</v>
      </c>
      <c r="AB133" s="242">
        <v>1</v>
      </c>
      <c r="AC133" s="240" t="s">
        <v>592</v>
      </c>
      <c r="AD133" s="240">
        <v>1</v>
      </c>
      <c r="AE133" s="240" t="s">
        <v>593</v>
      </c>
      <c r="AF133" s="243" t="str">
        <f t="shared" si="12"/>
        <v>Probabilidad</v>
      </c>
      <c r="AG133" s="244" t="s">
        <v>221</v>
      </c>
      <c r="AH133" s="241">
        <f t="shared" si="13"/>
        <v>0.25</v>
      </c>
      <c r="AI133" s="244" t="s">
        <v>222</v>
      </c>
      <c r="AJ133" s="241">
        <f t="shared" si="14"/>
        <v>0.15</v>
      </c>
      <c r="AK133" s="245">
        <f t="shared" si="15"/>
        <v>0.4</v>
      </c>
      <c r="AL133" s="246">
        <f>IFERROR(IF(AF133="Probabilidad",(S133-(+S133*AK133)),IF(AF133="Impacto",S133,"")),"")</f>
        <v>0.12</v>
      </c>
      <c r="AM133" s="246">
        <f>IFERROR(IF(AF133="Impacto",(Y133-(+Y133*AK133)),IF(AF133="Probabilidad",Y133,"")),"")</f>
        <v>0.4</v>
      </c>
      <c r="AN133" s="247" t="s">
        <v>223</v>
      </c>
      <c r="AO133" s="247" t="s">
        <v>291</v>
      </c>
      <c r="AP133" s="247" t="s">
        <v>241</v>
      </c>
      <c r="AQ133" s="247" t="s">
        <v>226</v>
      </c>
      <c r="AR133" s="1229" t="s">
        <v>594</v>
      </c>
      <c r="AS133" s="1230">
        <f>S133</f>
        <v>0.2</v>
      </c>
      <c r="AT133" s="1230">
        <f>IF(AL133="","",MIN(AL133:AL138))</f>
        <v>2.5919999999999995E-2</v>
      </c>
      <c r="AU133" s="1216" t="str">
        <f>IFERROR(IF(AT133="","",IF(AT133&lt;=0.2,"Muy Baja",IF(AT133&lt;=0.4,"Baja",IF(AT133&lt;=0.6,"Media",IF(AT133&lt;=0.8,"Alta","Muy Alta"))))),"")</f>
        <v>Muy Baja</v>
      </c>
      <c r="AV133" s="1230">
        <f>Y133</f>
        <v>0.4</v>
      </c>
      <c r="AW133" s="1230">
        <f>IF(AM133="","",MIN(AM133:AM138))</f>
        <v>0.4</v>
      </c>
      <c r="AX133" s="1216" t="str">
        <f>IFERROR(IF(AW133="","",IF(AW133&lt;=0.2,"Leve",IF(AW133&lt;=0.4,"Menor",IF(AW133&lt;=0.6,"Moderado",IF(AW133&lt;=0.8,"Mayor","Catastrófico"))))),"")</f>
        <v>Menor</v>
      </c>
      <c r="AY133" s="1216" t="str">
        <f>AA133</f>
        <v>Bajo</v>
      </c>
      <c r="AZ133" s="1216" t="str">
        <f>IFERROR(IF(OR(AND(AU133="Muy Baja",AX133="Leve"),AND(AU133="Muy Baja",AX133="Menor"),AND(AU133="Baja",AX133="Leve")),"Bajo",IF(OR(AND(AU133="Muy baja",AX133="Moderado"),AND(AU133="Baja",AX133="Menor"),AND(AU133="Baja",AX133="Moderado"),AND(AU133="Media",AX133="Leve"),AND(AU133="Media",AX133="Menor"),AND(AU133="Media",AX133="Moderado"),AND(AU133="Alta",AX133="Leve"),AND(AU133="Alta",AX133="Menor")),"Moderado",IF(OR(AND(AU133="Muy Baja",AX133="Mayor"),AND(AU133="Baja",AX133="Mayor"),AND(AU133="Media",AX133="Mayor"),AND(AU133="Alta",AX133="Moderado"),AND(AU133="Alta",AX133="Mayor"),AND(AU133="Muy Alta",AX133="Leve"),AND(AU133="Muy Alta",AX133="Menor"),AND(AU133="Muy Alta",AX133="Moderado"),AND(AU133="Muy Alta",AX133="Mayor")),"Alto",IF(OR(AND(AU133="Muy Baja",AX133="Catastrófico"),AND(AU133="Baja",AX133="Catastrófico"),AND(AU133="Media",AX133="Catastrófico"),AND(AU133="Alta",AX133="Catastrófico"),AND(AU133="Muy Alta",AX133="Catastrófico")),"Extremo","")))),"")</f>
        <v>Bajo</v>
      </c>
      <c r="BA133" s="1214" t="s">
        <v>255</v>
      </c>
      <c r="BB133" s="267"/>
      <c r="BC133" s="267"/>
      <c r="BD133" s="249" t="str">
        <f>IF(SUM(BE133:BH133)=0,"",SUM(BE133:BH133))</f>
        <v/>
      </c>
      <c r="BE133" s="250"/>
      <c r="BF133" s="250"/>
      <c r="BG133" s="250"/>
      <c r="BH133" s="250"/>
      <c r="BI133" s="248"/>
      <c r="BJ133" s="248"/>
      <c r="BK133" s="248"/>
      <c r="BL133" s="248"/>
      <c r="BM133" s="251"/>
      <c r="BN133" s="251"/>
      <c r="BO133" s="251"/>
      <c r="BP133" s="251"/>
      <c r="BQ133" s="252"/>
      <c r="BR133" s="253"/>
      <c r="BS133" s="710"/>
      <c r="BT133" s="9"/>
      <c r="BU133" s="1330"/>
      <c r="BV133" s="1625"/>
      <c r="BW133" s="1625"/>
      <c r="BX133" s="1628"/>
      <c r="BY133" s="1395"/>
      <c r="BZ133" s="1395"/>
    </row>
    <row r="134" spans="1:78" ht="102" customHeight="1" x14ac:dyDescent="0.2">
      <c r="A134" s="1339"/>
      <c r="B134" s="1236"/>
      <c r="C134" s="1345"/>
      <c r="D134" s="1262"/>
      <c r="E134" s="1264"/>
      <c r="F134" s="1266"/>
      <c r="G134" s="1281"/>
      <c r="H134" s="1160"/>
      <c r="I134" s="1236"/>
      <c r="J134" s="1272"/>
      <c r="K134" s="1248"/>
      <c r="L134" s="1275"/>
      <c r="M134" s="1632"/>
      <c r="N134" s="1275"/>
      <c r="O134" s="1275"/>
      <c r="P134" s="1281"/>
      <c r="Q134" s="1233"/>
      <c r="R134" s="1016"/>
      <c r="S134" s="1027"/>
      <c r="T134" s="1016"/>
      <c r="U134" s="1027"/>
      <c r="V134" s="1016"/>
      <c r="W134" s="1027"/>
      <c r="X134" s="1030"/>
      <c r="Y134" s="1027"/>
      <c r="Z134" s="1027"/>
      <c r="AA134" s="1039"/>
      <c r="AB134" s="150">
        <v>2</v>
      </c>
      <c r="AC134" s="131" t="s">
        <v>595</v>
      </c>
      <c r="AD134" s="131">
        <v>1</v>
      </c>
      <c r="AE134" s="149" t="s">
        <v>596</v>
      </c>
      <c r="AF134" s="145" t="str">
        <f t="shared" si="12"/>
        <v>Probabilidad</v>
      </c>
      <c r="AG134" s="151" t="s">
        <v>221</v>
      </c>
      <c r="AH134" s="146">
        <f t="shared" si="13"/>
        <v>0.25</v>
      </c>
      <c r="AI134" s="151" t="s">
        <v>222</v>
      </c>
      <c r="AJ134" s="146">
        <f t="shared" si="14"/>
        <v>0.15</v>
      </c>
      <c r="AK134" s="147">
        <f t="shared" si="15"/>
        <v>0.4</v>
      </c>
      <c r="AL134" s="152">
        <f>IFERROR(IF(AND(AF133="Probabilidad",AF134="Probabilidad"),(AL133-(+AL133*AK134)),IF(AF134="Probabilidad",(S133-(+S133*AK134)),IF(AF134="Impacto",AL133,""))),"")</f>
        <v>7.1999999999999995E-2</v>
      </c>
      <c r="AM134" s="152">
        <f>IFERROR(IF(AND(AF133="Impacto",AF134="Impacto"),(AM133-(+AM133*AK134)),IF(AF134="Impacto",(Y133-(+Y133*AK134)),IF(AF134="Probabilidad",AM133,""))),"")</f>
        <v>0.4</v>
      </c>
      <c r="AN134" s="153" t="s">
        <v>223</v>
      </c>
      <c r="AO134" s="153" t="s">
        <v>291</v>
      </c>
      <c r="AP134" s="153" t="s">
        <v>241</v>
      </c>
      <c r="AQ134" s="153" t="s">
        <v>226</v>
      </c>
      <c r="AR134" s="1013"/>
      <c r="AS134" s="1036"/>
      <c r="AT134" s="1036"/>
      <c r="AU134" s="1033"/>
      <c r="AV134" s="1036"/>
      <c r="AW134" s="1036"/>
      <c r="AX134" s="1033"/>
      <c r="AY134" s="1033"/>
      <c r="AZ134" s="1033"/>
      <c r="BA134" s="1016"/>
      <c r="BB134" s="129"/>
      <c r="BC134" s="129"/>
      <c r="BD134" s="148" t="str">
        <f t="shared" ref="BD134:BD168" si="17">IF(SUM(BE134:BH134)=0,"",SUM(BE134:BH134))</f>
        <v/>
      </c>
      <c r="BE134" s="154"/>
      <c r="BF134" s="154"/>
      <c r="BG134" s="154"/>
      <c r="BH134" s="154"/>
      <c r="BI134" s="130"/>
      <c r="BJ134" s="130"/>
      <c r="BK134" s="130"/>
      <c r="BL134" s="130"/>
      <c r="BM134" s="155"/>
      <c r="BN134" s="155"/>
      <c r="BO134" s="155"/>
      <c r="BP134" s="155"/>
      <c r="BQ134" s="156"/>
      <c r="BR134" s="157"/>
      <c r="BS134" s="304"/>
      <c r="BT134" s="149"/>
      <c r="BU134" s="1331"/>
      <c r="BV134" s="1626"/>
      <c r="BW134" s="1626"/>
      <c r="BX134" s="1629"/>
      <c r="BY134" s="1401"/>
      <c r="BZ134" s="1401"/>
    </row>
    <row r="135" spans="1:78" ht="89.25" customHeight="1" x14ac:dyDescent="0.2">
      <c r="A135" s="1339"/>
      <c r="B135" s="1236"/>
      <c r="C135" s="1345"/>
      <c r="D135" s="1262"/>
      <c r="E135" s="1264"/>
      <c r="F135" s="1266"/>
      <c r="G135" s="1281"/>
      <c r="H135" s="1160"/>
      <c r="I135" s="1236"/>
      <c r="J135" s="1272"/>
      <c r="K135" s="1248"/>
      <c r="L135" s="1275"/>
      <c r="M135" s="1632"/>
      <c r="N135" s="1275"/>
      <c r="O135" s="1275"/>
      <c r="P135" s="1281"/>
      <c r="Q135" s="1233"/>
      <c r="R135" s="1016"/>
      <c r="S135" s="1027"/>
      <c r="T135" s="1016"/>
      <c r="U135" s="1027"/>
      <c r="V135" s="1016"/>
      <c r="W135" s="1027"/>
      <c r="X135" s="1030"/>
      <c r="Y135" s="1027"/>
      <c r="Z135" s="1027"/>
      <c r="AA135" s="1039"/>
      <c r="AB135" s="150">
        <v>3</v>
      </c>
      <c r="AC135" s="131" t="s">
        <v>597</v>
      </c>
      <c r="AD135" s="131" t="s">
        <v>598</v>
      </c>
      <c r="AE135" s="131" t="s">
        <v>599</v>
      </c>
      <c r="AF135" s="145" t="str">
        <f t="shared" si="12"/>
        <v>Probabilidad</v>
      </c>
      <c r="AG135" s="151" t="s">
        <v>221</v>
      </c>
      <c r="AH135" s="146">
        <f t="shared" si="13"/>
        <v>0.25</v>
      </c>
      <c r="AI135" s="151" t="s">
        <v>222</v>
      </c>
      <c r="AJ135" s="146">
        <f t="shared" si="14"/>
        <v>0.15</v>
      </c>
      <c r="AK135" s="147">
        <f t="shared" si="15"/>
        <v>0.4</v>
      </c>
      <c r="AL135" s="152">
        <f>IFERROR(IF(AND(AF134="Probabilidad",AF135="Probabilidad"),(AL134-(+AL134*AK135)),IF(AND(AF134="Impacto",AF135="Probabilidad"),(AL133-(+AL133*AK135)),IF(AF135="Impacto",AL134,""))),"")</f>
        <v>4.3199999999999995E-2</v>
      </c>
      <c r="AM135" s="152">
        <f>IFERROR(IF(AND(AF134="Impacto",AF135="Impacto"),(AM134-(+AM134*AK135)),IF(AND(AF134="Probabilidad",AF135="Impacto"),(AM133-(+AM133*AK135)),IF(AF135="Probabilidad",AM134,""))),"")</f>
        <v>0.4</v>
      </c>
      <c r="AN135" s="153" t="s">
        <v>223</v>
      </c>
      <c r="AO135" s="153" t="s">
        <v>291</v>
      </c>
      <c r="AP135" s="153" t="s">
        <v>241</v>
      </c>
      <c r="AQ135" s="153" t="s">
        <v>226</v>
      </c>
      <c r="AR135" s="1013"/>
      <c r="AS135" s="1036"/>
      <c r="AT135" s="1036"/>
      <c r="AU135" s="1033"/>
      <c r="AV135" s="1036"/>
      <c r="AW135" s="1036"/>
      <c r="AX135" s="1033"/>
      <c r="AY135" s="1033"/>
      <c r="AZ135" s="1033"/>
      <c r="BA135" s="1016"/>
      <c r="BB135" s="129"/>
      <c r="BC135" s="129"/>
      <c r="BD135" s="148" t="str">
        <f t="shared" si="17"/>
        <v/>
      </c>
      <c r="BE135" s="154"/>
      <c r="BF135" s="154"/>
      <c r="BG135" s="154"/>
      <c r="BH135" s="154"/>
      <c r="BI135" s="130"/>
      <c r="BJ135" s="130"/>
      <c r="BK135" s="130"/>
      <c r="BL135" s="130"/>
      <c r="BM135" s="155"/>
      <c r="BN135" s="155"/>
      <c r="BO135" s="155"/>
      <c r="BP135" s="155"/>
      <c r="BQ135" s="156"/>
      <c r="BR135" s="157"/>
      <c r="BS135" s="304"/>
      <c r="BT135" s="149"/>
      <c r="BU135" s="1331"/>
      <c r="BV135" s="1626"/>
      <c r="BW135" s="1626"/>
      <c r="BX135" s="1629"/>
      <c r="BY135" s="1401"/>
      <c r="BZ135" s="1401"/>
    </row>
    <row r="136" spans="1:78" ht="94.5" customHeight="1" x14ac:dyDescent="0.2">
      <c r="A136" s="1339"/>
      <c r="B136" s="1236"/>
      <c r="C136" s="1345"/>
      <c r="D136" s="1262"/>
      <c r="E136" s="1264"/>
      <c r="F136" s="1266"/>
      <c r="G136" s="1281"/>
      <c r="H136" s="1160"/>
      <c r="I136" s="1236"/>
      <c r="J136" s="1272"/>
      <c r="K136" s="1248"/>
      <c r="L136" s="1275"/>
      <c r="M136" s="1632"/>
      <c r="N136" s="1275"/>
      <c r="O136" s="1275"/>
      <c r="P136" s="1281"/>
      <c r="Q136" s="1233"/>
      <c r="R136" s="1016"/>
      <c r="S136" s="1027"/>
      <c r="T136" s="1016"/>
      <c r="U136" s="1027"/>
      <c r="V136" s="1016"/>
      <c r="W136" s="1027"/>
      <c r="X136" s="1030"/>
      <c r="Y136" s="1027"/>
      <c r="Z136" s="1027"/>
      <c r="AA136" s="1039"/>
      <c r="AB136" s="150">
        <v>4</v>
      </c>
      <c r="AC136" s="149" t="s">
        <v>600</v>
      </c>
      <c r="AD136" s="149" t="s">
        <v>598</v>
      </c>
      <c r="AE136" s="149" t="s">
        <v>601</v>
      </c>
      <c r="AF136" s="145" t="str">
        <f t="shared" si="12"/>
        <v>Probabilidad</v>
      </c>
      <c r="AG136" s="151" t="s">
        <v>221</v>
      </c>
      <c r="AH136" s="146">
        <f t="shared" si="13"/>
        <v>0.25</v>
      </c>
      <c r="AI136" s="151" t="s">
        <v>222</v>
      </c>
      <c r="AJ136" s="146">
        <f t="shared" si="14"/>
        <v>0.15</v>
      </c>
      <c r="AK136" s="147">
        <f t="shared" si="15"/>
        <v>0.4</v>
      </c>
      <c r="AL136" s="152">
        <f>IFERROR(IF(AND(AF135="Probabilidad",AF136="Probabilidad"),(AL135-(+AL135*AK136)),IF(AND(AF135="Impacto",AF136="Probabilidad"),(AL134-(+AL134*AK136)),IF(AF136="Impacto",AL135,""))),"")</f>
        <v>2.5919999999999995E-2</v>
      </c>
      <c r="AM136" s="152">
        <f>IFERROR(IF(AND(AF135="Impacto",AF136="Impacto"),(AM135-(+AM135*AK136)),IF(AND(AF135="Probabilidad",AF136="Impacto"),(AM134-(+AM134*AK136)),IF(AF136="Probabilidad",AM135,""))),"")</f>
        <v>0.4</v>
      </c>
      <c r="AN136" s="153" t="s">
        <v>223</v>
      </c>
      <c r="AO136" s="153" t="s">
        <v>291</v>
      </c>
      <c r="AP136" s="153" t="s">
        <v>241</v>
      </c>
      <c r="AQ136" s="153" t="s">
        <v>226</v>
      </c>
      <c r="AR136" s="1013"/>
      <c r="AS136" s="1036"/>
      <c r="AT136" s="1036"/>
      <c r="AU136" s="1033"/>
      <c r="AV136" s="1036"/>
      <c r="AW136" s="1036"/>
      <c r="AX136" s="1033"/>
      <c r="AY136" s="1033"/>
      <c r="AZ136" s="1033"/>
      <c r="BA136" s="1016"/>
      <c r="BB136" s="129"/>
      <c r="BC136" s="129"/>
      <c r="BD136" s="148" t="str">
        <f t="shared" si="17"/>
        <v/>
      </c>
      <c r="BE136" s="154"/>
      <c r="BF136" s="154"/>
      <c r="BG136" s="154"/>
      <c r="BH136" s="154"/>
      <c r="BI136" s="130"/>
      <c r="BJ136" s="130"/>
      <c r="BK136" s="130"/>
      <c r="BL136" s="130"/>
      <c r="BM136" s="155"/>
      <c r="BN136" s="155"/>
      <c r="BO136" s="155"/>
      <c r="BP136" s="155"/>
      <c r="BQ136" s="156"/>
      <c r="BR136" s="157"/>
      <c r="BS136" s="304"/>
      <c r="BT136" s="149"/>
      <c r="BU136" s="1331"/>
      <c r="BV136" s="1626"/>
      <c r="BW136" s="1626"/>
      <c r="BX136" s="1629"/>
      <c r="BY136" s="1401"/>
      <c r="BZ136" s="1401"/>
    </row>
    <row r="137" spans="1:78" ht="16" x14ac:dyDescent="0.2">
      <c r="A137" s="1339"/>
      <c r="B137" s="1236"/>
      <c r="C137" s="1345"/>
      <c r="D137" s="1262"/>
      <c r="E137" s="1264"/>
      <c r="F137" s="1266"/>
      <c r="G137" s="1281"/>
      <c r="H137" s="1160"/>
      <c r="I137" s="1236"/>
      <c r="J137" s="1272"/>
      <c r="K137" s="1248"/>
      <c r="L137" s="1275"/>
      <c r="M137" s="1632"/>
      <c r="N137" s="1275"/>
      <c r="O137" s="1275"/>
      <c r="P137" s="1281"/>
      <c r="Q137" s="1233"/>
      <c r="R137" s="1016"/>
      <c r="S137" s="1027"/>
      <c r="T137" s="1016"/>
      <c r="U137" s="1027"/>
      <c r="V137" s="1016"/>
      <c r="W137" s="1027"/>
      <c r="X137" s="1030"/>
      <c r="Y137" s="1027"/>
      <c r="Z137" s="1027"/>
      <c r="AA137" s="1039"/>
      <c r="AB137" s="150">
        <v>5</v>
      </c>
      <c r="AC137" s="158"/>
      <c r="AD137" s="158"/>
      <c r="AE137" s="149"/>
      <c r="AF137" s="145" t="str">
        <f t="shared" si="12"/>
        <v/>
      </c>
      <c r="AG137" s="151"/>
      <c r="AH137" s="146" t="str">
        <f t="shared" si="13"/>
        <v/>
      </c>
      <c r="AI137" s="151"/>
      <c r="AJ137" s="146" t="str">
        <f t="shared" si="14"/>
        <v/>
      </c>
      <c r="AK137" s="147" t="str">
        <f t="shared" si="15"/>
        <v/>
      </c>
      <c r="AL137" s="152" t="str">
        <f>IFERROR(IF(AND(AF136="Probabilidad",AF137="Probabilidad"),(AL136-(+AL136*AK137)),IF(AND(AF136="Impacto",AF137="Probabilidad"),(AL135-(+AL135*AK137)),IF(AF137="Impacto",AL136,""))),"")</f>
        <v/>
      </c>
      <c r="AM137" s="152" t="str">
        <f>IFERROR(IF(AND(AF136="Impacto",AF137="Impacto"),(AM136-(+AM136*AK137)),IF(AND(AF136="Probabilidad",AF137="Impacto"),(AM135-(+AM135*AK137)),IF(AF137="Probabilidad",AM136,""))),"")</f>
        <v/>
      </c>
      <c r="AN137" s="153"/>
      <c r="AO137" s="153"/>
      <c r="AP137" s="153"/>
      <c r="AQ137" s="153"/>
      <c r="AR137" s="1013"/>
      <c r="AS137" s="1036"/>
      <c r="AT137" s="1036"/>
      <c r="AU137" s="1033"/>
      <c r="AV137" s="1036"/>
      <c r="AW137" s="1036"/>
      <c r="AX137" s="1033"/>
      <c r="AY137" s="1033"/>
      <c r="AZ137" s="1033"/>
      <c r="BA137" s="1016"/>
      <c r="BB137" s="129"/>
      <c r="BC137" s="129"/>
      <c r="BD137" s="148" t="str">
        <f t="shared" si="17"/>
        <v/>
      </c>
      <c r="BE137" s="154"/>
      <c r="BF137" s="154"/>
      <c r="BG137" s="154"/>
      <c r="BH137" s="154"/>
      <c r="BI137" s="130"/>
      <c r="BJ137" s="130"/>
      <c r="BK137" s="130"/>
      <c r="BL137" s="130"/>
      <c r="BM137" s="155"/>
      <c r="BN137" s="155"/>
      <c r="BO137" s="155"/>
      <c r="BP137" s="155"/>
      <c r="BQ137" s="156"/>
      <c r="BR137" s="157"/>
      <c r="BS137" s="304"/>
      <c r="BT137" s="149"/>
      <c r="BU137" s="1331"/>
      <c r="BV137" s="1626"/>
      <c r="BW137" s="1626"/>
      <c r="BX137" s="1629"/>
      <c r="BY137" s="1401"/>
      <c r="BZ137" s="1401"/>
    </row>
    <row r="138" spans="1:78" ht="17" thickBot="1" x14ac:dyDescent="0.25">
      <c r="A138" s="1339"/>
      <c r="B138" s="1236"/>
      <c r="C138" s="1345"/>
      <c r="D138" s="1295"/>
      <c r="E138" s="1297"/>
      <c r="F138" s="1299"/>
      <c r="G138" s="1313"/>
      <c r="H138" s="1303"/>
      <c r="I138" s="1305"/>
      <c r="J138" s="1273"/>
      <c r="K138" s="1308"/>
      <c r="L138" s="1310"/>
      <c r="M138" s="1633"/>
      <c r="N138" s="1310"/>
      <c r="O138" s="1310"/>
      <c r="P138" s="1313"/>
      <c r="Q138" s="1315"/>
      <c r="R138" s="1326"/>
      <c r="S138" s="1328"/>
      <c r="T138" s="1326"/>
      <c r="U138" s="1328"/>
      <c r="V138" s="1326"/>
      <c r="W138" s="1328"/>
      <c r="X138" s="1334"/>
      <c r="Y138" s="1328"/>
      <c r="Z138" s="1328"/>
      <c r="AA138" s="1258"/>
      <c r="AB138" s="256">
        <v>6</v>
      </c>
      <c r="AC138" s="254"/>
      <c r="AD138" s="254"/>
      <c r="AE138" s="254"/>
      <c r="AF138" s="257" t="str">
        <f t="shared" si="12"/>
        <v/>
      </c>
      <c r="AG138" s="258"/>
      <c r="AH138" s="255" t="str">
        <f t="shared" si="13"/>
        <v/>
      </c>
      <c r="AI138" s="258"/>
      <c r="AJ138" s="255" t="str">
        <f t="shared" si="14"/>
        <v/>
      </c>
      <c r="AK138" s="259" t="str">
        <f t="shared" si="15"/>
        <v/>
      </c>
      <c r="AL138" s="260" t="str">
        <f>IFERROR(IF(AND(AF137="Probabilidad",AF138="Probabilidad"),(AL137-(+AL137*AK138)),IF(AND(AF137="Impacto",AF138="Probabilidad"),(AL136-(+AL136*AK138)),IF(AF138="Impacto",AL137,""))),"")</f>
        <v/>
      </c>
      <c r="AM138" s="260" t="str">
        <f>IFERROR(IF(AND(AF137="Impacto",AF138="Impacto"),(AM137-(+AM137*AK138)),IF(AND(AF137="Probabilidad",AF138="Impacto"),(AM136-(+AM136*AK138)),IF(AF138="Probabilidad",AM137,""))),"")</f>
        <v/>
      </c>
      <c r="AN138" s="261"/>
      <c r="AO138" s="261"/>
      <c r="AP138" s="261"/>
      <c r="AQ138" s="261"/>
      <c r="AR138" s="1324"/>
      <c r="AS138" s="1325"/>
      <c r="AT138" s="1325"/>
      <c r="AU138" s="1329"/>
      <c r="AV138" s="1325"/>
      <c r="AW138" s="1325"/>
      <c r="AX138" s="1329"/>
      <c r="AY138" s="1329"/>
      <c r="AZ138" s="1329"/>
      <c r="BA138" s="1326"/>
      <c r="BB138" s="542"/>
      <c r="BC138" s="542"/>
      <c r="BD138" s="522" t="str">
        <f t="shared" si="17"/>
        <v/>
      </c>
      <c r="BE138" s="543"/>
      <c r="BF138" s="543"/>
      <c r="BG138" s="543"/>
      <c r="BH138" s="543"/>
      <c r="BI138" s="262"/>
      <c r="BJ138" s="262"/>
      <c r="BK138" s="262"/>
      <c r="BL138" s="262"/>
      <c r="BM138" s="264"/>
      <c r="BN138" s="264"/>
      <c r="BO138" s="264"/>
      <c r="BP138" s="264"/>
      <c r="BQ138" s="265"/>
      <c r="BR138" s="266"/>
      <c r="BS138" s="711"/>
      <c r="BT138" s="160"/>
      <c r="BU138" s="1332"/>
      <c r="BV138" s="1627"/>
      <c r="BW138" s="1627"/>
      <c r="BX138" s="1630"/>
      <c r="BY138" s="1402"/>
      <c r="BZ138" s="1402"/>
    </row>
    <row r="139" spans="1:78" ht="155.25" customHeight="1" x14ac:dyDescent="0.2">
      <c r="A139" s="1339"/>
      <c r="B139" s="1236"/>
      <c r="C139" s="1345"/>
      <c r="D139" s="1261" t="s">
        <v>209</v>
      </c>
      <c r="E139" s="1264" t="s">
        <v>587</v>
      </c>
      <c r="F139" s="1265">
        <v>2</v>
      </c>
      <c r="G139" s="1274" t="s">
        <v>602</v>
      </c>
      <c r="H139" s="1160"/>
      <c r="I139" s="1235"/>
      <c r="J139" s="1306" t="s">
        <v>603</v>
      </c>
      <c r="K139" s="1248" t="s">
        <v>213</v>
      </c>
      <c r="L139" s="1274" t="s">
        <v>214</v>
      </c>
      <c r="M139" s="1631" t="s">
        <v>604</v>
      </c>
      <c r="N139" s="1274"/>
      <c r="O139" s="1274"/>
      <c r="P139" s="1268" t="s">
        <v>605</v>
      </c>
      <c r="Q139" s="1634">
        <v>1</v>
      </c>
      <c r="R139" s="1286" t="s">
        <v>430</v>
      </c>
      <c r="S139" s="1327">
        <f>IF(R139="Muy Alta",100%,IF(R139="Alta",80%,IF(R139="Media",60%,IF(R139="Baja",40%,IF(R139="Muy Baja",20%,"")))))</f>
        <v>1</v>
      </c>
      <c r="T139" s="1286"/>
      <c r="U139" s="1327" t="str">
        <f>IF(T139="Catastrófico",100%,IF(T139="Mayor",80%,IF(T139="Moderado",60%,IF(T139="Menor",40%,IF(T139="Leve",20%,"")))))</f>
        <v/>
      </c>
      <c r="V139" s="1286" t="s">
        <v>218</v>
      </c>
      <c r="W139" s="1327">
        <f>IF(V139="Catastrófico",100%,IF(V139="Mayor",80%,IF(V139="Moderado",60%,IF(V139="Menor",40%,IF(V139="Leve",20%,"")))))</f>
        <v>0.6</v>
      </c>
      <c r="X139" s="1333" t="str">
        <f>IF(Y139=100%,"Catastrófico",IF(Y139=80%,"Mayor",IF(Y139=60%,"Moderado",IF(Y139=40%,"Menor",IF(Y139=20%,"Leve","")))))</f>
        <v>Moderado</v>
      </c>
      <c r="Y139" s="1327">
        <f>IF(AND(U139="",W139=""),"",MAX(U139,W139))</f>
        <v>0.6</v>
      </c>
      <c r="Z139" s="1327" t="str">
        <f>CONCATENATE(R139,X139)</f>
        <v>Muy AltaModerado</v>
      </c>
      <c r="AA139" s="1285" t="str">
        <f>IF(Z139="Muy AltaLeve","Alto",IF(Z139="Muy AltaMenor","Alto",IF(Z139="Muy AltaModerado","Alto",IF(Z139="Muy AltaMayor","Alto",IF(Z139="Muy AltaCatastrófico","Extremo",IF(Z139="AltaLeve","Moderado",IF(Z139="AltaMenor","Moderado",IF(Z139="AltaModerado","Alto",IF(Z139="AltaMayor","Alto",IF(Z139="AltaCatastrófico","Extremo",IF(Z139="MediaLeve","Moderado",IF(Z139="MediaMenor","Moderado",IF(Z139="MediaModerado","Moderado",IF(Z139="MediaMayor","Alto",IF(Z139="MediaCatastrófico","Extremo",IF(Z139="BajaLeve","Bajo",IF(Z139="BajaMenor","Moderado",IF(Z139="BajaModerado","Moderado",IF(Z139="BajaMayor","Alto",IF(Z139="BajaCatastrófico","Extremo",IF(Z139="Muy BajaLeve","Bajo",IF(Z139="Muy BajaMenor","Bajo",IF(Z139="Muy BajaModerado","Moderado",IF(Z139="Muy BajaMayor","Alto",IF(Z139="Muy BajaCatastrófico","Extremo","")))))))))))))))))))))))))</f>
        <v>Alto</v>
      </c>
      <c r="AB139" s="229">
        <v>1</v>
      </c>
      <c r="AC139" s="525" t="s">
        <v>606</v>
      </c>
      <c r="AD139" s="544" t="s">
        <v>607</v>
      </c>
      <c r="AE139" s="545" t="s">
        <v>608</v>
      </c>
      <c r="AF139" s="231" t="str">
        <f t="shared" si="12"/>
        <v>Probabilidad</v>
      </c>
      <c r="AG139" s="232" t="s">
        <v>221</v>
      </c>
      <c r="AH139" s="228">
        <f t="shared" si="13"/>
        <v>0.25</v>
      </c>
      <c r="AI139" s="232" t="s">
        <v>222</v>
      </c>
      <c r="AJ139" s="228">
        <f t="shared" si="14"/>
        <v>0.15</v>
      </c>
      <c r="AK139" s="233">
        <f t="shared" si="15"/>
        <v>0.4</v>
      </c>
      <c r="AL139" s="234">
        <f>IFERROR(IF(AF139="Probabilidad",(S139-(+S139*AK139)),IF(AF139="Impacto",S139,"")),"")</f>
        <v>0.6</v>
      </c>
      <c r="AM139" s="234">
        <f>IFERROR(IF(AF139="Impacto",(Y139-(+Y139*AK139)),IF(AF139="Probabilidad",Y139,"")),"")</f>
        <v>0.6</v>
      </c>
      <c r="AN139" s="126" t="s">
        <v>223</v>
      </c>
      <c r="AO139" s="126" t="s">
        <v>443</v>
      </c>
      <c r="AP139" s="126" t="s">
        <v>241</v>
      </c>
      <c r="AQ139" s="126" t="s">
        <v>226</v>
      </c>
      <c r="AR139" s="1512" t="s">
        <v>609</v>
      </c>
      <c r="AS139" s="1284">
        <f>S139</f>
        <v>1</v>
      </c>
      <c r="AT139" s="1284">
        <f>IF(AL139="","",MIN(AL139:AL144))</f>
        <v>0.29399999999999998</v>
      </c>
      <c r="AU139" s="1285" t="str">
        <f>IFERROR(IF(AT139="","",IF(AT139&lt;=0.2,"Muy Baja",IF(AT139&lt;=0.4,"Baja",IF(AT139&lt;=0.6,"Media",IF(AT139&lt;=0.8,"Alta","Muy Alta"))))),"")</f>
        <v>Baja</v>
      </c>
      <c r="AV139" s="1284">
        <f>Y139</f>
        <v>0.6</v>
      </c>
      <c r="AW139" s="1284">
        <f>IF(AM139="","",MIN(AM139:AM144))</f>
        <v>0.6</v>
      </c>
      <c r="AX139" s="1285" t="str">
        <f>IFERROR(IF(AW139="","",IF(AW139&lt;=0.2,"Leve",IF(AW139&lt;=0.4,"Menor",IF(AW139&lt;=0.6,"Moderado",IF(AW139&lt;=0.8,"Mayor","Catastrófico"))))),"")</f>
        <v>Moderado</v>
      </c>
      <c r="AY139" s="1285" t="str">
        <f>AA139</f>
        <v>Alto</v>
      </c>
      <c r="AZ139" s="1285" t="str">
        <f>IFERROR(IF(OR(AND(AU139="Muy Baja",AX139="Leve"),AND(AU139="Muy Baja",AX139="Menor"),AND(AU139="Baja",AX139="Leve")),"Bajo",IF(OR(AND(AU139="Muy baja",AX139="Moderado"),AND(AU139="Baja",AX139="Menor"),AND(AU139="Baja",AX139="Moderado"),AND(AU139="Media",AX139="Leve"),AND(AU139="Media",AX139="Menor"),AND(AU139="Media",AX139="Moderado"),AND(AU139="Alta",AX139="Leve"),AND(AU139="Alta",AX139="Menor")),"Moderado",IF(OR(AND(AU139="Muy Baja",AX139="Mayor"),AND(AU139="Baja",AX139="Mayor"),AND(AU139="Media",AX139="Mayor"),AND(AU139="Alta",AX139="Moderado"),AND(AU139="Alta",AX139="Mayor"),AND(AU139="Muy Alta",AX139="Leve"),AND(AU139="Muy Alta",AX139="Menor"),AND(AU139="Muy Alta",AX139="Moderado"),AND(AU139="Muy Alta",AX139="Mayor")),"Alto",IF(OR(AND(AU139="Muy Baja",AX139="Catastrófico"),AND(AU139="Baja",AX139="Catastrófico"),AND(AU139="Media",AX139="Catastrófico"),AND(AU139="Alta",AX139="Catastrófico"),AND(AU139="Muy Alta",AX139="Catastrófico")),"Extremo","")))),"")</f>
        <v>Moderado</v>
      </c>
      <c r="BA139" s="1286" t="s">
        <v>228</v>
      </c>
      <c r="BB139" s="546" t="s">
        <v>610</v>
      </c>
      <c r="BC139" s="547" t="s">
        <v>611</v>
      </c>
      <c r="BD139" s="548">
        <f t="shared" si="17"/>
        <v>4</v>
      </c>
      <c r="BE139" s="28">
        <v>1</v>
      </c>
      <c r="BF139" s="28">
        <v>1</v>
      </c>
      <c r="BG139" s="28">
        <v>1</v>
      </c>
      <c r="BH139" s="28">
        <v>1</v>
      </c>
      <c r="BI139" s="549" t="s">
        <v>612</v>
      </c>
      <c r="BJ139" s="550" t="s">
        <v>613</v>
      </c>
      <c r="BK139" s="235"/>
      <c r="BL139" s="235"/>
      <c r="BM139" s="870"/>
      <c r="BN139" s="236"/>
      <c r="BO139" s="236"/>
      <c r="BP139" s="236"/>
      <c r="BQ139" s="237"/>
      <c r="BR139" s="238"/>
      <c r="BS139" s="710"/>
      <c r="BT139" s="9"/>
      <c r="BU139" s="1637"/>
      <c r="BV139" s="1288"/>
      <c r="BW139" s="1288"/>
      <c r="BX139" s="1291"/>
      <c r="BY139" s="997"/>
      <c r="BZ139" s="997"/>
    </row>
    <row r="140" spans="1:78" ht="167.25" customHeight="1" x14ac:dyDescent="0.2">
      <c r="A140" s="1339"/>
      <c r="B140" s="1236"/>
      <c r="C140" s="1345"/>
      <c r="D140" s="1262"/>
      <c r="E140" s="1264"/>
      <c r="F140" s="1266"/>
      <c r="G140" s="1275"/>
      <c r="H140" s="1160"/>
      <c r="I140" s="1236"/>
      <c r="J140" s="1272"/>
      <c r="K140" s="1248"/>
      <c r="L140" s="1275"/>
      <c r="M140" s="1632"/>
      <c r="N140" s="1275"/>
      <c r="O140" s="1275"/>
      <c r="P140" s="1269"/>
      <c r="Q140" s="1635"/>
      <c r="R140" s="1016"/>
      <c r="S140" s="1027"/>
      <c r="T140" s="1016"/>
      <c r="U140" s="1027"/>
      <c r="V140" s="1016"/>
      <c r="W140" s="1027"/>
      <c r="X140" s="1030"/>
      <c r="Y140" s="1027"/>
      <c r="Z140" s="1027"/>
      <c r="AA140" s="1033"/>
      <c r="AB140" s="150">
        <v>2</v>
      </c>
      <c r="AC140" s="551" t="s">
        <v>614</v>
      </c>
      <c r="AD140" s="374" t="s">
        <v>607</v>
      </c>
      <c r="AE140" s="552" t="s">
        <v>615</v>
      </c>
      <c r="AF140" s="171" t="str">
        <f>IF(OR(AG140="Preventivo",AG140="Detectivo"),"Probabilidad",IF(AG140="Correctivo","Impacto",""))</f>
        <v>Probabilidad</v>
      </c>
      <c r="AG140" s="153" t="s">
        <v>281</v>
      </c>
      <c r="AH140" s="146">
        <f t="shared" si="13"/>
        <v>0.15</v>
      </c>
      <c r="AI140" s="153" t="s">
        <v>222</v>
      </c>
      <c r="AJ140" s="146">
        <f t="shared" si="14"/>
        <v>0.15</v>
      </c>
      <c r="AK140" s="147">
        <f t="shared" si="15"/>
        <v>0.3</v>
      </c>
      <c r="AL140" s="172">
        <f>IFERROR(IF(AND(AF139="Probabilidad",AF140="Probabilidad"),(AL139-(+AL139*AK140)),IF(AF140="Probabilidad",(S139-(+S139*AK140)),IF(AF140="Impacto",AL139,""))),"")</f>
        <v>0.42</v>
      </c>
      <c r="AM140" s="172">
        <f>IFERROR(IF(AND(AF139="Impacto",AF140="Impacto"),(AM139-(+AM139*AK140)),IF(AF140="Impacto",(Y139-(+Y139*AK140)),IF(AF140="Probabilidad",AM139,""))),"")</f>
        <v>0.6</v>
      </c>
      <c r="AN140" s="153" t="s">
        <v>223</v>
      </c>
      <c r="AO140" s="153" t="s">
        <v>291</v>
      </c>
      <c r="AP140" s="153" t="s">
        <v>241</v>
      </c>
      <c r="AQ140" s="153" t="s">
        <v>226</v>
      </c>
      <c r="AR140" s="1512"/>
      <c r="AS140" s="1036"/>
      <c r="AT140" s="1036"/>
      <c r="AU140" s="1033"/>
      <c r="AV140" s="1036"/>
      <c r="AW140" s="1036"/>
      <c r="AX140" s="1033"/>
      <c r="AY140" s="1033"/>
      <c r="AZ140" s="1033"/>
      <c r="BA140" s="1016"/>
      <c r="BB140" s="553" t="s">
        <v>616</v>
      </c>
      <c r="BC140" s="554" t="s">
        <v>617</v>
      </c>
      <c r="BD140" s="173">
        <f t="shared" si="17"/>
        <v>4</v>
      </c>
      <c r="BE140" s="149">
        <v>1</v>
      </c>
      <c r="BF140" s="149">
        <v>1</v>
      </c>
      <c r="BG140" s="149">
        <v>1</v>
      </c>
      <c r="BH140" s="149">
        <v>1</v>
      </c>
      <c r="BI140" s="555" t="s">
        <v>612</v>
      </c>
      <c r="BJ140" s="556" t="s">
        <v>613</v>
      </c>
      <c r="BK140" s="854"/>
      <c r="BL140" s="789"/>
      <c r="BM140" s="871"/>
      <c r="BN140" s="791"/>
      <c r="BO140" s="791"/>
      <c r="BP140" s="791"/>
      <c r="BQ140" s="156"/>
      <c r="BR140" s="157"/>
      <c r="BS140" s="304"/>
      <c r="BT140" s="149"/>
      <c r="BU140" s="1637"/>
      <c r="BV140" s="1289"/>
      <c r="BW140" s="1289"/>
      <c r="BX140" s="1292"/>
      <c r="BY140" s="998"/>
      <c r="BZ140" s="998"/>
    </row>
    <row r="141" spans="1:78" ht="105.75" customHeight="1" x14ac:dyDescent="0.2">
      <c r="A141" s="1339"/>
      <c r="B141" s="1236"/>
      <c r="C141" s="1345"/>
      <c r="D141" s="1262"/>
      <c r="E141" s="1264"/>
      <c r="F141" s="1266"/>
      <c r="G141" s="1275"/>
      <c r="H141" s="1160"/>
      <c r="I141" s="1236"/>
      <c r="J141" s="1272"/>
      <c r="K141" s="1248"/>
      <c r="L141" s="1275"/>
      <c r="M141" s="1632"/>
      <c r="N141" s="1275"/>
      <c r="O141" s="1275"/>
      <c r="P141" s="1269"/>
      <c r="Q141" s="1635"/>
      <c r="R141" s="1016"/>
      <c r="S141" s="1027"/>
      <c r="T141" s="1016"/>
      <c r="U141" s="1027"/>
      <c r="V141" s="1016"/>
      <c r="W141" s="1027"/>
      <c r="X141" s="1030"/>
      <c r="Y141" s="1027"/>
      <c r="Z141" s="1027"/>
      <c r="AA141" s="1033"/>
      <c r="AB141" s="150">
        <v>3</v>
      </c>
      <c r="AC141" s="557" t="s">
        <v>618</v>
      </c>
      <c r="AD141" s="558" t="s">
        <v>607</v>
      </c>
      <c r="AE141" s="558" t="s">
        <v>619</v>
      </c>
      <c r="AF141" s="145" t="str">
        <f>IF(OR(AG141="Preventivo",AG141="Detectivo"),"Probabilidad",IF(AG141="Correctivo","Impacto",""))</f>
        <v>Probabilidad</v>
      </c>
      <c r="AG141" s="151" t="s">
        <v>281</v>
      </c>
      <c r="AH141" s="146">
        <f t="shared" si="13"/>
        <v>0.15</v>
      </c>
      <c r="AI141" s="151" t="s">
        <v>222</v>
      </c>
      <c r="AJ141" s="146">
        <f t="shared" si="14"/>
        <v>0.15</v>
      </c>
      <c r="AK141" s="147">
        <f t="shared" si="15"/>
        <v>0.3</v>
      </c>
      <c r="AL141" s="152">
        <f>IFERROR(IF(AND(AF140="Probabilidad",AF141="Probabilidad"),(AL140-(+AL140*AK141)),IF(AND(AF140="Impacto",AF141="Probabilidad"),(AL139-(+AL139*AK141)),IF(AF141="Impacto",AL140,""))),"")</f>
        <v>0.29399999999999998</v>
      </c>
      <c r="AM141" s="152">
        <f>IFERROR(IF(AND(AF140="Impacto",AF141="Impacto"),(AM140-(+AM140*AK141)),IF(AND(AF140="Probabilidad",AF141="Impacto"),(AM139-(+AM139*AK141)),IF(AF141="Probabilidad",AM140,""))),"")</f>
        <v>0.6</v>
      </c>
      <c r="AN141" s="153" t="s">
        <v>223</v>
      </c>
      <c r="AO141" s="153" t="s">
        <v>291</v>
      </c>
      <c r="AP141" s="153" t="s">
        <v>225</v>
      </c>
      <c r="AQ141" s="153" t="s">
        <v>226</v>
      </c>
      <c r="AR141" s="1512"/>
      <c r="AS141" s="1036"/>
      <c r="AT141" s="1036"/>
      <c r="AU141" s="1033"/>
      <c r="AV141" s="1036"/>
      <c r="AW141" s="1036"/>
      <c r="AX141" s="1033"/>
      <c r="AY141" s="1033"/>
      <c r="AZ141" s="1033"/>
      <c r="BA141" s="1016"/>
      <c r="BB141" s="546" t="s">
        <v>620</v>
      </c>
      <c r="BC141" s="559" t="s">
        <v>621</v>
      </c>
      <c r="BD141" s="173">
        <f t="shared" si="17"/>
        <v>12</v>
      </c>
      <c r="BE141" s="560">
        <v>3</v>
      </c>
      <c r="BF141" s="560">
        <v>3</v>
      </c>
      <c r="BG141" s="560">
        <v>3</v>
      </c>
      <c r="BH141" s="560">
        <v>3</v>
      </c>
      <c r="BI141" s="555" t="s">
        <v>612</v>
      </c>
      <c r="BJ141" s="561" t="s">
        <v>613</v>
      </c>
      <c r="BK141" s="788"/>
      <c r="BL141" s="789"/>
      <c r="BM141" s="871"/>
      <c r="BN141" s="791"/>
      <c r="BO141" s="791"/>
      <c r="BP141" s="791"/>
      <c r="BQ141" s="156"/>
      <c r="BR141" s="157"/>
      <c r="BS141" s="304"/>
      <c r="BT141" s="149"/>
      <c r="BU141" s="1637"/>
      <c r="BV141" s="1289"/>
      <c r="BW141" s="1289"/>
      <c r="BX141" s="1292"/>
      <c r="BY141" s="998"/>
      <c r="BZ141" s="998"/>
    </row>
    <row r="142" spans="1:78" ht="84" customHeight="1" x14ac:dyDescent="0.2">
      <c r="A142" s="1339"/>
      <c r="B142" s="1236"/>
      <c r="C142" s="1345"/>
      <c r="D142" s="1262"/>
      <c r="E142" s="1264"/>
      <c r="F142" s="1266"/>
      <c r="G142" s="1275"/>
      <c r="H142" s="1160"/>
      <c r="I142" s="1236"/>
      <c r="J142" s="1272"/>
      <c r="K142" s="1248"/>
      <c r="L142" s="1275"/>
      <c r="M142" s="1632"/>
      <c r="N142" s="1275"/>
      <c r="O142" s="1275"/>
      <c r="P142" s="1269"/>
      <c r="Q142" s="1635"/>
      <c r="R142" s="1016"/>
      <c r="S142" s="1027"/>
      <c r="T142" s="1016"/>
      <c r="U142" s="1027"/>
      <c r="V142" s="1016"/>
      <c r="W142" s="1027"/>
      <c r="X142" s="1030"/>
      <c r="Y142" s="1027"/>
      <c r="Z142" s="1027"/>
      <c r="AA142" s="1033"/>
      <c r="AB142" s="150">
        <v>4</v>
      </c>
      <c r="AC142" s="149"/>
      <c r="AD142" s="149"/>
      <c r="AE142" s="149"/>
      <c r="AF142" s="145" t="str">
        <f t="shared" si="12"/>
        <v/>
      </c>
      <c r="AG142" s="151"/>
      <c r="AH142" s="146" t="str">
        <f t="shared" si="13"/>
        <v/>
      </c>
      <c r="AI142" s="151"/>
      <c r="AJ142" s="146" t="str">
        <f t="shared" si="14"/>
        <v/>
      </c>
      <c r="AK142" s="147" t="str">
        <f t="shared" si="15"/>
        <v/>
      </c>
      <c r="AL142" s="152" t="str">
        <f>IFERROR(IF(AND(AF141="Probabilidad",AF142="Probabilidad"),(AL141-(+AL141*AK142)),IF(AND(AF141="Impacto",AF142="Probabilidad"),(AL140-(+AL140*AK142)),IF(AF142="Impacto",AL141,""))),"")</f>
        <v/>
      </c>
      <c r="AM142" s="152" t="str">
        <f>IFERROR(IF(AND(AF141="Impacto",AF142="Impacto"),(AM141-(+AM141*AK142)),IF(AND(AF141="Probabilidad",AF142="Impacto"),(AM140-(+AM140*AK142)),IF(AF142="Probabilidad",AM141,""))),"")</f>
        <v/>
      </c>
      <c r="AN142" s="153"/>
      <c r="AO142" s="153"/>
      <c r="AP142" s="153"/>
      <c r="AQ142" s="153"/>
      <c r="AR142" s="1512"/>
      <c r="AS142" s="1036"/>
      <c r="AT142" s="1036"/>
      <c r="AU142" s="1033"/>
      <c r="AV142" s="1036"/>
      <c r="AW142" s="1036"/>
      <c r="AX142" s="1033"/>
      <c r="AY142" s="1033"/>
      <c r="AZ142" s="1033"/>
      <c r="BA142" s="1016"/>
      <c r="BB142" s="562" t="s">
        <v>622</v>
      </c>
      <c r="BC142" s="563" t="s">
        <v>623</v>
      </c>
      <c r="BD142" s="173">
        <f t="shared" si="17"/>
        <v>4</v>
      </c>
      <c r="BE142" s="149">
        <v>1</v>
      </c>
      <c r="BF142" s="149">
        <v>1</v>
      </c>
      <c r="BG142" s="149">
        <v>1</v>
      </c>
      <c r="BH142" s="149">
        <v>1</v>
      </c>
      <c r="BI142" s="555" t="s">
        <v>612</v>
      </c>
      <c r="BJ142" s="130" t="s">
        <v>624</v>
      </c>
      <c r="BK142" s="788"/>
      <c r="BL142" s="789"/>
      <c r="BM142" s="871"/>
      <c r="BN142" s="791"/>
      <c r="BO142" s="791"/>
      <c r="BP142" s="791"/>
      <c r="BQ142" s="156"/>
      <c r="BR142" s="157"/>
      <c r="BS142" s="304"/>
      <c r="BT142" s="149"/>
      <c r="BU142" s="1637"/>
      <c r="BV142" s="1289"/>
      <c r="BW142" s="1289"/>
      <c r="BX142" s="1292"/>
      <c r="BY142" s="998"/>
      <c r="BZ142" s="998"/>
    </row>
    <row r="143" spans="1:78" ht="16" x14ac:dyDescent="0.2">
      <c r="A143" s="1339"/>
      <c r="B143" s="1236"/>
      <c r="C143" s="1345"/>
      <c r="D143" s="1262"/>
      <c r="E143" s="1264"/>
      <c r="F143" s="1266"/>
      <c r="G143" s="1275"/>
      <c r="H143" s="1160"/>
      <c r="I143" s="1236"/>
      <c r="J143" s="1272"/>
      <c r="K143" s="1248"/>
      <c r="L143" s="1275"/>
      <c r="M143" s="1632"/>
      <c r="N143" s="1275"/>
      <c r="O143" s="1275"/>
      <c r="P143" s="1269"/>
      <c r="Q143" s="1635"/>
      <c r="R143" s="1016"/>
      <c r="S143" s="1027"/>
      <c r="T143" s="1016"/>
      <c r="U143" s="1027"/>
      <c r="V143" s="1016"/>
      <c r="W143" s="1027"/>
      <c r="X143" s="1030"/>
      <c r="Y143" s="1027"/>
      <c r="Z143" s="1027"/>
      <c r="AA143" s="1033"/>
      <c r="AB143" s="150">
        <v>5</v>
      </c>
      <c r="AC143" s="174"/>
      <c r="AD143" s="174"/>
      <c r="AE143" s="149"/>
      <c r="AF143" s="145" t="str">
        <f t="shared" si="12"/>
        <v/>
      </c>
      <c r="AG143" s="151"/>
      <c r="AH143" s="146" t="str">
        <f t="shared" si="13"/>
        <v/>
      </c>
      <c r="AI143" s="151"/>
      <c r="AJ143" s="146" t="str">
        <f t="shared" si="14"/>
        <v/>
      </c>
      <c r="AK143" s="147" t="str">
        <f t="shared" si="15"/>
        <v/>
      </c>
      <c r="AL143" s="152" t="str">
        <f>IFERROR(IF(AND(AF142="Probabilidad",AF143="Probabilidad"),(AL142-(+AL142*AK143)),IF(AND(AF142="Impacto",AF143="Probabilidad"),(AL141-(+AL141*AK143)),IF(AF143="Impacto",AL142,""))),"")</f>
        <v/>
      </c>
      <c r="AM143" s="152" t="str">
        <f>IFERROR(IF(AND(AF142="Impacto",AF143="Impacto"),(AM142-(+AM142*AK143)),IF(AND(AF142="Probabilidad",AF143="Impacto"),(AM141-(+AM141*AK143)),IF(AF143="Probabilidad",AM142,""))),"")</f>
        <v/>
      </c>
      <c r="AN143" s="153"/>
      <c r="AO143" s="153"/>
      <c r="AP143" s="153"/>
      <c r="AQ143" s="153"/>
      <c r="AR143" s="1512"/>
      <c r="AS143" s="1036"/>
      <c r="AT143" s="1036"/>
      <c r="AU143" s="1033"/>
      <c r="AV143" s="1036"/>
      <c r="AW143" s="1036"/>
      <c r="AX143" s="1033"/>
      <c r="AY143" s="1033"/>
      <c r="AZ143" s="1033"/>
      <c r="BA143" s="1016"/>
      <c r="BB143" s="564"/>
      <c r="BC143" s="563"/>
      <c r="BD143" s="173" t="str">
        <f t="shared" si="17"/>
        <v/>
      </c>
      <c r="BE143" s="149"/>
      <c r="BF143" s="149"/>
      <c r="BG143" s="149"/>
      <c r="BH143" s="149"/>
      <c r="BI143" s="130"/>
      <c r="BJ143" s="130"/>
      <c r="BK143" s="130"/>
      <c r="BL143" s="130"/>
      <c r="BM143" s="155"/>
      <c r="BN143" s="155"/>
      <c r="BO143" s="155"/>
      <c r="BP143" s="155"/>
      <c r="BQ143" s="156"/>
      <c r="BR143" s="157"/>
      <c r="BS143" s="304"/>
      <c r="BT143" s="149"/>
      <c r="BU143" s="1637"/>
      <c r="BV143" s="1289"/>
      <c r="BW143" s="1289"/>
      <c r="BX143" s="1292"/>
      <c r="BY143" s="998"/>
      <c r="BZ143" s="998"/>
    </row>
    <row r="144" spans="1:78" ht="17" thickBot="1" x14ac:dyDescent="0.25">
      <c r="A144" s="1339"/>
      <c r="B144" s="1236"/>
      <c r="C144" s="1345"/>
      <c r="D144" s="1295"/>
      <c r="E144" s="1297"/>
      <c r="F144" s="1299"/>
      <c r="G144" s="1310"/>
      <c r="H144" s="1303"/>
      <c r="I144" s="1305"/>
      <c r="J144" s="1273"/>
      <c r="K144" s="1308"/>
      <c r="L144" s="1310"/>
      <c r="M144" s="1633"/>
      <c r="N144" s="1310"/>
      <c r="O144" s="1310"/>
      <c r="P144" s="1301"/>
      <c r="Q144" s="1636"/>
      <c r="R144" s="1326"/>
      <c r="S144" s="1328"/>
      <c r="T144" s="1326"/>
      <c r="U144" s="1328"/>
      <c r="V144" s="1326"/>
      <c r="W144" s="1328"/>
      <c r="X144" s="1334"/>
      <c r="Y144" s="1328"/>
      <c r="Z144" s="1328"/>
      <c r="AA144" s="1329"/>
      <c r="AB144" s="256">
        <v>6</v>
      </c>
      <c r="AC144" s="254"/>
      <c r="AD144" s="254"/>
      <c r="AE144" s="254"/>
      <c r="AF144" s="257" t="str">
        <f t="shared" si="12"/>
        <v/>
      </c>
      <c r="AG144" s="258"/>
      <c r="AH144" s="255" t="str">
        <f t="shared" si="13"/>
        <v/>
      </c>
      <c r="AI144" s="258"/>
      <c r="AJ144" s="255" t="str">
        <f t="shared" si="14"/>
        <v/>
      </c>
      <c r="AK144" s="259" t="str">
        <f t="shared" si="15"/>
        <v/>
      </c>
      <c r="AL144" s="260" t="str">
        <f>IFERROR(IF(AND(AF143="Probabilidad",AF144="Probabilidad"),(AL143-(+AL143*AK144)),IF(AND(AF143="Impacto",AF144="Probabilidad"),(AL142-(+AL142*AK144)),IF(AF144="Impacto",AL143,""))),"")</f>
        <v/>
      </c>
      <c r="AM144" s="260" t="str">
        <f>IFERROR(IF(AND(AF143="Impacto",AF144="Impacto"),(AM143-(+AM143*AK144)),IF(AND(AF143="Probabilidad",AF144="Impacto"),(AM142-(+AM142*AK144)),IF(AF144="Probabilidad",AM143,""))),"")</f>
        <v/>
      </c>
      <c r="AN144" s="261"/>
      <c r="AO144" s="261"/>
      <c r="AP144" s="261"/>
      <c r="AQ144" s="261"/>
      <c r="AR144" s="1536"/>
      <c r="AS144" s="1325"/>
      <c r="AT144" s="1325"/>
      <c r="AU144" s="1329"/>
      <c r="AV144" s="1325"/>
      <c r="AW144" s="1325"/>
      <c r="AX144" s="1329"/>
      <c r="AY144" s="1329"/>
      <c r="AZ144" s="1329"/>
      <c r="BA144" s="1326"/>
      <c r="BB144" s="262"/>
      <c r="BC144" s="262"/>
      <c r="BD144" s="263" t="str">
        <f t="shared" si="17"/>
        <v/>
      </c>
      <c r="BE144" s="254"/>
      <c r="BF144" s="254"/>
      <c r="BG144" s="254"/>
      <c r="BH144" s="254"/>
      <c r="BI144" s="262"/>
      <c r="BJ144" s="262"/>
      <c r="BK144" s="262"/>
      <c r="BL144" s="262"/>
      <c r="BM144" s="264"/>
      <c r="BN144" s="264"/>
      <c r="BO144" s="264"/>
      <c r="BP144" s="264"/>
      <c r="BQ144" s="265"/>
      <c r="BR144" s="266"/>
      <c r="BS144" s="711"/>
      <c r="BT144" s="160"/>
      <c r="BU144" s="1638"/>
      <c r="BV144" s="1319"/>
      <c r="BW144" s="1319"/>
      <c r="BX144" s="1336"/>
      <c r="BY144" s="999"/>
      <c r="BZ144" s="999"/>
    </row>
    <row r="145" spans="1:78" ht="100.5" customHeight="1" x14ac:dyDescent="0.2">
      <c r="A145" s="1339"/>
      <c r="B145" s="1236"/>
      <c r="C145" s="1345"/>
      <c r="D145" s="1261" t="s">
        <v>209</v>
      </c>
      <c r="E145" s="1264" t="s">
        <v>587</v>
      </c>
      <c r="F145" s="1265">
        <v>3</v>
      </c>
      <c r="G145" s="1274" t="s">
        <v>625</v>
      </c>
      <c r="H145" s="1160"/>
      <c r="I145" s="1235"/>
      <c r="J145" s="1639" t="s">
        <v>626</v>
      </c>
      <c r="K145" s="1248" t="s">
        <v>313</v>
      </c>
      <c r="L145" s="1274" t="s">
        <v>214</v>
      </c>
      <c r="M145" s="1631" t="s">
        <v>627</v>
      </c>
      <c r="N145" s="1274"/>
      <c r="O145" s="1274"/>
      <c r="P145" s="1642" t="s">
        <v>628</v>
      </c>
      <c r="Q145" s="1645">
        <v>0.65</v>
      </c>
      <c r="R145" s="1286" t="s">
        <v>340</v>
      </c>
      <c r="S145" s="1327">
        <f>IF(R145="Muy Alta",100%,IF(R145="Alta",80%,IF(R145="Media",60%,IF(R145="Baja",40%,IF(R145="Muy Baja",20%,"")))))</f>
        <v>0.8</v>
      </c>
      <c r="T145" s="1286"/>
      <c r="U145" s="1327" t="str">
        <f>IF(T145="Catastrófico",100%,IF(T145="Mayor",80%,IF(T145="Moderado",60%,IF(T145="Menor",40%,IF(T145="Leve",20%,"")))))</f>
        <v/>
      </c>
      <c r="V145" s="1286" t="s">
        <v>218</v>
      </c>
      <c r="W145" s="1327">
        <f>IF(V145="Catastrófico",100%,IF(V145="Mayor",80%,IF(V145="Moderado",60%,IF(V145="Menor",40%,IF(V145="Leve",20%,"")))))</f>
        <v>0.6</v>
      </c>
      <c r="X145" s="1333" t="str">
        <f>IF(Y145=100%,"Catastrófico",IF(Y145=80%,"Mayor",IF(Y145=60%,"Moderado",IF(Y145=40%,"Menor",IF(Y145=20%,"Leve","")))))</f>
        <v>Moderado</v>
      </c>
      <c r="Y145" s="1327">
        <f>IF(AND(U145="",W145=""),"",MAX(U145,W145))</f>
        <v>0.6</v>
      </c>
      <c r="Z145" s="1327" t="str">
        <f>CONCATENATE(R145,X145)</f>
        <v>AltaModerado</v>
      </c>
      <c r="AA145" s="1285" t="str">
        <f>IF(Z145="Muy AltaLeve","Alto",IF(Z145="Muy AltaMenor","Alto",IF(Z145="Muy AltaModerado","Alto",IF(Z145="Muy AltaMayor","Alto",IF(Z145="Muy AltaCatastrófico","Extremo",IF(Z145="AltaLeve","Moderado",IF(Z145="AltaMenor","Moderado",IF(Z145="AltaModerado","Alto",IF(Z145="AltaMayor","Alto",IF(Z145="AltaCatastrófico","Extremo",IF(Z145="MediaLeve","Moderado",IF(Z145="MediaMenor","Moderado",IF(Z145="MediaModerado","Moderado",IF(Z145="MediaMayor","Alto",IF(Z145="MediaCatastrófico","Extremo",IF(Z145="BajaLeve","Bajo",IF(Z145="BajaMenor","Moderado",IF(Z145="BajaModerado","Moderado",IF(Z145="BajaMayor","Alto",IF(Z145="BajaCatastrófico","Extremo",IF(Z145="Muy BajaLeve","Bajo",IF(Z145="Muy BajaMenor","Bajo",IF(Z145="Muy BajaModerado","Moderado",IF(Z145="Muy BajaMayor","Alto",IF(Z145="Muy BajaCatastrófico","Extremo","")))))))))))))))))))))))))</f>
        <v>Alto</v>
      </c>
      <c r="AB145" s="229">
        <v>1</v>
      </c>
      <c r="AC145" s="557" t="s">
        <v>629</v>
      </c>
      <c r="AD145" s="565">
        <v>3</v>
      </c>
      <c r="AE145" s="558" t="s">
        <v>630</v>
      </c>
      <c r="AF145" s="231" t="str">
        <f t="shared" si="12"/>
        <v>Probabilidad</v>
      </c>
      <c r="AG145" s="232" t="s">
        <v>221</v>
      </c>
      <c r="AH145" s="228">
        <f t="shared" si="13"/>
        <v>0.25</v>
      </c>
      <c r="AI145" s="232" t="s">
        <v>222</v>
      </c>
      <c r="AJ145" s="228">
        <f t="shared" si="14"/>
        <v>0.15</v>
      </c>
      <c r="AK145" s="233">
        <f t="shared" si="15"/>
        <v>0.4</v>
      </c>
      <c r="AL145" s="234">
        <f>IFERROR(IF(AF145="Probabilidad",(S145-(+S145*AK145)),IF(AF145="Impacto",S145,"")),"")</f>
        <v>0.48</v>
      </c>
      <c r="AM145" s="234">
        <f>IFERROR(IF(AF145="Impacto",(Y145-(+Y145*AK145)),IF(AF145="Probabilidad",Y145,"")),"")</f>
        <v>0.6</v>
      </c>
      <c r="AN145" s="126" t="s">
        <v>223</v>
      </c>
      <c r="AO145" s="126" t="s">
        <v>291</v>
      </c>
      <c r="AP145" s="126" t="s">
        <v>241</v>
      </c>
      <c r="AQ145" s="126" t="s">
        <v>226</v>
      </c>
      <c r="AR145" s="1648" t="s">
        <v>631</v>
      </c>
      <c r="AS145" s="1284">
        <f>S145</f>
        <v>0.8</v>
      </c>
      <c r="AT145" s="1284">
        <f>IF(AL145="","",MIN(AL145:AL150))</f>
        <v>0.10367999999999998</v>
      </c>
      <c r="AU145" s="1285" t="str">
        <f>IFERROR(IF(AT145="","",IF(AT145&lt;=0.2,"Muy Baja",IF(AT145&lt;=0.4,"Baja",IF(AT145&lt;=0.6,"Media",IF(AT145&lt;=0.8,"Alta","Muy Alta"))))),"")</f>
        <v>Muy Baja</v>
      </c>
      <c r="AV145" s="1284">
        <f>Y145</f>
        <v>0.6</v>
      </c>
      <c r="AW145" s="1284">
        <f>IF(AM145="","",MIN(AM145:AM150))</f>
        <v>0.6</v>
      </c>
      <c r="AX145" s="1285" t="str">
        <f>IFERROR(IF(AW145="","",IF(AW145&lt;=0.2,"Leve",IF(AW145&lt;=0.4,"Menor",IF(AW145&lt;=0.6,"Moderado",IF(AW145&lt;=0.8,"Mayor","Catastrófico"))))),"")</f>
        <v>Moderado</v>
      </c>
      <c r="AY145" s="1285" t="str">
        <f>AA145</f>
        <v>Alto</v>
      </c>
      <c r="AZ145" s="1285" t="str">
        <f>IFERROR(IF(OR(AND(AU145="Muy Baja",AX145="Leve"),AND(AU145="Muy Baja",AX145="Menor"),AND(AU145="Baja",AX145="Leve")),"Bajo",IF(OR(AND(AU145="Muy baja",AX145="Moderado"),AND(AU145="Baja",AX145="Menor"),AND(AU145="Baja",AX145="Moderado"),AND(AU145="Media",AX145="Leve"),AND(AU145="Media",AX145="Menor"),AND(AU145="Media",AX145="Moderado"),AND(AU145="Alta",AX145="Leve"),AND(AU145="Alta",AX145="Menor")),"Moderado",IF(OR(AND(AU145="Muy Baja",AX145="Mayor"),AND(AU145="Baja",AX145="Mayor"),AND(AU145="Media",AX145="Mayor"),AND(AU145="Alta",AX145="Moderado"),AND(AU145="Alta",AX145="Mayor"),AND(AU145="Muy Alta",AX145="Leve"),AND(AU145="Muy Alta",AX145="Menor"),AND(AU145="Muy Alta",AX145="Moderado"),AND(AU145="Muy Alta",AX145="Mayor")),"Alto",IF(OR(AND(AU145="Muy Baja",AX145="Catastrófico"),AND(AU145="Baja",AX145="Catastrófico"),AND(AU145="Media",AX145="Catastrófico"),AND(AU145="Alta",AX145="Catastrófico"),AND(AU145="Muy Alta",AX145="Catastrófico")),"Extremo","")))),"")</f>
        <v>Moderado</v>
      </c>
      <c r="BA145" s="1286" t="s">
        <v>228</v>
      </c>
      <c r="BB145" s="566" t="s">
        <v>632</v>
      </c>
      <c r="BC145" s="566" t="s">
        <v>468</v>
      </c>
      <c r="BD145" s="548">
        <f t="shared" si="17"/>
        <v>12</v>
      </c>
      <c r="BE145" s="567">
        <v>3</v>
      </c>
      <c r="BF145" s="567">
        <v>3</v>
      </c>
      <c r="BG145" s="567">
        <v>3</v>
      </c>
      <c r="BH145" s="567">
        <v>3</v>
      </c>
      <c r="BI145" s="568" t="s">
        <v>612</v>
      </c>
      <c r="BJ145" s="569" t="s">
        <v>633</v>
      </c>
      <c r="BK145" s="235"/>
      <c r="BL145" s="235"/>
      <c r="BM145" s="870"/>
      <c r="BN145" s="236"/>
      <c r="BO145" s="236"/>
      <c r="BP145" s="236"/>
      <c r="BQ145" s="237"/>
      <c r="BR145" s="238"/>
      <c r="BS145" s="710"/>
      <c r="BT145" s="9"/>
      <c r="BU145" s="1650"/>
      <c r="BV145" s="1288"/>
      <c r="BW145" s="1288"/>
      <c r="BX145" s="1653"/>
      <c r="BY145" s="997"/>
      <c r="BZ145" s="997"/>
    </row>
    <row r="146" spans="1:78" ht="108" customHeight="1" x14ac:dyDescent="0.2">
      <c r="A146" s="1339"/>
      <c r="B146" s="1236"/>
      <c r="C146" s="1345"/>
      <c r="D146" s="1262"/>
      <c r="E146" s="1264"/>
      <c r="F146" s="1266"/>
      <c r="G146" s="1275"/>
      <c r="H146" s="1160"/>
      <c r="I146" s="1236"/>
      <c r="J146" s="1640"/>
      <c r="K146" s="1248"/>
      <c r="L146" s="1275"/>
      <c r="M146" s="1632"/>
      <c r="N146" s="1275"/>
      <c r="O146" s="1275"/>
      <c r="P146" s="1643"/>
      <c r="Q146" s="1646"/>
      <c r="R146" s="1016"/>
      <c r="S146" s="1027"/>
      <c r="T146" s="1016"/>
      <c r="U146" s="1027"/>
      <c r="V146" s="1016"/>
      <c r="W146" s="1027"/>
      <c r="X146" s="1030"/>
      <c r="Y146" s="1027"/>
      <c r="Z146" s="1027"/>
      <c r="AA146" s="1033"/>
      <c r="AB146" s="150">
        <v>2</v>
      </c>
      <c r="AC146" s="658" t="s">
        <v>634</v>
      </c>
      <c r="AD146" s="570">
        <v>3</v>
      </c>
      <c r="AE146" s="552" t="s">
        <v>635</v>
      </c>
      <c r="AF146" s="145" t="str">
        <f t="shared" si="12"/>
        <v>Probabilidad</v>
      </c>
      <c r="AG146" s="151" t="s">
        <v>221</v>
      </c>
      <c r="AH146" s="146">
        <f t="shared" si="13"/>
        <v>0.25</v>
      </c>
      <c r="AI146" s="151" t="s">
        <v>222</v>
      </c>
      <c r="AJ146" s="146">
        <f t="shared" si="14"/>
        <v>0.15</v>
      </c>
      <c r="AK146" s="147">
        <f t="shared" si="15"/>
        <v>0.4</v>
      </c>
      <c r="AL146" s="152">
        <f>IFERROR(IF(AND(AF145="Probabilidad",AF146="Probabilidad"),(AL145-(+AL145*AK146)),IF(AF146="Probabilidad",(S145-(+S145*AK146)),IF(AF146="Impacto",AL145,""))),"")</f>
        <v>0.28799999999999998</v>
      </c>
      <c r="AM146" s="152">
        <f>IFERROR(IF(AND(AF145="Impacto",AF146="Impacto"),(AM145-(+AM145*AK146)),IF(AF146="Impacto",(Y145-(+Y145*AK146)),IF(AF146="Probabilidad",AM145,""))),"")</f>
        <v>0.6</v>
      </c>
      <c r="AN146" s="153" t="s">
        <v>223</v>
      </c>
      <c r="AO146" s="153" t="s">
        <v>291</v>
      </c>
      <c r="AP146" s="153" t="s">
        <v>241</v>
      </c>
      <c r="AQ146" s="153" t="s">
        <v>226</v>
      </c>
      <c r="AR146" s="1648"/>
      <c r="AS146" s="1036"/>
      <c r="AT146" s="1036"/>
      <c r="AU146" s="1033"/>
      <c r="AV146" s="1036"/>
      <c r="AW146" s="1036"/>
      <c r="AX146" s="1033"/>
      <c r="AY146" s="1033"/>
      <c r="AZ146" s="1033"/>
      <c r="BA146" s="1016"/>
      <c r="BB146" s="571" t="s">
        <v>636</v>
      </c>
      <c r="BC146" s="571" t="s">
        <v>468</v>
      </c>
      <c r="BD146" s="173">
        <f t="shared" si="17"/>
        <v>12</v>
      </c>
      <c r="BE146" s="560">
        <v>3</v>
      </c>
      <c r="BF146" s="560">
        <v>3</v>
      </c>
      <c r="BG146" s="560">
        <v>3</v>
      </c>
      <c r="BH146" s="560">
        <v>3</v>
      </c>
      <c r="BI146" s="572" t="s">
        <v>612</v>
      </c>
      <c r="BJ146" s="573" t="s">
        <v>637</v>
      </c>
      <c r="BK146" s="789"/>
      <c r="BL146" s="789"/>
      <c r="BM146" s="871"/>
      <c r="BN146" s="791"/>
      <c r="BO146" s="791"/>
      <c r="BP146" s="791"/>
      <c r="BQ146" s="156"/>
      <c r="BR146" s="157"/>
      <c r="BS146" s="304"/>
      <c r="BT146" s="149"/>
      <c r="BU146" s="1651"/>
      <c r="BV146" s="1289"/>
      <c r="BW146" s="1289"/>
      <c r="BX146" s="1654"/>
      <c r="BY146" s="998"/>
      <c r="BZ146" s="998"/>
    </row>
    <row r="147" spans="1:78" ht="108" customHeight="1" x14ac:dyDescent="0.2">
      <c r="A147" s="1339"/>
      <c r="B147" s="1236"/>
      <c r="C147" s="1345"/>
      <c r="D147" s="1262"/>
      <c r="E147" s="1264"/>
      <c r="F147" s="1266"/>
      <c r="G147" s="1275"/>
      <c r="H147" s="1160"/>
      <c r="I147" s="1236"/>
      <c r="J147" s="1640"/>
      <c r="K147" s="1248"/>
      <c r="L147" s="1275"/>
      <c r="M147" s="1632"/>
      <c r="N147" s="1275"/>
      <c r="O147" s="1275"/>
      <c r="P147" s="1643"/>
      <c r="Q147" s="1646"/>
      <c r="R147" s="1016"/>
      <c r="S147" s="1027"/>
      <c r="T147" s="1016"/>
      <c r="U147" s="1027"/>
      <c r="V147" s="1016"/>
      <c r="W147" s="1027"/>
      <c r="X147" s="1030"/>
      <c r="Y147" s="1027"/>
      <c r="Z147" s="1027"/>
      <c r="AA147" s="1033"/>
      <c r="AB147" s="150">
        <v>3</v>
      </c>
      <c r="AC147" s="557" t="s">
        <v>638</v>
      </c>
      <c r="AD147" s="565">
        <v>3</v>
      </c>
      <c r="AE147" s="558" t="s">
        <v>639</v>
      </c>
      <c r="AF147" s="145" t="str">
        <f t="shared" si="12"/>
        <v>Probabilidad</v>
      </c>
      <c r="AG147" s="151" t="s">
        <v>221</v>
      </c>
      <c r="AH147" s="146">
        <f t="shared" si="13"/>
        <v>0.25</v>
      </c>
      <c r="AI147" s="151" t="s">
        <v>222</v>
      </c>
      <c r="AJ147" s="146">
        <f t="shared" si="14"/>
        <v>0.15</v>
      </c>
      <c r="AK147" s="147">
        <f t="shared" si="15"/>
        <v>0.4</v>
      </c>
      <c r="AL147" s="152">
        <f>IFERROR(IF(AND(AF146="Probabilidad",AF147="Probabilidad"),(AL146-(+AL146*AK147)),IF(AND(AF146="Impacto",AF147="Probabilidad"),(AL145-(+AL145*AK147)),IF(AF147="Impacto",AL146,""))),"")</f>
        <v>0.17279999999999998</v>
      </c>
      <c r="AM147" s="152">
        <f>IFERROR(IF(AND(AF146="Impacto",AF147="Impacto"),(AM146-(+AM146*AK147)),IF(AND(AF146="Probabilidad",AF147="Impacto"),(AM145-(+AM145*AK147)),IF(AF147="Probabilidad",AM146,""))),"")</f>
        <v>0.6</v>
      </c>
      <c r="AN147" s="153" t="s">
        <v>223</v>
      </c>
      <c r="AO147" s="153" t="s">
        <v>291</v>
      </c>
      <c r="AP147" s="153" t="s">
        <v>241</v>
      </c>
      <c r="AQ147" s="153" t="s">
        <v>226</v>
      </c>
      <c r="AR147" s="1648"/>
      <c r="AS147" s="1036"/>
      <c r="AT147" s="1036"/>
      <c r="AU147" s="1033"/>
      <c r="AV147" s="1036"/>
      <c r="AW147" s="1036"/>
      <c r="AX147" s="1033"/>
      <c r="AY147" s="1033"/>
      <c r="AZ147" s="1033"/>
      <c r="BA147" s="1016"/>
      <c r="BB147" s="571"/>
      <c r="BC147" s="571"/>
      <c r="BD147" s="173" t="str">
        <f t="shared" si="17"/>
        <v/>
      </c>
      <c r="BE147" s="560"/>
      <c r="BF147" s="560"/>
      <c r="BG147" s="560"/>
      <c r="BH147" s="560"/>
      <c r="BI147" s="563"/>
      <c r="BJ147" s="563"/>
      <c r="BK147" s="130"/>
      <c r="BL147" s="130"/>
      <c r="BM147" s="155"/>
      <c r="BN147" s="155"/>
      <c r="BO147" s="155"/>
      <c r="BP147" s="155"/>
      <c r="BQ147" s="156"/>
      <c r="BR147" s="157"/>
      <c r="BS147" s="304"/>
      <c r="BT147" s="149"/>
      <c r="BU147" s="1651"/>
      <c r="BV147" s="1289"/>
      <c r="BW147" s="1289"/>
      <c r="BX147" s="1654"/>
      <c r="BY147" s="998"/>
      <c r="BZ147" s="998"/>
    </row>
    <row r="148" spans="1:78" ht="108" customHeight="1" x14ac:dyDescent="0.2">
      <c r="A148" s="1339"/>
      <c r="B148" s="1236"/>
      <c r="C148" s="1345"/>
      <c r="D148" s="1262"/>
      <c r="E148" s="1264"/>
      <c r="F148" s="1266"/>
      <c r="G148" s="1275"/>
      <c r="H148" s="1160"/>
      <c r="I148" s="1236"/>
      <c r="J148" s="1640"/>
      <c r="K148" s="1248"/>
      <c r="L148" s="1275"/>
      <c r="M148" s="1632"/>
      <c r="N148" s="1275"/>
      <c r="O148" s="1275"/>
      <c r="P148" s="1643"/>
      <c r="Q148" s="1646"/>
      <c r="R148" s="1016"/>
      <c r="S148" s="1027"/>
      <c r="T148" s="1016"/>
      <c r="U148" s="1027"/>
      <c r="V148" s="1016"/>
      <c r="W148" s="1027"/>
      <c r="X148" s="1030"/>
      <c r="Y148" s="1027"/>
      <c r="Z148" s="1027"/>
      <c r="AA148" s="1033"/>
      <c r="AB148" s="150">
        <v>4</v>
      </c>
      <c r="AC148" s="557" t="s">
        <v>640</v>
      </c>
      <c r="AD148" s="565">
        <v>3</v>
      </c>
      <c r="AE148" s="557" t="s">
        <v>641</v>
      </c>
      <c r="AF148" s="145" t="str">
        <f t="shared" si="12"/>
        <v>Probabilidad</v>
      </c>
      <c r="AG148" s="151" t="s">
        <v>221</v>
      </c>
      <c r="AH148" s="146">
        <f t="shared" si="13"/>
        <v>0.25</v>
      </c>
      <c r="AI148" s="151" t="s">
        <v>222</v>
      </c>
      <c r="AJ148" s="146">
        <f t="shared" si="14"/>
        <v>0.15</v>
      </c>
      <c r="AK148" s="147">
        <f t="shared" si="15"/>
        <v>0.4</v>
      </c>
      <c r="AL148" s="152">
        <f>IFERROR(IF(AND(AF147="Probabilidad",AF148="Probabilidad"),(AL147-(+AL147*AK148)),IF(AND(AF147="Impacto",AF148="Probabilidad"),(AL146-(+AL146*AK148)),IF(AF148="Impacto",AL147,""))),"")</f>
        <v>0.10367999999999998</v>
      </c>
      <c r="AM148" s="152">
        <f>IFERROR(IF(AND(AF147="Impacto",AF148="Impacto"),(AM147-(+AM147*AK148)),IF(AND(AF147="Probabilidad",AF148="Impacto"),(AM146-(+AM146*AK148)),IF(AF148="Probabilidad",AM147,""))),"")</f>
        <v>0.6</v>
      </c>
      <c r="AN148" s="153" t="s">
        <v>223</v>
      </c>
      <c r="AO148" s="153" t="s">
        <v>291</v>
      </c>
      <c r="AP148" s="153" t="s">
        <v>241</v>
      </c>
      <c r="AQ148" s="153" t="s">
        <v>226</v>
      </c>
      <c r="AR148" s="1648"/>
      <c r="AS148" s="1036"/>
      <c r="AT148" s="1036"/>
      <c r="AU148" s="1033"/>
      <c r="AV148" s="1036"/>
      <c r="AW148" s="1036"/>
      <c r="AX148" s="1033"/>
      <c r="AY148" s="1033"/>
      <c r="AZ148" s="1033"/>
      <c r="BA148" s="1016"/>
      <c r="BB148" s="177"/>
      <c r="BC148" s="130"/>
      <c r="BD148" s="173" t="str">
        <f t="shared" si="17"/>
        <v/>
      </c>
      <c r="BE148" s="149"/>
      <c r="BF148" s="149"/>
      <c r="BG148" s="149"/>
      <c r="BH148" s="149"/>
      <c r="BI148" s="130"/>
      <c r="BJ148" s="130"/>
      <c r="BK148" s="130"/>
      <c r="BL148" s="130"/>
      <c r="BM148" s="155"/>
      <c r="BN148" s="155"/>
      <c r="BO148" s="155"/>
      <c r="BP148" s="155"/>
      <c r="BQ148" s="156"/>
      <c r="BR148" s="157"/>
      <c r="BS148" s="304"/>
      <c r="BT148" s="149"/>
      <c r="BU148" s="1651"/>
      <c r="BV148" s="1289"/>
      <c r="BW148" s="1289"/>
      <c r="BX148" s="1654"/>
      <c r="BY148" s="998"/>
      <c r="BZ148" s="998"/>
    </row>
    <row r="149" spans="1:78" ht="16" x14ac:dyDescent="0.2">
      <c r="A149" s="1339"/>
      <c r="B149" s="1236"/>
      <c r="C149" s="1345"/>
      <c r="D149" s="1262"/>
      <c r="E149" s="1264"/>
      <c r="F149" s="1266"/>
      <c r="G149" s="1275"/>
      <c r="H149" s="1160"/>
      <c r="I149" s="1236"/>
      <c r="J149" s="1640"/>
      <c r="K149" s="1248"/>
      <c r="L149" s="1275"/>
      <c r="M149" s="1632"/>
      <c r="N149" s="1275"/>
      <c r="O149" s="1275"/>
      <c r="P149" s="1643"/>
      <c r="Q149" s="1646"/>
      <c r="R149" s="1016"/>
      <c r="S149" s="1027"/>
      <c r="T149" s="1016"/>
      <c r="U149" s="1027"/>
      <c r="V149" s="1016"/>
      <c r="W149" s="1027"/>
      <c r="X149" s="1030"/>
      <c r="Y149" s="1027"/>
      <c r="Z149" s="1027"/>
      <c r="AA149" s="1033"/>
      <c r="AB149" s="150">
        <v>5</v>
      </c>
      <c r="AC149" s="179"/>
      <c r="AD149" s="179"/>
      <c r="AE149" s="28"/>
      <c r="AF149" s="145" t="str">
        <f t="shared" si="12"/>
        <v/>
      </c>
      <c r="AG149" s="151"/>
      <c r="AH149" s="146" t="str">
        <f t="shared" si="13"/>
        <v/>
      </c>
      <c r="AI149" s="151"/>
      <c r="AJ149" s="146" t="str">
        <f t="shared" si="14"/>
        <v/>
      </c>
      <c r="AK149" s="147" t="str">
        <f t="shared" si="15"/>
        <v/>
      </c>
      <c r="AL149" s="152" t="str">
        <f>IFERROR(IF(AND(AF148="Probabilidad",AF149="Probabilidad"),(AL148-(+AL148*AK149)),IF(AND(AF148="Impacto",AF149="Probabilidad"),(AL147-(+AL147*AK149)),IF(AF149="Impacto",AL148,""))),"")</f>
        <v/>
      </c>
      <c r="AM149" s="152" t="str">
        <f>IFERROR(IF(AND(AF148="Impacto",AF149="Impacto"),(AM148-(+AM148*AK149)),IF(AND(AF148="Probabilidad",AF149="Impacto"),(AM147-(+AM147*AK149)),IF(AF149="Probabilidad",AM148,""))),"")</f>
        <v/>
      </c>
      <c r="AN149" s="153"/>
      <c r="AO149" s="153"/>
      <c r="AP149" s="153"/>
      <c r="AQ149" s="153"/>
      <c r="AR149" s="1648"/>
      <c r="AS149" s="1036"/>
      <c r="AT149" s="1036"/>
      <c r="AU149" s="1033"/>
      <c r="AV149" s="1036"/>
      <c r="AW149" s="1036"/>
      <c r="AX149" s="1033"/>
      <c r="AY149" s="1033"/>
      <c r="AZ149" s="1033"/>
      <c r="BA149" s="1016"/>
      <c r="BB149" s="177"/>
      <c r="BC149" s="130"/>
      <c r="BD149" s="173" t="str">
        <f t="shared" si="17"/>
        <v/>
      </c>
      <c r="BE149" s="149"/>
      <c r="BF149" s="149"/>
      <c r="BG149" s="149"/>
      <c r="BH149" s="149"/>
      <c r="BI149" s="130"/>
      <c r="BJ149" s="130"/>
      <c r="BK149" s="130"/>
      <c r="BL149" s="130"/>
      <c r="BM149" s="155"/>
      <c r="BN149" s="155"/>
      <c r="BO149" s="155"/>
      <c r="BP149" s="155"/>
      <c r="BQ149" s="156"/>
      <c r="BR149" s="157"/>
      <c r="BS149" s="304"/>
      <c r="BT149" s="149"/>
      <c r="BU149" s="1651"/>
      <c r="BV149" s="1289"/>
      <c r="BW149" s="1289"/>
      <c r="BX149" s="1654"/>
      <c r="BY149" s="998"/>
      <c r="BZ149" s="998"/>
    </row>
    <row r="150" spans="1:78" ht="17" thickBot="1" x14ac:dyDescent="0.25">
      <c r="A150" s="1339"/>
      <c r="B150" s="1236"/>
      <c r="C150" s="1345"/>
      <c r="D150" s="1295"/>
      <c r="E150" s="1297"/>
      <c r="F150" s="1299"/>
      <c r="G150" s="1310"/>
      <c r="H150" s="1303"/>
      <c r="I150" s="1305"/>
      <c r="J150" s="1641"/>
      <c r="K150" s="1308"/>
      <c r="L150" s="1310"/>
      <c r="M150" s="1633"/>
      <c r="N150" s="1310"/>
      <c r="O150" s="1310"/>
      <c r="P150" s="1644"/>
      <c r="Q150" s="1647"/>
      <c r="R150" s="1326"/>
      <c r="S150" s="1328"/>
      <c r="T150" s="1326"/>
      <c r="U150" s="1328"/>
      <c r="V150" s="1326"/>
      <c r="W150" s="1328"/>
      <c r="X150" s="1334"/>
      <c r="Y150" s="1328"/>
      <c r="Z150" s="1328"/>
      <c r="AA150" s="1329"/>
      <c r="AB150" s="256">
        <v>6</v>
      </c>
      <c r="AC150" s="254"/>
      <c r="AD150" s="254"/>
      <c r="AE150" s="254"/>
      <c r="AF150" s="257" t="str">
        <f t="shared" si="12"/>
        <v/>
      </c>
      <c r="AG150" s="258"/>
      <c r="AH150" s="255" t="str">
        <f t="shared" si="13"/>
        <v/>
      </c>
      <c r="AI150" s="258"/>
      <c r="AJ150" s="255" t="str">
        <f t="shared" si="14"/>
        <v/>
      </c>
      <c r="AK150" s="259" t="str">
        <f t="shared" si="15"/>
        <v/>
      </c>
      <c r="AL150" s="260" t="str">
        <f>IFERROR(IF(AND(AF149="Probabilidad",AF150="Probabilidad"),(AL149-(+AL149*AK150)),IF(AND(AF149="Impacto",AF150="Probabilidad"),(AL148-(+AL148*AK150)),IF(AF150="Impacto",AL149,""))),"")</f>
        <v/>
      </c>
      <c r="AM150" s="260" t="str">
        <f>IFERROR(IF(AND(AF149="Impacto",AF150="Impacto"),(AM149-(+AM149*AK150)),IF(AND(AF149="Probabilidad",AF150="Impacto"),(AM148-(+AM148*AK150)),IF(AF150="Probabilidad",AM149,""))),"")</f>
        <v/>
      </c>
      <c r="AN150" s="261"/>
      <c r="AO150" s="261"/>
      <c r="AP150" s="261"/>
      <c r="AQ150" s="261"/>
      <c r="AR150" s="1649"/>
      <c r="AS150" s="1325"/>
      <c r="AT150" s="1325"/>
      <c r="AU150" s="1329"/>
      <c r="AV150" s="1325"/>
      <c r="AW150" s="1325"/>
      <c r="AX150" s="1329"/>
      <c r="AY150" s="1329"/>
      <c r="AZ150" s="1329"/>
      <c r="BA150" s="1326"/>
      <c r="BB150" s="574"/>
      <c r="BC150" s="262"/>
      <c r="BD150" s="263" t="str">
        <f t="shared" si="17"/>
        <v/>
      </c>
      <c r="BE150" s="254"/>
      <c r="BF150" s="254"/>
      <c r="BG150" s="254"/>
      <c r="BH150" s="254"/>
      <c r="BI150" s="262"/>
      <c r="BJ150" s="262"/>
      <c r="BK150" s="262"/>
      <c r="BL150" s="262"/>
      <c r="BM150" s="264"/>
      <c r="BN150" s="264"/>
      <c r="BO150" s="264"/>
      <c r="BP150" s="264"/>
      <c r="BQ150" s="265"/>
      <c r="BR150" s="266"/>
      <c r="BS150" s="711"/>
      <c r="BT150" s="160"/>
      <c r="BU150" s="1652"/>
      <c r="BV150" s="1319"/>
      <c r="BW150" s="1319"/>
      <c r="BX150" s="1655"/>
      <c r="BY150" s="999"/>
      <c r="BZ150" s="999"/>
    </row>
    <row r="151" spans="1:78" ht="167" x14ac:dyDescent="0.2">
      <c r="A151" s="1339"/>
      <c r="B151" s="1236"/>
      <c r="C151" s="1345"/>
      <c r="D151" s="1261" t="s">
        <v>209</v>
      </c>
      <c r="E151" s="1264" t="s">
        <v>587</v>
      </c>
      <c r="F151" s="1265">
        <v>4</v>
      </c>
      <c r="G151" s="1274" t="s">
        <v>642</v>
      </c>
      <c r="H151" s="1160"/>
      <c r="I151" s="1235"/>
      <c r="J151" s="1306" t="s">
        <v>643</v>
      </c>
      <c r="K151" s="1248" t="s">
        <v>313</v>
      </c>
      <c r="L151" s="1274" t="s">
        <v>214</v>
      </c>
      <c r="M151" s="1631" t="s">
        <v>644</v>
      </c>
      <c r="N151" s="1274"/>
      <c r="O151" s="1274"/>
      <c r="P151" s="1656" t="s">
        <v>645</v>
      </c>
      <c r="Q151" s="1658">
        <v>0</v>
      </c>
      <c r="R151" s="1286" t="s">
        <v>250</v>
      </c>
      <c r="S151" s="1327">
        <f>IF(R151="Muy Alta",100%,IF(R151="Alta",80%,IF(R151="Media",60%,IF(R151="Baja",40%,IF(R151="Muy Baja",20%,"")))))</f>
        <v>0.4</v>
      </c>
      <c r="T151" s="1286" t="s">
        <v>218</v>
      </c>
      <c r="U151" s="1327">
        <f>IF(T151="Catastrófico",100%,IF(T151="Mayor",80%,IF(T151="Moderado",60%,IF(T151="Menor",40%,IF(T151="Leve",20%,"")))))</f>
        <v>0.6</v>
      </c>
      <c r="V151" s="1286" t="s">
        <v>218</v>
      </c>
      <c r="W151" s="1327">
        <f>IF(V151="Catastrófico",100%,IF(V151="Mayor",80%,IF(V151="Moderado",60%,IF(V151="Menor",40%,IF(V151="Leve",20%,"")))))</f>
        <v>0.6</v>
      </c>
      <c r="X151" s="1333" t="str">
        <f>IF(Y151=100%,"Catastrófico",IF(Y151=80%,"Mayor",IF(Y151=60%,"Moderado",IF(Y151=40%,"Menor",IF(Y151=20%,"Leve","")))))</f>
        <v>Moderado</v>
      </c>
      <c r="Y151" s="1327">
        <f>IF(AND(U151="",W151=""),"",MAX(U151,W151))</f>
        <v>0.6</v>
      </c>
      <c r="Z151" s="1327" t="str">
        <f>CONCATENATE(R151,X151)</f>
        <v>BajaModerado</v>
      </c>
      <c r="AA151" s="1285" t="str">
        <f>IF(Z151="Muy AltaLeve","Alto",IF(Z151="Muy AltaMenor","Alto",IF(Z151="Muy AltaModerado","Alto",IF(Z151="Muy AltaMayor","Alto",IF(Z151="Muy AltaCatastrófico","Extremo",IF(Z151="AltaLeve","Moderado",IF(Z151="AltaMenor","Moderado",IF(Z151="AltaModerado","Alto",IF(Z151="AltaMayor","Alto",IF(Z151="AltaCatastrófico","Extremo",IF(Z151="MediaLeve","Moderado",IF(Z151="MediaMenor","Moderado",IF(Z151="MediaModerado","Moderado",IF(Z151="MediaMayor","Alto",IF(Z151="MediaCatastrófico","Extremo",IF(Z151="BajaLeve","Bajo",IF(Z151="BajaMenor","Moderado",IF(Z151="BajaModerado","Moderado",IF(Z151="BajaMayor","Alto",IF(Z151="BajaCatastrófico","Extremo",IF(Z151="Muy BajaLeve","Bajo",IF(Z151="Muy BajaMenor","Bajo",IF(Z151="Muy BajaModerado","Moderado",IF(Z151="Muy BajaMayor","Alto",IF(Z151="Muy BajaCatastrófico","Extremo","")))))))))))))))))))))))))</f>
        <v>Moderado</v>
      </c>
      <c r="AB151" s="229">
        <v>1</v>
      </c>
      <c r="AC151" s="557" t="s">
        <v>646</v>
      </c>
      <c r="AD151" s="558">
        <v>2</v>
      </c>
      <c r="AE151" s="558" t="s">
        <v>647</v>
      </c>
      <c r="AF151" s="231" t="str">
        <f t="shared" si="12"/>
        <v>Probabilidad</v>
      </c>
      <c r="AG151" s="232" t="s">
        <v>221</v>
      </c>
      <c r="AH151" s="228">
        <f t="shared" si="13"/>
        <v>0.25</v>
      </c>
      <c r="AI151" s="232" t="s">
        <v>222</v>
      </c>
      <c r="AJ151" s="228">
        <f t="shared" si="14"/>
        <v>0.15</v>
      </c>
      <c r="AK151" s="233">
        <f t="shared" si="15"/>
        <v>0.4</v>
      </c>
      <c r="AL151" s="234">
        <f>IFERROR(IF(AF151="Probabilidad",(S151-(+S151*AK151)),IF(AF151="Impacto",S151,"")),"")</f>
        <v>0.24</v>
      </c>
      <c r="AM151" s="234">
        <f>IFERROR(IF(AF151="Impacto",(Y151-(+Y151*AK151)),IF(AF151="Probabilidad",Y151,"")),"")</f>
        <v>0.6</v>
      </c>
      <c r="AN151" s="126" t="s">
        <v>223</v>
      </c>
      <c r="AO151" s="126" t="s">
        <v>291</v>
      </c>
      <c r="AP151" s="126" t="s">
        <v>241</v>
      </c>
      <c r="AQ151" s="126" t="s">
        <v>226</v>
      </c>
      <c r="AR151" s="1494" t="s">
        <v>648</v>
      </c>
      <c r="AS151" s="1284">
        <f>S151</f>
        <v>0.4</v>
      </c>
      <c r="AT151" s="1284">
        <f>IF(AL151="","",MIN(AL151:AL156))</f>
        <v>5.183999999999999E-2</v>
      </c>
      <c r="AU151" s="1285" t="str">
        <f>IFERROR(IF(AT151="","",IF(AT151&lt;=0.2,"Muy Baja",IF(AT151&lt;=0.4,"Baja",IF(AT151&lt;=0.6,"Media",IF(AT151&lt;=0.8,"Alta","Muy Alta"))))),"")</f>
        <v>Muy Baja</v>
      </c>
      <c r="AV151" s="1284">
        <f>Y151</f>
        <v>0.6</v>
      </c>
      <c r="AW151" s="1284">
        <f>IF(AM151="","",MIN(AM151:AM156))</f>
        <v>0.6</v>
      </c>
      <c r="AX151" s="1285" t="str">
        <f>IFERROR(IF(AW151="","",IF(AW151&lt;=0.2,"Leve",IF(AW151&lt;=0.4,"Menor",IF(AW151&lt;=0.6,"Moderado",IF(AW151&lt;=0.8,"Mayor","Catastrófico"))))),"")</f>
        <v>Moderado</v>
      </c>
      <c r="AY151" s="1285" t="str">
        <f>AA151</f>
        <v>Moderado</v>
      </c>
      <c r="AZ151" s="1285" t="str">
        <f>IFERROR(IF(OR(AND(AU151="Muy Baja",AX151="Leve"),AND(AU151="Muy Baja",AX151="Menor"),AND(AU151="Baja",AX151="Leve")),"Bajo",IF(OR(AND(AU151="Muy baja",AX151="Moderado"),AND(AU151="Baja",AX151="Menor"),AND(AU151="Baja",AX151="Moderado"),AND(AU151="Media",AX151="Leve"),AND(AU151="Media",AX151="Menor"),AND(AU151="Media",AX151="Moderado"),AND(AU151="Alta",AX151="Leve"),AND(AU151="Alta",AX151="Menor")),"Moderado",IF(OR(AND(AU151="Muy Baja",AX151="Mayor"),AND(AU151="Baja",AX151="Mayor"),AND(AU151="Media",AX151="Mayor"),AND(AU151="Alta",AX151="Moderado"),AND(AU151="Alta",AX151="Mayor"),AND(AU151="Muy Alta",AX151="Leve"),AND(AU151="Muy Alta",AX151="Menor"),AND(AU151="Muy Alta",AX151="Moderado"),AND(AU151="Muy Alta",AX151="Mayor")),"Alto",IF(OR(AND(AU151="Muy Baja",AX151="Catastrófico"),AND(AU151="Baja",AX151="Catastrófico"),AND(AU151="Media",AX151="Catastrófico"),AND(AU151="Alta",AX151="Catastrófico"),AND(AU151="Muy Alta",AX151="Catastrófico")),"Extremo","")))),"")</f>
        <v>Moderado</v>
      </c>
      <c r="BA151" s="1286" t="s">
        <v>228</v>
      </c>
      <c r="BB151" s="388" t="s">
        <v>649</v>
      </c>
      <c r="BC151" s="575" t="s">
        <v>468</v>
      </c>
      <c r="BD151" s="548">
        <f t="shared" si="17"/>
        <v>12</v>
      </c>
      <c r="BE151" s="28">
        <v>3</v>
      </c>
      <c r="BF151" s="28">
        <v>3</v>
      </c>
      <c r="BG151" s="28">
        <v>3</v>
      </c>
      <c r="BH151" s="28">
        <v>3</v>
      </c>
      <c r="BI151" s="572" t="s">
        <v>612</v>
      </c>
      <c r="BJ151" s="573" t="s">
        <v>650</v>
      </c>
      <c r="BK151" s="235"/>
      <c r="BL151" s="235"/>
      <c r="BM151" s="870"/>
      <c r="BN151" s="236"/>
      <c r="BO151" s="236"/>
      <c r="BP151" s="236"/>
      <c r="BQ151" s="237"/>
      <c r="BR151" s="238"/>
      <c r="BS151" s="710"/>
      <c r="BT151" s="9"/>
      <c r="BU151" s="1651"/>
      <c r="BV151" s="1660"/>
      <c r="BW151" s="1660"/>
      <c r="BX151" s="1663"/>
      <c r="BY151" s="997"/>
      <c r="BZ151" s="997"/>
    </row>
    <row r="152" spans="1:78" ht="107.25" customHeight="1" x14ac:dyDescent="0.2">
      <c r="A152" s="1339"/>
      <c r="B152" s="1236"/>
      <c r="C152" s="1345"/>
      <c r="D152" s="1262"/>
      <c r="E152" s="1264"/>
      <c r="F152" s="1266"/>
      <c r="G152" s="1275"/>
      <c r="H152" s="1160"/>
      <c r="I152" s="1236"/>
      <c r="J152" s="1272"/>
      <c r="K152" s="1248"/>
      <c r="L152" s="1275"/>
      <c r="M152" s="1632"/>
      <c r="N152" s="1275"/>
      <c r="O152" s="1275"/>
      <c r="P152" s="1656"/>
      <c r="Q152" s="1656"/>
      <c r="R152" s="1016"/>
      <c r="S152" s="1027"/>
      <c r="T152" s="1016"/>
      <c r="U152" s="1027"/>
      <c r="V152" s="1016"/>
      <c r="W152" s="1027"/>
      <c r="X152" s="1030"/>
      <c r="Y152" s="1027"/>
      <c r="Z152" s="1027"/>
      <c r="AA152" s="1033"/>
      <c r="AB152" s="150">
        <v>2</v>
      </c>
      <c r="AC152" s="658" t="s">
        <v>651</v>
      </c>
      <c r="AD152" s="552">
        <v>1</v>
      </c>
      <c r="AE152" s="552" t="s">
        <v>652</v>
      </c>
      <c r="AF152" s="145" t="str">
        <f t="shared" si="12"/>
        <v>Probabilidad</v>
      </c>
      <c r="AG152" s="151" t="s">
        <v>221</v>
      </c>
      <c r="AH152" s="146">
        <f t="shared" si="13"/>
        <v>0.25</v>
      </c>
      <c r="AI152" s="151" t="s">
        <v>222</v>
      </c>
      <c r="AJ152" s="146">
        <f t="shared" si="14"/>
        <v>0.15</v>
      </c>
      <c r="AK152" s="147">
        <f t="shared" si="15"/>
        <v>0.4</v>
      </c>
      <c r="AL152" s="152">
        <f>IFERROR(IF(AND(AF151="Probabilidad",AF152="Probabilidad"),(AL151-(+AL151*AK152)),IF(AF152="Probabilidad",(S151-(+S151*AK152)),IF(AF152="Impacto",AL151,""))),"")</f>
        <v>0.14399999999999999</v>
      </c>
      <c r="AM152" s="576">
        <f>IFERROR(IF(AND(AF151="Impacto",AF152="Impacto"),(AM151-(+AM151*AK152)),IF(AF152="Impacto",(Y151-(+Y151*AK152)),IF(AF152="Probabilidad",AM151,""))),"")</f>
        <v>0.6</v>
      </c>
      <c r="AN152" s="277" t="s">
        <v>223</v>
      </c>
      <c r="AO152" s="577" t="s">
        <v>291</v>
      </c>
      <c r="AP152" s="153" t="s">
        <v>241</v>
      </c>
      <c r="AQ152" s="153" t="s">
        <v>226</v>
      </c>
      <c r="AR152" s="1494"/>
      <c r="AS152" s="1036"/>
      <c r="AT152" s="1036"/>
      <c r="AU152" s="1033"/>
      <c r="AV152" s="1036"/>
      <c r="AW152" s="1036"/>
      <c r="AX152" s="1033"/>
      <c r="AY152" s="1033"/>
      <c r="AZ152" s="1033"/>
      <c r="BA152" s="1016"/>
      <c r="BB152" s="130" t="s">
        <v>653</v>
      </c>
      <c r="BC152" s="130" t="s">
        <v>654</v>
      </c>
      <c r="BD152" s="173">
        <f t="shared" si="17"/>
        <v>1</v>
      </c>
      <c r="BE152" s="149">
        <v>1</v>
      </c>
      <c r="BF152" s="149"/>
      <c r="BG152" s="149"/>
      <c r="BH152" s="149"/>
      <c r="BI152" s="572" t="s">
        <v>612</v>
      </c>
      <c r="BJ152" s="573" t="s">
        <v>650</v>
      </c>
      <c r="BK152" s="789"/>
      <c r="BL152" s="789"/>
      <c r="BM152" s="871"/>
      <c r="BN152" s="791"/>
      <c r="BO152" s="791"/>
      <c r="BP152" s="791"/>
      <c r="BQ152" s="156"/>
      <c r="BR152" s="157"/>
      <c r="BS152" s="304"/>
      <c r="BT152" s="149"/>
      <c r="BU152" s="1651"/>
      <c r="BV152" s="1661"/>
      <c r="BW152" s="1661"/>
      <c r="BX152" s="1664"/>
      <c r="BY152" s="998"/>
      <c r="BZ152" s="998"/>
    </row>
    <row r="153" spans="1:78" ht="107.25" customHeight="1" x14ac:dyDescent="0.2">
      <c r="A153" s="1339"/>
      <c r="B153" s="1236"/>
      <c r="C153" s="1345"/>
      <c r="D153" s="1262"/>
      <c r="E153" s="1264"/>
      <c r="F153" s="1266"/>
      <c r="G153" s="1275"/>
      <c r="H153" s="1160"/>
      <c r="I153" s="1236"/>
      <c r="J153" s="1272"/>
      <c r="K153" s="1248"/>
      <c r="L153" s="1275"/>
      <c r="M153" s="1632"/>
      <c r="N153" s="1275"/>
      <c r="O153" s="1275"/>
      <c r="P153" s="1656"/>
      <c r="Q153" s="1656"/>
      <c r="R153" s="1016"/>
      <c r="S153" s="1027"/>
      <c r="T153" s="1016"/>
      <c r="U153" s="1027"/>
      <c r="V153" s="1016"/>
      <c r="W153" s="1027"/>
      <c r="X153" s="1030"/>
      <c r="Y153" s="1027"/>
      <c r="Z153" s="1027"/>
      <c r="AA153" s="1033"/>
      <c r="AB153" s="150">
        <v>3</v>
      </c>
      <c r="AC153" s="557" t="s">
        <v>655</v>
      </c>
      <c r="AD153" s="558">
        <v>1</v>
      </c>
      <c r="AE153" s="558" t="s">
        <v>656</v>
      </c>
      <c r="AF153" s="145" t="str">
        <f t="shared" si="12"/>
        <v>Probabilidad</v>
      </c>
      <c r="AG153" s="151" t="s">
        <v>221</v>
      </c>
      <c r="AH153" s="146">
        <f t="shared" si="13"/>
        <v>0.25</v>
      </c>
      <c r="AI153" s="151" t="s">
        <v>222</v>
      </c>
      <c r="AJ153" s="146">
        <f t="shared" si="14"/>
        <v>0.15</v>
      </c>
      <c r="AK153" s="147">
        <f t="shared" si="15"/>
        <v>0.4</v>
      </c>
      <c r="AL153" s="152">
        <f>IFERROR(IF(AND(AF152="Probabilidad",AF153="Probabilidad"),(AL152-(+AL152*AK153)),IF(AND(AF152="Impacto",AF153="Probabilidad"),(AL151-(+AL151*AK153)),IF(AF153="Impacto",AL152,""))),"")</f>
        <v>8.6399999999999991E-2</v>
      </c>
      <c r="AM153" s="576">
        <f>IFERROR(IF(AND(AF152="Impacto",AF153="Impacto"),(AM152-(+AM152*AK153)),IF(AND(AF152="Probabilidad",AF153="Impacto"),(AM151-(+AM151*AK153)),IF(AF153="Probabilidad",AM152,""))),"")</f>
        <v>0.6</v>
      </c>
      <c r="AN153" s="277" t="s">
        <v>223</v>
      </c>
      <c r="AO153" s="577" t="s">
        <v>291</v>
      </c>
      <c r="AP153" s="153" t="s">
        <v>241</v>
      </c>
      <c r="AQ153" s="153" t="s">
        <v>226</v>
      </c>
      <c r="AR153" s="1494"/>
      <c r="AS153" s="1036"/>
      <c r="AT153" s="1036"/>
      <c r="AU153" s="1033"/>
      <c r="AV153" s="1036"/>
      <c r="AW153" s="1036"/>
      <c r="AX153" s="1033"/>
      <c r="AY153" s="1033"/>
      <c r="AZ153" s="1033"/>
      <c r="BA153" s="1016"/>
      <c r="BB153" s="130"/>
      <c r="BC153" s="130"/>
      <c r="BD153" s="173" t="str">
        <f t="shared" si="17"/>
        <v/>
      </c>
      <c r="BE153" s="149"/>
      <c r="BF153" s="149"/>
      <c r="BG153" s="149"/>
      <c r="BH153" s="149"/>
      <c r="BI153" s="130"/>
      <c r="BJ153" s="130"/>
      <c r="BK153" s="130"/>
      <c r="BL153" s="130"/>
      <c r="BM153" s="155"/>
      <c r="BN153" s="155"/>
      <c r="BO153" s="155"/>
      <c r="BP153" s="155"/>
      <c r="BQ153" s="156"/>
      <c r="BR153" s="157"/>
      <c r="BS153" s="304"/>
      <c r="BT153" s="149"/>
      <c r="BU153" s="1651"/>
      <c r="BV153" s="1661"/>
      <c r="BW153" s="1661"/>
      <c r="BX153" s="1664"/>
      <c r="BY153" s="998"/>
      <c r="BZ153" s="998"/>
    </row>
    <row r="154" spans="1:78" ht="107.25" customHeight="1" x14ac:dyDescent="0.2">
      <c r="A154" s="1339"/>
      <c r="B154" s="1236"/>
      <c r="C154" s="1345"/>
      <c r="D154" s="1262"/>
      <c r="E154" s="1264"/>
      <c r="F154" s="1266"/>
      <c r="G154" s="1275"/>
      <c r="H154" s="1160"/>
      <c r="I154" s="1236"/>
      <c r="J154" s="1272"/>
      <c r="K154" s="1248"/>
      <c r="L154" s="1275"/>
      <c r="M154" s="1632"/>
      <c r="N154" s="1275"/>
      <c r="O154" s="1275"/>
      <c r="P154" s="1656"/>
      <c r="Q154" s="1656"/>
      <c r="R154" s="1016"/>
      <c r="S154" s="1027"/>
      <c r="T154" s="1016"/>
      <c r="U154" s="1027"/>
      <c r="V154" s="1016"/>
      <c r="W154" s="1027"/>
      <c r="X154" s="1030"/>
      <c r="Y154" s="1027"/>
      <c r="Z154" s="1027"/>
      <c r="AA154" s="1033"/>
      <c r="AB154" s="150">
        <v>4</v>
      </c>
      <c r="AC154" s="655" t="s">
        <v>657</v>
      </c>
      <c r="AD154" s="379">
        <v>1</v>
      </c>
      <c r="AE154" s="558" t="s">
        <v>658</v>
      </c>
      <c r="AF154" s="145" t="str">
        <f t="shared" si="12"/>
        <v>Probabilidad</v>
      </c>
      <c r="AG154" s="151" t="s">
        <v>221</v>
      </c>
      <c r="AH154" s="146">
        <f t="shared" si="13"/>
        <v>0.25</v>
      </c>
      <c r="AI154" s="151" t="s">
        <v>222</v>
      </c>
      <c r="AJ154" s="146">
        <f t="shared" si="14"/>
        <v>0.15</v>
      </c>
      <c r="AK154" s="147">
        <f t="shared" si="15"/>
        <v>0.4</v>
      </c>
      <c r="AL154" s="152">
        <f>IFERROR(IF(AND(AF153="Probabilidad",AF154="Probabilidad"),(AL153-(+AL153*AK154)),IF(AND(AF153="Impacto",AF154="Probabilidad"),(AL152-(+AL152*AK154)),IF(AF154="Impacto",AL153,""))),"")</f>
        <v>5.183999999999999E-2</v>
      </c>
      <c r="AM154" s="576">
        <f>IFERROR(IF(AND(AF153="Impacto",AF154="Impacto"),(AM153-(+AM153*AK154)),IF(AND(AF153="Probabilidad",AF154="Impacto"),(AM152-(+AM152*AK154)),IF(AF154="Probabilidad",AM153,""))),"")</f>
        <v>0.6</v>
      </c>
      <c r="AN154" s="277" t="s">
        <v>223</v>
      </c>
      <c r="AO154" s="577" t="s">
        <v>291</v>
      </c>
      <c r="AP154" s="153" t="s">
        <v>241</v>
      </c>
      <c r="AQ154" s="153" t="s">
        <v>226</v>
      </c>
      <c r="AR154" s="1494"/>
      <c r="AS154" s="1036"/>
      <c r="AT154" s="1036"/>
      <c r="AU154" s="1033"/>
      <c r="AV154" s="1036"/>
      <c r="AW154" s="1036"/>
      <c r="AX154" s="1033"/>
      <c r="AY154" s="1033"/>
      <c r="AZ154" s="1033"/>
      <c r="BA154" s="1016"/>
      <c r="BB154" s="130"/>
      <c r="BC154" s="130"/>
      <c r="BD154" s="173" t="str">
        <f t="shared" si="17"/>
        <v/>
      </c>
      <c r="BE154" s="149"/>
      <c r="BF154" s="149"/>
      <c r="BG154" s="149"/>
      <c r="BH154" s="149"/>
      <c r="BI154" s="130"/>
      <c r="BJ154" s="130"/>
      <c r="BK154" s="130"/>
      <c r="BL154" s="130"/>
      <c r="BM154" s="155"/>
      <c r="BN154" s="155"/>
      <c r="BO154" s="155"/>
      <c r="BP154" s="155"/>
      <c r="BQ154" s="156"/>
      <c r="BR154" s="157"/>
      <c r="BS154" s="304"/>
      <c r="BT154" s="149"/>
      <c r="BU154" s="1651"/>
      <c r="BV154" s="1661"/>
      <c r="BW154" s="1661"/>
      <c r="BX154" s="1664"/>
      <c r="BY154" s="998"/>
      <c r="BZ154" s="998"/>
    </row>
    <row r="155" spans="1:78" ht="16" x14ac:dyDescent="0.2">
      <c r="A155" s="1339"/>
      <c r="B155" s="1236"/>
      <c r="C155" s="1345"/>
      <c r="D155" s="1262"/>
      <c r="E155" s="1264"/>
      <c r="F155" s="1266"/>
      <c r="G155" s="1275"/>
      <c r="H155" s="1160"/>
      <c r="I155" s="1236"/>
      <c r="J155" s="1272"/>
      <c r="K155" s="1248"/>
      <c r="L155" s="1275"/>
      <c r="M155" s="1632"/>
      <c r="N155" s="1275"/>
      <c r="O155" s="1275"/>
      <c r="P155" s="1656"/>
      <c r="Q155" s="1656"/>
      <c r="R155" s="1016"/>
      <c r="S155" s="1027"/>
      <c r="T155" s="1016"/>
      <c r="U155" s="1027"/>
      <c r="V155" s="1016"/>
      <c r="W155" s="1027"/>
      <c r="X155" s="1030"/>
      <c r="Y155" s="1027"/>
      <c r="Z155" s="1027"/>
      <c r="AA155" s="1033"/>
      <c r="AB155" s="150">
        <v>5</v>
      </c>
      <c r="AC155" s="149"/>
      <c r="AD155" s="149"/>
      <c r="AE155" s="149"/>
      <c r="AF155" s="145" t="str">
        <f t="shared" si="12"/>
        <v/>
      </c>
      <c r="AG155" s="151"/>
      <c r="AH155" s="146" t="str">
        <f t="shared" si="13"/>
        <v/>
      </c>
      <c r="AI155" s="151"/>
      <c r="AJ155" s="146" t="str">
        <f t="shared" si="14"/>
        <v/>
      </c>
      <c r="AK155" s="147" t="str">
        <f t="shared" si="15"/>
        <v/>
      </c>
      <c r="AL155" s="152" t="str">
        <f>IFERROR(IF(AND(AF154="Probabilidad",AF155="Probabilidad"),(AL154-(+AL154*AK155)),IF(AND(AF154="Impacto",AF155="Probabilidad"),(AL153-(+AL153*AK155)),IF(AF155="Impacto",AL154,""))),"")</f>
        <v/>
      </c>
      <c r="AM155" s="152" t="str">
        <f>IFERROR(IF(AND(AF154="Impacto",AF155="Impacto"),(AM154-(+AM154*AK155)),IF(AND(AF154="Probabilidad",AF155="Impacto"),(AM153-(+AM153*AK155)),IF(AF155="Probabilidad",AM154,""))),"")</f>
        <v/>
      </c>
      <c r="AN155" s="51"/>
      <c r="AO155" s="153"/>
      <c r="AP155" s="153"/>
      <c r="AQ155" s="153"/>
      <c r="AR155" s="1494"/>
      <c r="AS155" s="1036"/>
      <c r="AT155" s="1036"/>
      <c r="AU155" s="1033"/>
      <c r="AV155" s="1036"/>
      <c r="AW155" s="1036"/>
      <c r="AX155" s="1033"/>
      <c r="AY155" s="1033"/>
      <c r="AZ155" s="1033"/>
      <c r="BA155" s="1016"/>
      <c r="BB155" s="130"/>
      <c r="BC155" s="130"/>
      <c r="BD155" s="173" t="str">
        <f t="shared" si="17"/>
        <v/>
      </c>
      <c r="BE155" s="149"/>
      <c r="BF155" s="149"/>
      <c r="BG155" s="149"/>
      <c r="BH155" s="149"/>
      <c r="BI155" s="130"/>
      <c r="BJ155" s="130"/>
      <c r="BK155" s="130"/>
      <c r="BL155" s="130"/>
      <c r="BM155" s="155"/>
      <c r="BN155" s="155"/>
      <c r="BO155" s="155"/>
      <c r="BP155" s="155"/>
      <c r="BQ155" s="156"/>
      <c r="BR155" s="157"/>
      <c r="BS155" s="304"/>
      <c r="BT155" s="149"/>
      <c r="BU155" s="1651"/>
      <c r="BV155" s="1661"/>
      <c r="BW155" s="1661"/>
      <c r="BX155" s="1664"/>
      <c r="BY155" s="998"/>
      <c r="BZ155" s="998"/>
    </row>
    <row r="156" spans="1:78" ht="17" thickBot="1" x14ac:dyDescent="0.25">
      <c r="A156" s="1339"/>
      <c r="B156" s="1236"/>
      <c r="C156" s="1345"/>
      <c r="D156" s="1295"/>
      <c r="E156" s="1297"/>
      <c r="F156" s="1299"/>
      <c r="G156" s="1310"/>
      <c r="H156" s="1303"/>
      <c r="I156" s="1305"/>
      <c r="J156" s="1273"/>
      <c r="K156" s="1308"/>
      <c r="L156" s="1310"/>
      <c r="M156" s="1633"/>
      <c r="N156" s="1310"/>
      <c r="O156" s="1310"/>
      <c r="P156" s="1657"/>
      <c r="Q156" s="1657"/>
      <c r="R156" s="1326"/>
      <c r="S156" s="1328"/>
      <c r="T156" s="1326"/>
      <c r="U156" s="1328"/>
      <c r="V156" s="1326"/>
      <c r="W156" s="1328"/>
      <c r="X156" s="1334"/>
      <c r="Y156" s="1328"/>
      <c r="Z156" s="1328"/>
      <c r="AA156" s="1329"/>
      <c r="AB156" s="256">
        <v>6</v>
      </c>
      <c r="AC156" s="254"/>
      <c r="AD156" s="254"/>
      <c r="AE156" s="254"/>
      <c r="AF156" s="257" t="str">
        <f t="shared" si="12"/>
        <v/>
      </c>
      <c r="AG156" s="258"/>
      <c r="AH156" s="255" t="str">
        <f t="shared" si="13"/>
        <v/>
      </c>
      <c r="AI156" s="258"/>
      <c r="AJ156" s="255" t="str">
        <f t="shared" si="14"/>
        <v/>
      </c>
      <c r="AK156" s="259" t="str">
        <f t="shared" si="15"/>
        <v/>
      </c>
      <c r="AL156" s="260" t="str">
        <f>IFERROR(IF(AND(AF155="Probabilidad",AF156="Probabilidad"),(AL155-(+AL155*AK156)),IF(AND(AF155="Impacto",AF156="Probabilidad"),(AL154-(+AL154*AK156)),IF(AF156="Impacto",AL155,""))),"")</f>
        <v/>
      </c>
      <c r="AM156" s="260" t="str">
        <f>IFERROR(IF(AND(AF155="Impacto",AF156="Impacto"),(AM155-(+AM155*AK156)),IF(AND(AF155="Probabilidad",AF156="Impacto"),(AM154-(+AM154*AK156)),IF(AF156="Probabilidad",AM155,""))),"")</f>
        <v/>
      </c>
      <c r="AN156" s="261"/>
      <c r="AO156" s="261"/>
      <c r="AP156" s="261"/>
      <c r="AQ156" s="261"/>
      <c r="AR156" s="1659"/>
      <c r="AS156" s="1325"/>
      <c r="AT156" s="1325"/>
      <c r="AU156" s="1329"/>
      <c r="AV156" s="1325"/>
      <c r="AW156" s="1325"/>
      <c r="AX156" s="1329"/>
      <c r="AY156" s="1329"/>
      <c r="AZ156" s="1329"/>
      <c r="BA156" s="1326"/>
      <c r="BB156" s="262"/>
      <c r="BC156" s="262"/>
      <c r="BD156" s="263" t="str">
        <f t="shared" si="17"/>
        <v/>
      </c>
      <c r="BE156" s="254"/>
      <c r="BF156" s="254"/>
      <c r="BG156" s="254"/>
      <c r="BH156" s="254"/>
      <c r="BI156" s="262"/>
      <c r="BJ156" s="262"/>
      <c r="BK156" s="262"/>
      <c r="BL156" s="262"/>
      <c r="BM156" s="264"/>
      <c r="BN156" s="264"/>
      <c r="BO156" s="264"/>
      <c r="BP156" s="264"/>
      <c r="BQ156" s="265"/>
      <c r="BR156" s="266"/>
      <c r="BS156" s="711"/>
      <c r="BT156" s="160"/>
      <c r="BU156" s="1652"/>
      <c r="BV156" s="1662"/>
      <c r="BW156" s="1662"/>
      <c r="BX156" s="1665"/>
      <c r="BY156" s="999"/>
      <c r="BZ156" s="999"/>
    </row>
    <row r="157" spans="1:78" ht="167" x14ac:dyDescent="0.2">
      <c r="A157" s="1339"/>
      <c r="B157" s="1236"/>
      <c r="C157" s="1345"/>
      <c r="D157" s="1261" t="s">
        <v>209</v>
      </c>
      <c r="E157" s="1264" t="s">
        <v>587</v>
      </c>
      <c r="F157" s="1265">
        <v>5</v>
      </c>
      <c r="G157" s="1274" t="s">
        <v>659</v>
      </c>
      <c r="H157" s="1160"/>
      <c r="I157" s="1235"/>
      <c r="J157" s="1306" t="s">
        <v>660</v>
      </c>
      <c r="K157" s="1248" t="s">
        <v>213</v>
      </c>
      <c r="L157" s="1274" t="s">
        <v>214</v>
      </c>
      <c r="M157" s="1311" t="s">
        <v>661</v>
      </c>
      <c r="N157" s="1274"/>
      <c r="O157" s="1274"/>
      <c r="P157" s="1666" t="s">
        <v>662</v>
      </c>
      <c r="Q157" s="1658">
        <v>0.99</v>
      </c>
      <c r="R157" s="1286" t="s">
        <v>217</v>
      </c>
      <c r="S157" s="1327">
        <f>IF(R157="Muy Alta",100%,IF(R157="Alta",80%,IF(R157="Media",60%,IF(R157="Baja",40%,IF(R157="Muy Baja",20%,"")))))</f>
        <v>0.6</v>
      </c>
      <c r="T157" s="1286"/>
      <c r="U157" s="1327" t="str">
        <f>IF(T157="Catastrófico",100%,IF(T157="Mayor",80%,IF(T157="Moderado",60%,IF(T157="Menor",40%,IF(T157="Leve",20%,"")))))</f>
        <v/>
      </c>
      <c r="V157" s="1286" t="s">
        <v>218</v>
      </c>
      <c r="W157" s="1327">
        <f>IF(V157="Catastrófico",100%,IF(V157="Mayor",80%,IF(V157="Moderado",60%,IF(V157="Menor",40%,IF(V157="Leve",20%,"")))))</f>
        <v>0.6</v>
      </c>
      <c r="X157" s="1333" t="str">
        <f>IF(Y157=100%,"Catastrófico",IF(Y157=80%,"Mayor",IF(Y157=60%,"Moderado",IF(Y157=40%,"Menor",IF(Y157=20%,"Leve","")))))</f>
        <v>Moderado</v>
      </c>
      <c r="Y157" s="1327">
        <f>IF(AND(U157="",W157=""),"",MAX(U157,W157))</f>
        <v>0.6</v>
      </c>
      <c r="Z157" s="1327" t="str">
        <f>CONCATENATE(R157,X157)</f>
        <v>MediaModerado</v>
      </c>
      <c r="AA157" s="1285" t="str">
        <f>IF(Z157="Muy AltaLeve","Alto",IF(Z157="Muy AltaMenor","Alto",IF(Z157="Muy AltaModerado","Alto",IF(Z157="Muy AltaMayor","Alto",IF(Z157="Muy AltaCatastrófico","Extremo",IF(Z157="AltaLeve","Moderado",IF(Z157="AltaMenor","Moderado",IF(Z157="AltaModerado","Alto",IF(Z157="AltaMayor","Alto",IF(Z157="AltaCatastrófico","Extremo",IF(Z157="MediaLeve","Moderado",IF(Z157="MediaMenor","Moderado",IF(Z157="MediaModerado","Moderado",IF(Z157="MediaMayor","Alto",IF(Z157="MediaCatastrófico","Extremo",IF(Z157="BajaLeve","Bajo",IF(Z157="BajaMenor","Moderado",IF(Z157="BajaModerado","Moderado",IF(Z157="BajaMayor","Alto",IF(Z157="BajaCatastrófico","Extremo",IF(Z157="Muy BajaLeve","Bajo",IF(Z157="Muy BajaMenor","Bajo",IF(Z157="Muy BajaModerado","Moderado",IF(Z157="Muy BajaMayor","Alto",IF(Z157="Muy BajaCatastrófico","Extremo","")))))))))))))))))))))))))</f>
        <v>Moderado</v>
      </c>
      <c r="AB157" s="229">
        <v>1</v>
      </c>
      <c r="AC157" s="557" t="s">
        <v>663</v>
      </c>
      <c r="AD157" s="558">
        <v>1</v>
      </c>
      <c r="AE157" s="558" t="s">
        <v>664</v>
      </c>
      <c r="AF157" s="231" t="str">
        <f t="shared" si="12"/>
        <v>Probabilidad</v>
      </c>
      <c r="AG157" s="232" t="s">
        <v>221</v>
      </c>
      <c r="AH157" s="228">
        <f t="shared" si="13"/>
        <v>0.25</v>
      </c>
      <c r="AI157" s="232" t="s">
        <v>222</v>
      </c>
      <c r="AJ157" s="228">
        <f t="shared" si="14"/>
        <v>0.15</v>
      </c>
      <c r="AK157" s="233">
        <f t="shared" si="15"/>
        <v>0.4</v>
      </c>
      <c r="AL157" s="234">
        <f>IFERROR(IF(AF157="Probabilidad",(S157-(+S157*AK157)),IF(AF157="Impacto",S157,"")),"")</f>
        <v>0.36</v>
      </c>
      <c r="AM157" s="234">
        <f>IFERROR(IF(AF157="Impacto",(Y157-(+Y157*AK157)),IF(AF157="Probabilidad",Y157,"")),"")</f>
        <v>0.6</v>
      </c>
      <c r="AN157" s="126" t="s">
        <v>223</v>
      </c>
      <c r="AO157" s="126" t="s">
        <v>291</v>
      </c>
      <c r="AP157" s="126" t="s">
        <v>241</v>
      </c>
      <c r="AQ157" s="126" t="s">
        <v>226</v>
      </c>
      <c r="AR157" s="1494" t="s">
        <v>665</v>
      </c>
      <c r="AS157" s="1284">
        <f>S157</f>
        <v>0.6</v>
      </c>
      <c r="AT157" s="1284">
        <f>IF(AL157="","",MIN(AL157:AL162))</f>
        <v>2.7993599999999997E-2</v>
      </c>
      <c r="AU157" s="1285" t="str">
        <f>IFERROR(IF(AT157="","",IF(AT157&lt;=0.2,"Muy Baja",IF(AT157&lt;=0.4,"Baja",IF(AT157&lt;=0.6,"Media",IF(AT157&lt;=0.8,"Alta","Muy Alta"))))),"")</f>
        <v>Muy Baja</v>
      </c>
      <c r="AV157" s="1284">
        <f>Y157</f>
        <v>0.6</v>
      </c>
      <c r="AW157" s="1284">
        <f>IF(AM157="","",MIN(AM157:AM162))</f>
        <v>0.6</v>
      </c>
      <c r="AX157" s="1285" t="str">
        <f>IFERROR(IF(AW157="","",IF(AW157&lt;=0.2,"Leve",IF(AW157&lt;=0.4,"Menor",IF(AW157&lt;=0.6,"Moderado",IF(AW157&lt;=0.8,"Mayor","Catastrófico"))))),"")</f>
        <v>Moderado</v>
      </c>
      <c r="AY157" s="1285" t="str">
        <f>AA157</f>
        <v>Moderado</v>
      </c>
      <c r="AZ157" s="1285" t="str">
        <f>IFERROR(IF(OR(AND(AU157="Muy Baja",AX157="Leve"),AND(AU157="Muy Baja",AX157="Menor"),AND(AU157="Baja",AX157="Leve")),"Bajo",IF(OR(AND(AU157="Muy baja",AX157="Moderado"),AND(AU157="Baja",AX157="Menor"),AND(AU157="Baja",AX157="Moderado"),AND(AU157="Media",AX157="Leve"),AND(AU157="Media",AX157="Menor"),AND(AU157="Media",AX157="Moderado"),AND(AU157="Alta",AX157="Leve"),AND(AU157="Alta",AX157="Menor")),"Moderado",IF(OR(AND(AU157="Muy Baja",AX157="Mayor"),AND(AU157="Baja",AX157="Mayor"),AND(AU157="Media",AX157="Mayor"),AND(AU157="Alta",AX157="Moderado"),AND(AU157="Alta",AX157="Mayor"),AND(AU157="Muy Alta",AX157="Leve"),AND(AU157="Muy Alta",AX157="Menor"),AND(AU157="Muy Alta",AX157="Moderado"),AND(AU157="Muy Alta",AX157="Mayor")),"Alto",IF(OR(AND(AU157="Muy Baja",AX157="Catastrófico"),AND(AU157="Baja",AX157="Catastrófico"),AND(AU157="Media",AX157="Catastrófico"),AND(AU157="Alta",AX157="Catastrófico"),AND(AU157="Muy Alta",AX157="Catastrófico")),"Extremo","")))),"")</f>
        <v>Moderado</v>
      </c>
      <c r="BA157" s="1013" t="s">
        <v>228</v>
      </c>
      <c r="BB157" s="578" t="s">
        <v>666</v>
      </c>
      <c r="BC157" s="579" t="s">
        <v>667</v>
      </c>
      <c r="BD157" s="548">
        <f t="shared" si="17"/>
        <v>4</v>
      </c>
      <c r="BE157" s="28">
        <v>1</v>
      </c>
      <c r="BF157" s="28">
        <v>1</v>
      </c>
      <c r="BG157" s="28">
        <v>1</v>
      </c>
      <c r="BH157" s="28">
        <v>1</v>
      </c>
      <c r="BI157" s="235" t="s">
        <v>612</v>
      </c>
      <c r="BJ157" s="235" t="s">
        <v>668</v>
      </c>
      <c r="BK157" s="235"/>
      <c r="BL157" s="235"/>
      <c r="BM157" s="870"/>
      <c r="BN157" s="236"/>
      <c r="BO157" s="236"/>
      <c r="BP157" s="236"/>
      <c r="BQ157" s="237"/>
      <c r="BR157" s="238"/>
      <c r="BS157" s="710"/>
      <c r="BT157" s="9"/>
      <c r="BU157" s="1331"/>
      <c r="BV157" s="1288"/>
      <c r="BW157" s="1660"/>
      <c r="BX157" s="1663"/>
      <c r="BY157" s="1395"/>
      <c r="BZ157" s="997"/>
    </row>
    <row r="158" spans="1:78" ht="167" x14ac:dyDescent="0.2">
      <c r="A158" s="1339"/>
      <c r="B158" s="1236"/>
      <c r="C158" s="1345"/>
      <c r="D158" s="1262"/>
      <c r="E158" s="1264"/>
      <c r="F158" s="1266"/>
      <c r="G158" s="1275"/>
      <c r="H158" s="1160"/>
      <c r="I158" s="1236"/>
      <c r="J158" s="1272"/>
      <c r="K158" s="1248"/>
      <c r="L158" s="1275"/>
      <c r="M158" s="1278"/>
      <c r="N158" s="1275"/>
      <c r="O158" s="1275"/>
      <c r="P158" s="1666"/>
      <c r="Q158" s="1656"/>
      <c r="R158" s="1016"/>
      <c r="S158" s="1027"/>
      <c r="T158" s="1016"/>
      <c r="U158" s="1027"/>
      <c r="V158" s="1016"/>
      <c r="W158" s="1027"/>
      <c r="X158" s="1030"/>
      <c r="Y158" s="1027"/>
      <c r="Z158" s="1027"/>
      <c r="AA158" s="1033"/>
      <c r="AB158" s="150">
        <v>2</v>
      </c>
      <c r="AC158" s="658" t="s">
        <v>669</v>
      </c>
      <c r="AD158" s="552">
        <v>1</v>
      </c>
      <c r="AE158" s="552" t="s">
        <v>670</v>
      </c>
      <c r="AF158" s="145" t="str">
        <f t="shared" si="12"/>
        <v>Probabilidad</v>
      </c>
      <c r="AG158" s="151" t="s">
        <v>221</v>
      </c>
      <c r="AH158" s="146">
        <f t="shared" si="13"/>
        <v>0.25</v>
      </c>
      <c r="AI158" s="151" t="s">
        <v>222</v>
      </c>
      <c r="AJ158" s="146">
        <f t="shared" si="14"/>
        <v>0.15</v>
      </c>
      <c r="AK158" s="147">
        <f t="shared" si="15"/>
        <v>0.4</v>
      </c>
      <c r="AL158" s="152">
        <f>IFERROR(IF(AND(AF157="Probabilidad",AF158="Probabilidad"),(AL157-(+AL157*AK158)),IF(AF158="Probabilidad",(S157-(+S157*AK158)),IF(AF158="Impacto",AL157,""))),"")</f>
        <v>0.216</v>
      </c>
      <c r="AM158" s="152">
        <f>IFERROR(IF(AND(AF157="Impacto",AF158="Impacto"),(AM157-(+AM157*AK158)),IF(AF158="Impacto",(Y157-(+Y157*AK158)),IF(AF158="Probabilidad",AM157,""))),"")</f>
        <v>0.6</v>
      </c>
      <c r="AN158" s="153" t="s">
        <v>223</v>
      </c>
      <c r="AO158" s="153" t="s">
        <v>291</v>
      </c>
      <c r="AP158" s="153" t="s">
        <v>241</v>
      </c>
      <c r="AQ158" s="153" t="s">
        <v>226</v>
      </c>
      <c r="AR158" s="1494"/>
      <c r="AS158" s="1036"/>
      <c r="AT158" s="1036"/>
      <c r="AU158" s="1033"/>
      <c r="AV158" s="1036"/>
      <c r="AW158" s="1036"/>
      <c r="AX158" s="1033"/>
      <c r="AY158" s="1033"/>
      <c r="AZ158" s="1033"/>
      <c r="BA158" s="1013"/>
      <c r="BB158" s="149"/>
      <c r="BC158" s="149"/>
      <c r="BD158" s="173"/>
      <c r="BE158" s="149"/>
      <c r="BF158" s="149"/>
      <c r="BG158" s="149"/>
      <c r="BH158" s="149"/>
      <c r="BI158" s="149"/>
      <c r="BJ158" s="149"/>
      <c r="BK158" s="130"/>
      <c r="BL158" s="130"/>
      <c r="BM158" s="155"/>
      <c r="BN158" s="155"/>
      <c r="BO158" s="155"/>
      <c r="BP158" s="155"/>
      <c r="BQ158" s="156"/>
      <c r="BR158" s="157"/>
      <c r="BS158" s="304"/>
      <c r="BT158" s="149"/>
      <c r="BU158" s="1331"/>
      <c r="BV158" s="1289"/>
      <c r="BW158" s="1661"/>
      <c r="BX158" s="1664"/>
      <c r="BY158" s="1401"/>
      <c r="BZ158" s="998"/>
    </row>
    <row r="159" spans="1:78" ht="117.75" customHeight="1" x14ac:dyDescent="0.2">
      <c r="A159" s="1339"/>
      <c r="B159" s="1236"/>
      <c r="C159" s="1345"/>
      <c r="D159" s="1262"/>
      <c r="E159" s="1264"/>
      <c r="F159" s="1266"/>
      <c r="G159" s="1275"/>
      <c r="H159" s="1160"/>
      <c r="I159" s="1236"/>
      <c r="J159" s="1272"/>
      <c r="K159" s="1248"/>
      <c r="L159" s="1275"/>
      <c r="M159" s="1278"/>
      <c r="N159" s="1275"/>
      <c r="O159" s="1275"/>
      <c r="P159" s="1666"/>
      <c r="Q159" s="1656"/>
      <c r="R159" s="1016"/>
      <c r="S159" s="1027"/>
      <c r="T159" s="1016"/>
      <c r="U159" s="1027"/>
      <c r="V159" s="1016"/>
      <c r="W159" s="1027"/>
      <c r="X159" s="1030"/>
      <c r="Y159" s="1027"/>
      <c r="Z159" s="1027"/>
      <c r="AA159" s="1033"/>
      <c r="AB159" s="150">
        <v>3</v>
      </c>
      <c r="AC159" s="557" t="s">
        <v>671</v>
      </c>
      <c r="AD159" s="558">
        <v>1</v>
      </c>
      <c r="AE159" s="558" t="s">
        <v>672</v>
      </c>
      <c r="AF159" s="145" t="str">
        <f t="shared" si="12"/>
        <v>Probabilidad</v>
      </c>
      <c r="AG159" s="151" t="s">
        <v>221</v>
      </c>
      <c r="AH159" s="146">
        <f t="shared" si="13"/>
        <v>0.25</v>
      </c>
      <c r="AI159" s="151" t="s">
        <v>222</v>
      </c>
      <c r="AJ159" s="146">
        <f t="shared" si="14"/>
        <v>0.15</v>
      </c>
      <c r="AK159" s="147">
        <f t="shared" si="15"/>
        <v>0.4</v>
      </c>
      <c r="AL159" s="152">
        <f>IFERROR(IF(AND(AF158="Probabilidad",AF159="Probabilidad"),(AL158-(+AL158*AK159)),IF(AND(AF158="Impacto",AF159="Probabilidad"),(AL157-(+AL157*AK159)),IF(AF159="Impacto",AL158,""))),"")</f>
        <v>0.12959999999999999</v>
      </c>
      <c r="AM159" s="152">
        <f>IFERROR(IF(AND(AF158="Impacto",AF159="Impacto"),(AM158-(+AM158*AK159)),IF(AND(AF158="Probabilidad",AF159="Impacto"),(AM157-(+AM157*AK159)),IF(AF159="Probabilidad",AM158,""))),"")</f>
        <v>0.6</v>
      </c>
      <c r="AN159" s="153" t="s">
        <v>223</v>
      </c>
      <c r="AO159" s="153" t="s">
        <v>291</v>
      </c>
      <c r="AP159" s="153" t="s">
        <v>241</v>
      </c>
      <c r="AQ159" s="153" t="s">
        <v>226</v>
      </c>
      <c r="AR159" s="1494"/>
      <c r="AS159" s="1036"/>
      <c r="AT159" s="1036"/>
      <c r="AU159" s="1033"/>
      <c r="AV159" s="1036"/>
      <c r="AW159" s="1036"/>
      <c r="AX159" s="1033"/>
      <c r="AY159" s="1033"/>
      <c r="AZ159" s="1033"/>
      <c r="BA159" s="1013"/>
      <c r="BB159" s="130"/>
      <c r="BC159" s="130"/>
      <c r="BD159" s="173"/>
      <c r="BE159" s="149"/>
      <c r="BF159" s="149"/>
      <c r="BG159" s="149"/>
      <c r="BH159" s="149"/>
      <c r="BI159" s="130"/>
      <c r="BJ159" s="130"/>
      <c r="BK159" s="130"/>
      <c r="BL159" s="130"/>
      <c r="BM159" s="155"/>
      <c r="BN159" s="155"/>
      <c r="BO159" s="155"/>
      <c r="BP159" s="155"/>
      <c r="BQ159" s="156"/>
      <c r="BR159" s="157"/>
      <c r="BS159" s="304"/>
      <c r="BT159" s="149"/>
      <c r="BU159" s="1331"/>
      <c r="BV159" s="1289"/>
      <c r="BW159" s="1661"/>
      <c r="BX159" s="1664"/>
      <c r="BY159" s="1401"/>
      <c r="BZ159" s="998"/>
    </row>
    <row r="160" spans="1:78" ht="126.75" customHeight="1" x14ac:dyDescent="0.2">
      <c r="A160" s="1339"/>
      <c r="B160" s="1236"/>
      <c r="C160" s="1345"/>
      <c r="D160" s="1262"/>
      <c r="E160" s="1264"/>
      <c r="F160" s="1266"/>
      <c r="G160" s="1275"/>
      <c r="H160" s="1160"/>
      <c r="I160" s="1236"/>
      <c r="J160" s="1272"/>
      <c r="K160" s="1248"/>
      <c r="L160" s="1275"/>
      <c r="M160" s="1278"/>
      <c r="N160" s="1275"/>
      <c r="O160" s="1275"/>
      <c r="P160" s="1666"/>
      <c r="Q160" s="1656"/>
      <c r="R160" s="1016"/>
      <c r="S160" s="1027"/>
      <c r="T160" s="1016"/>
      <c r="U160" s="1027"/>
      <c r="V160" s="1016"/>
      <c r="W160" s="1027"/>
      <c r="X160" s="1030"/>
      <c r="Y160" s="1027"/>
      <c r="Z160" s="1027"/>
      <c r="AA160" s="1033"/>
      <c r="AB160" s="150">
        <v>4</v>
      </c>
      <c r="AC160" s="557" t="s">
        <v>673</v>
      </c>
      <c r="AD160" s="558">
        <v>1</v>
      </c>
      <c r="AE160" s="558" t="s">
        <v>674</v>
      </c>
      <c r="AF160" s="145" t="str">
        <f t="shared" si="12"/>
        <v>Probabilidad</v>
      </c>
      <c r="AG160" s="151" t="s">
        <v>221</v>
      </c>
      <c r="AH160" s="146">
        <f t="shared" si="13"/>
        <v>0.25</v>
      </c>
      <c r="AI160" s="151" t="s">
        <v>222</v>
      </c>
      <c r="AJ160" s="146">
        <f t="shared" si="14"/>
        <v>0.15</v>
      </c>
      <c r="AK160" s="147">
        <f t="shared" si="15"/>
        <v>0.4</v>
      </c>
      <c r="AL160" s="152">
        <f>IFERROR(IF(AND(AF159="Probabilidad",AF160="Probabilidad"),(AL159-(+AL159*AK160)),IF(AND(AF159="Impacto",AF160="Probabilidad"),(AL158-(+AL158*AK160)),IF(AF160="Impacto",AL159,""))),"")</f>
        <v>7.7759999999999996E-2</v>
      </c>
      <c r="AM160" s="152">
        <f>IFERROR(IF(AND(AF159="Impacto",AF160="Impacto"),(AM159-(+AM159*AK160)),IF(AND(AF159="Probabilidad",AF160="Impacto"),(AM158-(+AM158*AK160)),IF(AF160="Probabilidad",AM159,""))),"")</f>
        <v>0.6</v>
      </c>
      <c r="AN160" s="153" t="s">
        <v>223</v>
      </c>
      <c r="AO160" s="153" t="s">
        <v>291</v>
      </c>
      <c r="AP160" s="153" t="s">
        <v>241</v>
      </c>
      <c r="AQ160" s="153" t="s">
        <v>226</v>
      </c>
      <c r="AR160" s="1494"/>
      <c r="AS160" s="1036"/>
      <c r="AT160" s="1036"/>
      <c r="AU160" s="1033"/>
      <c r="AV160" s="1036"/>
      <c r="AW160" s="1036"/>
      <c r="AX160" s="1033"/>
      <c r="AY160" s="1033"/>
      <c r="AZ160" s="1033"/>
      <c r="BA160" s="1013"/>
      <c r="BB160" s="130"/>
      <c r="BC160" s="130"/>
      <c r="BD160" s="173" t="str">
        <f t="shared" si="17"/>
        <v/>
      </c>
      <c r="BE160" s="149"/>
      <c r="BF160" s="149"/>
      <c r="BG160" s="149"/>
      <c r="BH160" s="149"/>
      <c r="BI160" s="130"/>
      <c r="BJ160" s="130"/>
      <c r="BK160" s="130"/>
      <c r="BL160" s="130"/>
      <c r="BM160" s="155"/>
      <c r="BN160" s="155"/>
      <c r="BO160" s="155"/>
      <c r="BP160" s="155"/>
      <c r="BQ160" s="156"/>
      <c r="BR160" s="157"/>
      <c r="BS160" s="304"/>
      <c r="BT160" s="149"/>
      <c r="BU160" s="1331"/>
      <c r="BV160" s="1289"/>
      <c r="BW160" s="1661"/>
      <c r="BX160" s="1664"/>
      <c r="BY160" s="1401"/>
      <c r="BZ160" s="998"/>
    </row>
    <row r="161" spans="1:78" ht="69" customHeight="1" x14ac:dyDescent="0.2">
      <c r="A161" s="1339"/>
      <c r="B161" s="1236"/>
      <c r="C161" s="1345"/>
      <c r="D161" s="1262"/>
      <c r="E161" s="1264"/>
      <c r="F161" s="1266"/>
      <c r="G161" s="1275"/>
      <c r="H161" s="1160"/>
      <c r="I161" s="1236"/>
      <c r="J161" s="1272"/>
      <c r="K161" s="1248"/>
      <c r="L161" s="1275"/>
      <c r="M161" s="1278"/>
      <c r="N161" s="1275"/>
      <c r="O161" s="1275"/>
      <c r="P161" s="1666"/>
      <c r="Q161" s="1656"/>
      <c r="R161" s="1016"/>
      <c r="S161" s="1027"/>
      <c r="T161" s="1016"/>
      <c r="U161" s="1027"/>
      <c r="V161" s="1016"/>
      <c r="W161" s="1027"/>
      <c r="X161" s="1030"/>
      <c r="Y161" s="1027"/>
      <c r="Z161" s="1027"/>
      <c r="AA161" s="1033"/>
      <c r="AB161" s="150">
        <v>5</v>
      </c>
      <c r="AC161" s="557" t="s">
        <v>675</v>
      </c>
      <c r="AD161" s="558">
        <v>1</v>
      </c>
      <c r="AE161" s="558" t="s">
        <v>676</v>
      </c>
      <c r="AF161" s="145" t="str">
        <f t="shared" si="12"/>
        <v>Probabilidad</v>
      </c>
      <c r="AG161" s="151" t="s">
        <v>221</v>
      </c>
      <c r="AH161" s="146">
        <f t="shared" si="13"/>
        <v>0.25</v>
      </c>
      <c r="AI161" s="151" t="s">
        <v>222</v>
      </c>
      <c r="AJ161" s="146">
        <f t="shared" si="14"/>
        <v>0.15</v>
      </c>
      <c r="AK161" s="147">
        <f t="shared" si="15"/>
        <v>0.4</v>
      </c>
      <c r="AL161" s="152">
        <f>IFERROR(IF(AND(AF160="Probabilidad",AF161="Probabilidad"),(AL160-(+AL160*AK161)),IF(AND(AF160="Impacto",AF161="Probabilidad"),(AL159-(+AL159*AK161)),IF(AF161="Impacto",AL160,""))),"")</f>
        <v>4.6655999999999996E-2</v>
      </c>
      <c r="AM161" s="152">
        <f>IFERROR(IF(AND(AF160="Impacto",AF161="Impacto"),(AM160-(+AM160*AK161)),IF(AND(AF160="Probabilidad",AF161="Impacto"),(AM159-(+AM159*AK161)),IF(AF161="Probabilidad",AM160,""))),"")</f>
        <v>0.6</v>
      </c>
      <c r="AN161" s="153" t="s">
        <v>223</v>
      </c>
      <c r="AO161" s="153" t="s">
        <v>291</v>
      </c>
      <c r="AP161" s="153" t="s">
        <v>241</v>
      </c>
      <c r="AQ161" s="153" t="s">
        <v>226</v>
      </c>
      <c r="AR161" s="1494"/>
      <c r="AS161" s="1036"/>
      <c r="AT161" s="1036"/>
      <c r="AU161" s="1033"/>
      <c r="AV161" s="1036"/>
      <c r="AW161" s="1036"/>
      <c r="AX161" s="1033"/>
      <c r="AY161" s="1033"/>
      <c r="AZ161" s="1033"/>
      <c r="BA161" s="1013"/>
      <c r="BB161" s="130"/>
      <c r="BC161" s="130"/>
      <c r="BD161" s="173" t="str">
        <f t="shared" si="17"/>
        <v/>
      </c>
      <c r="BE161" s="149"/>
      <c r="BF161" s="149"/>
      <c r="BG161" s="149"/>
      <c r="BH161" s="149"/>
      <c r="BI161" s="130"/>
      <c r="BJ161" s="130"/>
      <c r="BK161" s="130"/>
      <c r="BL161" s="130"/>
      <c r="BM161" s="155"/>
      <c r="BN161" s="155"/>
      <c r="BO161" s="155"/>
      <c r="BP161" s="155"/>
      <c r="BQ161" s="156"/>
      <c r="BR161" s="157"/>
      <c r="BS161" s="304"/>
      <c r="BT161" s="149"/>
      <c r="BU161" s="1331"/>
      <c r="BV161" s="1289"/>
      <c r="BW161" s="1661"/>
      <c r="BX161" s="1664"/>
      <c r="BY161" s="1401"/>
      <c r="BZ161" s="998"/>
    </row>
    <row r="162" spans="1:78" ht="168" thickBot="1" x14ac:dyDescent="0.25">
      <c r="A162" s="1339"/>
      <c r="B162" s="1236"/>
      <c r="C162" s="1345"/>
      <c r="D162" s="1295"/>
      <c r="E162" s="1297"/>
      <c r="F162" s="1299"/>
      <c r="G162" s="1310"/>
      <c r="H162" s="1303"/>
      <c r="I162" s="1305"/>
      <c r="J162" s="1273"/>
      <c r="K162" s="1308"/>
      <c r="L162" s="1310"/>
      <c r="M162" s="1279"/>
      <c r="N162" s="1310"/>
      <c r="O162" s="1310"/>
      <c r="P162" s="1667"/>
      <c r="Q162" s="1657"/>
      <c r="R162" s="1326"/>
      <c r="S162" s="1328"/>
      <c r="T162" s="1326"/>
      <c r="U162" s="1328"/>
      <c r="V162" s="1326"/>
      <c r="W162" s="1328"/>
      <c r="X162" s="1334"/>
      <c r="Y162" s="1328"/>
      <c r="Z162" s="1328"/>
      <c r="AA162" s="1329"/>
      <c r="AB162" s="256">
        <v>6</v>
      </c>
      <c r="AC162" s="523" t="s">
        <v>677</v>
      </c>
      <c r="AD162" s="580">
        <v>3</v>
      </c>
      <c r="AE162" s="580" t="s">
        <v>678</v>
      </c>
      <c r="AF162" s="257" t="str">
        <f t="shared" si="12"/>
        <v>Probabilidad</v>
      </c>
      <c r="AG162" s="258" t="s">
        <v>221</v>
      </c>
      <c r="AH162" s="255">
        <f t="shared" si="13"/>
        <v>0.25</v>
      </c>
      <c r="AI162" s="258" t="s">
        <v>222</v>
      </c>
      <c r="AJ162" s="255">
        <f t="shared" si="14"/>
        <v>0.15</v>
      </c>
      <c r="AK162" s="259">
        <f t="shared" si="15"/>
        <v>0.4</v>
      </c>
      <c r="AL162" s="260">
        <f>IFERROR(IF(AND(AF161="Probabilidad",AF162="Probabilidad"),(AL161-(+AL161*AK162)),IF(AND(AF161="Impacto",AF162="Probabilidad"),(AL160-(+AL160*AK162)),IF(AF162="Impacto",AL161,""))),"")</f>
        <v>2.7993599999999997E-2</v>
      </c>
      <c r="AM162" s="260">
        <f>IFERROR(IF(AND(AF161="Impacto",AF162="Impacto"),(AM161-(+AM161*AK162)),IF(AND(AF161="Probabilidad",AF162="Impacto"),(AM160-(+AM160*AK162)),IF(AF162="Probabilidad",AM161,""))),"")</f>
        <v>0.6</v>
      </c>
      <c r="AN162" s="261" t="s">
        <v>223</v>
      </c>
      <c r="AO162" s="261" t="s">
        <v>291</v>
      </c>
      <c r="AP162" s="261" t="s">
        <v>241</v>
      </c>
      <c r="AQ162" s="261" t="s">
        <v>226</v>
      </c>
      <c r="AR162" s="1659"/>
      <c r="AS162" s="1325"/>
      <c r="AT162" s="1325"/>
      <c r="AU162" s="1329"/>
      <c r="AV162" s="1325"/>
      <c r="AW162" s="1325"/>
      <c r="AX162" s="1329"/>
      <c r="AY162" s="1329"/>
      <c r="AZ162" s="1329"/>
      <c r="BA162" s="1324"/>
      <c r="BB162" s="262"/>
      <c r="BC162" s="262"/>
      <c r="BD162" s="263" t="str">
        <f t="shared" si="17"/>
        <v/>
      </c>
      <c r="BE162" s="254"/>
      <c r="BF162" s="254"/>
      <c r="BG162" s="254"/>
      <c r="BH162" s="254"/>
      <c r="BI162" s="262"/>
      <c r="BJ162" s="262"/>
      <c r="BK162" s="262"/>
      <c r="BL162" s="262"/>
      <c r="BM162" s="264"/>
      <c r="BN162" s="264"/>
      <c r="BO162" s="264"/>
      <c r="BP162" s="264"/>
      <c r="BQ162" s="265"/>
      <c r="BR162" s="266"/>
      <c r="BS162" s="711"/>
      <c r="BT162" s="160"/>
      <c r="BU162" s="1331"/>
      <c r="BV162" s="1290"/>
      <c r="BW162" s="1661"/>
      <c r="BX162" s="1664"/>
      <c r="BY162" s="1402"/>
      <c r="BZ162" s="999"/>
    </row>
    <row r="163" spans="1:78" ht="108.75" customHeight="1" x14ac:dyDescent="0.2">
      <c r="A163" s="1339"/>
      <c r="B163" s="1236"/>
      <c r="C163" s="1345"/>
      <c r="D163" s="1668" t="s">
        <v>209</v>
      </c>
      <c r="E163" s="1004" t="s">
        <v>587</v>
      </c>
      <c r="F163" s="1534">
        <v>6</v>
      </c>
      <c r="G163" s="1524" t="s">
        <v>679</v>
      </c>
      <c r="H163" s="1013"/>
      <c r="I163" s="1286"/>
      <c r="J163" s="1669" t="s">
        <v>680</v>
      </c>
      <c r="K163" s="1512" t="s">
        <v>313</v>
      </c>
      <c r="L163" s="1524" t="s">
        <v>214</v>
      </c>
      <c r="M163" s="1672" t="s">
        <v>681</v>
      </c>
      <c r="N163" s="1674" t="s">
        <v>682</v>
      </c>
      <c r="O163" s="1675">
        <v>0</v>
      </c>
      <c r="P163" s="1674" t="s">
        <v>682</v>
      </c>
      <c r="Q163" s="1675">
        <v>0</v>
      </c>
      <c r="R163" s="1286" t="s">
        <v>269</v>
      </c>
      <c r="S163" s="1327">
        <f>IF(R163="Muy Alta",100%,IF(R163="Alta",80%,IF(R163="Media",60%,IF(R163="Baja",40%,IF(R163="Muy Baja",20%,"")))))</f>
        <v>0.2</v>
      </c>
      <c r="T163" s="1286"/>
      <c r="U163" s="1327" t="str">
        <f>IF(T163="Catastrófico",100%,IF(T163="Mayor",80%,IF(T163="Moderado",60%,IF(T163="Menor",40%,IF(T163="Leve",20%,"")))))</f>
        <v/>
      </c>
      <c r="V163" s="1286" t="s">
        <v>218</v>
      </c>
      <c r="W163" s="1327">
        <f>IF(V163="Catastrófico",100%,IF(V163="Mayor",80%,IF(V163="Moderado",60%,IF(V163="Menor",40%,IF(V163="Leve",20%,"")))))</f>
        <v>0.6</v>
      </c>
      <c r="X163" s="1333" t="str">
        <f>IF(Y163=100%,"Catastrófico",IF(Y163=80%,"Mayor",IF(Y163=60%,"Moderado",IF(Y163=40%,"Menor",IF(Y163=20%,"Leve","")))))</f>
        <v>Moderado</v>
      </c>
      <c r="Y163" s="1327">
        <f>IF(AND(U163="",W163=""),"",MAX(U163,W163))</f>
        <v>0.6</v>
      </c>
      <c r="Z163" s="1327" t="str">
        <f>CONCATENATE(R163,X163)</f>
        <v>Muy BajaModerado</v>
      </c>
      <c r="AA163" s="1285" t="str">
        <f>IF(Z163="Muy AltaLeve","Alto",IF(Z163="Muy AltaMenor","Alto",IF(Z163="Muy AltaModerado","Alto",IF(Z163="Muy AltaMayor","Alto",IF(Z163="Muy AltaCatastrófico","Extremo",IF(Z163="AltaLeve","Moderado",IF(Z163="AltaMenor","Moderado",IF(Z163="AltaModerado","Alto",IF(Z163="AltaMayor","Alto",IF(Z163="AltaCatastrófico","Extremo",IF(Z163="MediaLeve","Moderado",IF(Z163="MediaMenor","Moderado",IF(Z163="MediaModerado","Moderado",IF(Z163="MediaMayor","Alto",IF(Z163="MediaCatastrófico","Extremo",IF(Z163="BajaLeve","Bajo",IF(Z163="BajaMenor","Moderado",IF(Z163="BajaModerado","Moderado",IF(Z163="BajaMayor","Alto",IF(Z163="BajaCatastrófico","Extremo",IF(Z163="Muy BajaLeve","Bajo",IF(Z163="Muy BajaMenor","Bajo",IF(Z163="Muy BajaModerado","Moderado",IF(Z163="Muy BajaMayor","Alto",IF(Z163="Muy BajaCatastrófico","Extremo","")))))))))))))))))))))))))</f>
        <v>Moderado</v>
      </c>
      <c r="AB163" s="229">
        <v>1</v>
      </c>
      <c r="AC163" s="685" t="s">
        <v>683</v>
      </c>
      <c r="AD163" s="663" t="s">
        <v>684</v>
      </c>
      <c r="AE163" s="703" t="s">
        <v>685</v>
      </c>
      <c r="AF163" s="231" t="str">
        <f t="shared" si="12"/>
        <v>Probabilidad</v>
      </c>
      <c r="AG163" s="232" t="s">
        <v>221</v>
      </c>
      <c r="AH163" s="228">
        <f t="shared" si="13"/>
        <v>0.25</v>
      </c>
      <c r="AI163" s="232" t="s">
        <v>222</v>
      </c>
      <c r="AJ163" s="228">
        <f t="shared" si="14"/>
        <v>0.15</v>
      </c>
      <c r="AK163" s="233">
        <f t="shared" si="15"/>
        <v>0.4</v>
      </c>
      <c r="AL163" s="234">
        <f>IFERROR(IF(AF163="Probabilidad",(S163-(+S163*AK163)),IF(AF163="Impacto",S163,"")),"")</f>
        <v>0.12</v>
      </c>
      <c r="AM163" s="234">
        <f>IFERROR(IF(AF163="Impacto",(Y163-(+Y163*AK163)),IF(AF163="Probabilidad",Y163,"")),"")</f>
        <v>0.6</v>
      </c>
      <c r="AN163" s="126" t="s">
        <v>223</v>
      </c>
      <c r="AO163" s="126" t="s">
        <v>291</v>
      </c>
      <c r="AP163" s="126" t="s">
        <v>241</v>
      </c>
      <c r="AQ163" s="126" t="s">
        <v>226</v>
      </c>
      <c r="AR163" s="1672" t="s">
        <v>686</v>
      </c>
      <c r="AS163" s="1284">
        <f>S163</f>
        <v>0.2</v>
      </c>
      <c r="AT163" s="1284">
        <f>IF(AL163="","",MIN(AL163:AL168))</f>
        <v>0.04</v>
      </c>
      <c r="AU163" s="1285" t="str">
        <f>IFERROR(IF(AT163="","",IF(AT163&lt;=0.2,"Muy Baja",IF(AT163&lt;=0.4,"Baja",IF(AT163&lt;=0.6,"Media",IF(AT163&lt;=0.8,"Alta","Muy Alta"))))),"")</f>
        <v>Muy Baja</v>
      </c>
      <c r="AV163" s="1284">
        <f>Y163</f>
        <v>0.6</v>
      </c>
      <c r="AW163" s="1284">
        <f>IF(AM163="","",MIN(AM163:AM168))</f>
        <v>0.45</v>
      </c>
      <c r="AX163" s="1285" t="str">
        <f>IFERROR(IF(AW163="","",IF(AW163&lt;=0.2,"Leve",IF(AW163&lt;=0.4,"Menor",IF(AW163&lt;=0.6,"Moderado",IF(AW163&lt;=0.8,"Mayor","Catastrófico"))))),"")</f>
        <v>Moderado</v>
      </c>
      <c r="AY163" s="1285" t="str">
        <f>AA163</f>
        <v>Moderado</v>
      </c>
      <c r="AZ163" s="1285" t="str">
        <f>IFERROR(IF(OR(AND(AU163="Muy Baja",AX163="Leve"),AND(AU163="Muy Baja",AX163="Menor"),AND(AU163="Baja",AX163="Leve")),"Bajo",IF(OR(AND(AU163="Muy baja",AX163="Moderado"),AND(AU163="Baja",AX163="Menor"),AND(AU163="Baja",AX163="Moderado"),AND(AU163="Media",AX163="Leve"),AND(AU163="Media",AX163="Menor"),AND(AU163="Media",AX163="Moderado"),AND(AU163="Alta",AX163="Leve"),AND(AU163="Alta",AX163="Menor")),"Moderado",IF(OR(AND(AU163="Muy Baja",AX163="Mayor"),AND(AU163="Baja",AX163="Mayor"),AND(AU163="Media",AX163="Mayor"),AND(AU163="Alta",AX163="Moderado"),AND(AU163="Alta",AX163="Mayor"),AND(AU163="Muy Alta",AX163="Leve"),AND(AU163="Muy Alta",AX163="Menor"),AND(AU163="Muy Alta",AX163="Moderado"),AND(AU163="Muy Alta",AX163="Mayor")),"Alto",IF(OR(AND(AU163="Muy Baja",AX163="Catastrófico"),AND(AU163="Baja",AX163="Catastrófico"),AND(AU163="Media",AX163="Catastrófico"),AND(AU163="Alta",AX163="Catastrófico"),AND(AU163="Muy Alta",AX163="Catastrófico")),"Extremo","")))),"")</f>
        <v>Moderado</v>
      </c>
      <c r="BA163" s="1286" t="s">
        <v>228</v>
      </c>
      <c r="BB163" s="691" t="s">
        <v>687</v>
      </c>
      <c r="BC163" s="691" t="s">
        <v>617</v>
      </c>
      <c r="BD163" s="548">
        <f>IF(SUM(BE163:BH163)=0,"",SUM(BE163:BH163))</f>
        <v>4</v>
      </c>
      <c r="BE163" s="28">
        <v>3</v>
      </c>
      <c r="BF163" s="28"/>
      <c r="BG163" s="49"/>
      <c r="BH163" s="11">
        <v>1</v>
      </c>
      <c r="BI163" s="235" t="s">
        <v>612</v>
      </c>
      <c r="BJ163" s="235" t="s">
        <v>688</v>
      </c>
      <c r="BK163" s="46"/>
      <c r="BL163" s="216"/>
      <c r="BM163" s="732"/>
      <c r="BN163" s="48"/>
      <c r="BO163" s="48"/>
      <c r="BP163" s="48"/>
      <c r="BQ163" s="237"/>
      <c r="BR163" s="238"/>
      <c r="BS163" s="710"/>
      <c r="BT163" s="9"/>
      <c r="BU163" s="1678"/>
      <c r="BV163" s="1680"/>
      <c r="BW163" s="1683"/>
      <c r="BX163" s="1684"/>
      <c r="BY163" s="1395"/>
      <c r="BZ163" s="997"/>
    </row>
    <row r="164" spans="1:78" ht="162.75" customHeight="1" x14ac:dyDescent="0.2">
      <c r="A164" s="1339"/>
      <c r="B164" s="1236"/>
      <c r="C164" s="1345"/>
      <c r="D164" s="1001"/>
      <c r="E164" s="1004"/>
      <c r="F164" s="1007"/>
      <c r="G164" s="1024"/>
      <c r="H164" s="1013"/>
      <c r="I164" s="1016"/>
      <c r="J164" s="1670"/>
      <c r="K164" s="1512"/>
      <c r="L164" s="1024"/>
      <c r="M164" s="1443"/>
      <c r="N164" s="1440"/>
      <c r="O164" s="1676"/>
      <c r="P164" s="1440"/>
      <c r="Q164" s="1676"/>
      <c r="R164" s="1016"/>
      <c r="S164" s="1027"/>
      <c r="T164" s="1016"/>
      <c r="U164" s="1027"/>
      <c r="V164" s="1016"/>
      <c r="W164" s="1027"/>
      <c r="X164" s="1030"/>
      <c r="Y164" s="1027"/>
      <c r="Z164" s="1027"/>
      <c r="AA164" s="1033"/>
      <c r="AB164" s="150">
        <v>2</v>
      </c>
      <c r="AC164" s="665" t="s">
        <v>689</v>
      </c>
      <c r="AD164" s="665" t="s">
        <v>684</v>
      </c>
      <c r="AE164" s="664" t="s">
        <v>690</v>
      </c>
      <c r="AF164" s="145" t="str">
        <f t="shared" si="12"/>
        <v>Probabilidad</v>
      </c>
      <c r="AG164" s="232" t="s">
        <v>221</v>
      </c>
      <c r="AH164" s="146">
        <f t="shared" si="13"/>
        <v>0.25</v>
      </c>
      <c r="AI164" s="151" t="s">
        <v>222</v>
      </c>
      <c r="AJ164" s="146">
        <f t="shared" si="14"/>
        <v>0.15</v>
      </c>
      <c r="AK164" s="147">
        <f t="shared" si="15"/>
        <v>0.4</v>
      </c>
      <c r="AL164" s="152">
        <f>IFERROR(IF(AND(AF163="Probabilidad",AF164="Probabilidad"),(AL163-(+AL163*AK164)),IF(AF164="Probabilidad",(S163-(+S163*AK164)),IF(AF164="Impacto",AL163,""))),"")</f>
        <v>7.1999999999999995E-2</v>
      </c>
      <c r="AM164" s="152">
        <f>IFERROR(IF(AND(AF163="Impacto",AF164="Impacto"),(AM163-(+AM163*AK164)),IF(AF164="Impacto",(Y163-(+Y163*AK164)),IF(AF164="Probabilidad",AM163,""))),"")</f>
        <v>0.6</v>
      </c>
      <c r="AN164" s="153" t="s">
        <v>223</v>
      </c>
      <c r="AO164" s="153" t="s">
        <v>291</v>
      </c>
      <c r="AP164" s="153" t="s">
        <v>241</v>
      </c>
      <c r="AQ164" s="153" t="s">
        <v>226</v>
      </c>
      <c r="AR164" s="1443"/>
      <c r="AS164" s="1036"/>
      <c r="AT164" s="1036"/>
      <c r="AU164" s="1033"/>
      <c r="AV164" s="1036"/>
      <c r="AW164" s="1036"/>
      <c r="AX164" s="1033"/>
      <c r="AY164" s="1033"/>
      <c r="AZ164" s="1033"/>
      <c r="BA164" s="1016"/>
      <c r="BB164" s="692" t="s">
        <v>691</v>
      </c>
      <c r="BC164" s="692" t="s">
        <v>692</v>
      </c>
      <c r="BD164" s="173">
        <f t="shared" si="17"/>
        <v>2</v>
      </c>
      <c r="BE164" s="693"/>
      <c r="BF164" s="693">
        <v>2</v>
      </c>
      <c r="BG164" s="693"/>
      <c r="BH164" s="693"/>
      <c r="BI164" s="694" t="s">
        <v>612</v>
      </c>
      <c r="BJ164" s="694" t="s">
        <v>688</v>
      </c>
      <c r="BK164" s="789"/>
      <c r="BL164" s="789"/>
      <c r="BM164" s="823"/>
      <c r="BN164" s="791"/>
      <c r="BO164" s="791"/>
      <c r="BP164" s="791"/>
      <c r="BQ164" s="156"/>
      <c r="BR164" s="157"/>
      <c r="BS164" s="304"/>
      <c r="BT164" s="149"/>
      <c r="BU164" s="1331"/>
      <c r="BV164" s="1681"/>
      <c r="BW164" s="1681"/>
      <c r="BX164" s="1685"/>
      <c r="BY164" s="1401"/>
      <c r="BZ164" s="998"/>
    </row>
    <row r="165" spans="1:78" ht="101.25" customHeight="1" x14ac:dyDescent="0.2">
      <c r="A165" s="1339"/>
      <c r="B165" s="1236"/>
      <c r="C165" s="1345"/>
      <c r="D165" s="1001"/>
      <c r="E165" s="1004"/>
      <c r="F165" s="1007"/>
      <c r="G165" s="1024"/>
      <c r="H165" s="1013"/>
      <c r="I165" s="1016"/>
      <c r="J165" s="1670"/>
      <c r="K165" s="1512"/>
      <c r="L165" s="1024"/>
      <c r="M165" s="1443"/>
      <c r="N165" s="1440"/>
      <c r="O165" s="1676"/>
      <c r="P165" s="1440"/>
      <c r="Q165" s="1676"/>
      <c r="R165" s="1016"/>
      <c r="S165" s="1027"/>
      <c r="T165" s="1016"/>
      <c r="U165" s="1027"/>
      <c r="V165" s="1016"/>
      <c r="W165" s="1027"/>
      <c r="X165" s="1030"/>
      <c r="Y165" s="1027"/>
      <c r="Z165" s="1027"/>
      <c r="AA165" s="1033"/>
      <c r="AB165" s="150">
        <v>3</v>
      </c>
      <c r="AC165" s="149" t="s">
        <v>693</v>
      </c>
      <c r="AD165" s="149">
        <v>2</v>
      </c>
      <c r="AE165" s="149" t="s">
        <v>694</v>
      </c>
      <c r="AF165" s="145" t="str">
        <f>IF(OR(AG165="Preventivo",AG165="Detectivo"),"Probabilidad",IF(AG165="Correctivo","Impacto",""))</f>
        <v>Probabilidad</v>
      </c>
      <c r="AG165" s="232" t="s">
        <v>221</v>
      </c>
      <c r="AH165" s="146">
        <f>IF(AG165="","",IF(AG165="Preventivo",25%,IF(AG165="Detectivo",15%,IF(AG165="Correctivo",10%))))</f>
        <v>0.25</v>
      </c>
      <c r="AI165" s="151" t="s">
        <v>222</v>
      </c>
      <c r="AJ165" s="146">
        <f>IF(AI165="Automático",25%,IF(AI165="Manual",15%,""))</f>
        <v>0.15</v>
      </c>
      <c r="AK165" s="147">
        <f>IF(OR(AH165="",AJ165=""),"",AH165+AJ165)</f>
        <v>0.4</v>
      </c>
      <c r="AL165" s="152">
        <f>IFERROR(IF(AND(AF164="Probabilidad",AF165="Probabilidad"),(AL164-(+AL164*AK165)),IF(AF165="Probabilidad",(S164-(+S164*AK165)),IF(AF165="Impacto",AL164,""))),"")</f>
        <v>4.3199999999999995E-2</v>
      </c>
      <c r="AM165" s="152">
        <f>IFERROR(IF(AND(AF164="Impacto",AF165="Impacto"),(AM164-(+AM164*AK165)),IF(AF165="Impacto",(Y164-(+Y164*AK165)),IF(AF165="Probabilidad",AM164,""))),"")</f>
        <v>0.6</v>
      </c>
      <c r="AN165" s="153" t="s">
        <v>223</v>
      </c>
      <c r="AO165" s="153" t="s">
        <v>291</v>
      </c>
      <c r="AP165" s="153" t="s">
        <v>241</v>
      </c>
      <c r="AQ165" s="153" t="s">
        <v>226</v>
      </c>
      <c r="AR165" s="1443"/>
      <c r="AS165" s="1036"/>
      <c r="AT165" s="1036"/>
      <c r="AU165" s="1033"/>
      <c r="AV165" s="1036"/>
      <c r="AW165" s="1036"/>
      <c r="AX165" s="1033"/>
      <c r="AY165" s="1033"/>
      <c r="AZ165" s="1033"/>
      <c r="BA165" s="1016"/>
      <c r="BB165" s="130"/>
      <c r="BC165" s="130"/>
      <c r="BD165" s="173" t="str">
        <f t="shared" si="17"/>
        <v/>
      </c>
      <c r="BE165" s="149"/>
      <c r="BF165" s="149"/>
      <c r="BG165" s="149"/>
      <c r="BH165" s="149"/>
      <c r="BI165" s="130"/>
      <c r="BJ165" s="130"/>
      <c r="BK165" s="130"/>
      <c r="BL165" s="130"/>
      <c r="BM165" s="155"/>
      <c r="BN165" s="155"/>
      <c r="BO165" s="155"/>
      <c r="BP165" s="155"/>
      <c r="BQ165" s="156"/>
      <c r="BR165" s="157"/>
      <c r="BS165" s="304"/>
      <c r="BT165" s="149"/>
      <c r="BU165" s="1331"/>
      <c r="BV165" s="1681"/>
      <c r="BW165" s="1681"/>
      <c r="BX165" s="1685"/>
      <c r="BY165" s="1401"/>
      <c r="BZ165" s="998"/>
    </row>
    <row r="166" spans="1:78" ht="167" x14ac:dyDescent="0.2">
      <c r="A166" s="1339"/>
      <c r="B166" s="1236"/>
      <c r="C166" s="1345"/>
      <c r="D166" s="1001"/>
      <c r="E166" s="1004"/>
      <c r="F166" s="1007"/>
      <c r="G166" s="1024"/>
      <c r="H166" s="1013"/>
      <c r="I166" s="1016"/>
      <c r="J166" s="1670"/>
      <c r="K166" s="1512"/>
      <c r="L166" s="1024"/>
      <c r="M166" s="1443"/>
      <c r="N166" s="1440"/>
      <c r="O166" s="1676"/>
      <c r="P166" s="1440"/>
      <c r="Q166" s="1676"/>
      <c r="R166" s="1016"/>
      <c r="S166" s="1027"/>
      <c r="T166" s="1016"/>
      <c r="U166" s="1027"/>
      <c r="V166" s="1016"/>
      <c r="W166" s="1027"/>
      <c r="X166" s="1030"/>
      <c r="Y166" s="1027"/>
      <c r="Z166" s="1027"/>
      <c r="AA166" s="1033"/>
      <c r="AB166" s="150">
        <v>4</v>
      </c>
      <c r="AC166" s="149" t="s">
        <v>695</v>
      </c>
      <c r="AD166" s="149">
        <v>5</v>
      </c>
      <c r="AE166" s="149" t="s">
        <v>696</v>
      </c>
      <c r="AF166" s="686" t="s">
        <v>697</v>
      </c>
      <c r="AG166" s="686" t="s">
        <v>264</v>
      </c>
      <c r="AH166" s="687">
        <v>0.1</v>
      </c>
      <c r="AI166" s="686" t="s">
        <v>222</v>
      </c>
      <c r="AJ166" s="687">
        <v>0.15</v>
      </c>
      <c r="AK166" s="688">
        <v>0.25</v>
      </c>
      <c r="AL166" s="689">
        <v>0.04</v>
      </c>
      <c r="AM166" s="689">
        <v>0.45</v>
      </c>
      <c r="AN166" s="690" t="s">
        <v>223</v>
      </c>
      <c r="AO166" s="690" t="s">
        <v>291</v>
      </c>
      <c r="AP166" s="690" t="s">
        <v>241</v>
      </c>
      <c r="AQ166" s="690" t="s">
        <v>226</v>
      </c>
      <c r="AR166" s="1443"/>
      <c r="AS166" s="1036"/>
      <c r="AT166" s="1036"/>
      <c r="AU166" s="1033"/>
      <c r="AV166" s="1036"/>
      <c r="AW166" s="1036"/>
      <c r="AX166" s="1033"/>
      <c r="AY166" s="1033"/>
      <c r="AZ166" s="1033"/>
      <c r="BA166" s="1016"/>
      <c r="BB166" s="130"/>
      <c r="BC166" s="130"/>
      <c r="BD166" s="173" t="str">
        <f t="shared" si="17"/>
        <v/>
      </c>
      <c r="BE166" s="149"/>
      <c r="BF166" s="149"/>
      <c r="BG166" s="149"/>
      <c r="BH166" s="149"/>
      <c r="BI166" s="130"/>
      <c r="BJ166" s="130"/>
      <c r="BK166" s="130"/>
      <c r="BL166" s="130"/>
      <c r="BM166" s="155"/>
      <c r="BN166" s="155"/>
      <c r="BO166" s="155"/>
      <c r="BP166" s="155"/>
      <c r="BQ166" s="156"/>
      <c r="BR166" s="157"/>
      <c r="BS166" s="304"/>
      <c r="BT166" s="149"/>
      <c r="BU166" s="1331"/>
      <c r="BV166" s="1681"/>
      <c r="BW166" s="1681"/>
      <c r="BX166" s="1685"/>
      <c r="BY166" s="1401"/>
      <c r="BZ166" s="998"/>
    </row>
    <row r="167" spans="1:78" ht="15" customHeight="1" x14ac:dyDescent="0.2">
      <c r="A167" s="1339"/>
      <c r="B167" s="1236"/>
      <c r="C167" s="1345"/>
      <c r="D167" s="1001"/>
      <c r="E167" s="1004"/>
      <c r="F167" s="1007"/>
      <c r="G167" s="1024"/>
      <c r="H167" s="1013"/>
      <c r="I167" s="1016"/>
      <c r="J167" s="1670"/>
      <c r="K167" s="1512"/>
      <c r="L167" s="1024"/>
      <c r="M167" s="1443"/>
      <c r="N167" s="1440"/>
      <c r="O167" s="1676"/>
      <c r="P167" s="1440"/>
      <c r="Q167" s="1676"/>
      <c r="R167" s="1016"/>
      <c r="S167" s="1027"/>
      <c r="T167" s="1016"/>
      <c r="U167" s="1027"/>
      <c r="V167" s="1016"/>
      <c r="W167" s="1027"/>
      <c r="X167" s="1030"/>
      <c r="Y167" s="1027"/>
      <c r="Z167" s="1027"/>
      <c r="AA167" s="1033"/>
      <c r="AB167" s="150">
        <v>5</v>
      </c>
      <c r="AC167" s="149"/>
      <c r="AD167" s="149"/>
      <c r="AE167" s="149"/>
      <c r="AF167" s="145" t="str">
        <f t="shared" si="12"/>
        <v/>
      </c>
      <c r="AG167" s="151"/>
      <c r="AH167" s="146" t="str">
        <f t="shared" si="13"/>
        <v/>
      </c>
      <c r="AI167" s="151"/>
      <c r="AJ167" s="146" t="str">
        <f t="shared" si="14"/>
        <v/>
      </c>
      <c r="AK167" s="147" t="str">
        <f t="shared" si="15"/>
        <v/>
      </c>
      <c r="AL167" s="152" t="str">
        <f>IFERROR(IF(AND(AF166="Probabilidad",AF167="Probabilidad"),(AL166-(+AL166*AK167)),IF(AND(AF166="Impacto",AF167="Probabilidad"),(AL165-(+AL165*AK167)),IF(AF167="Impacto",AL166,""))),"")</f>
        <v/>
      </c>
      <c r="AM167" s="152" t="str">
        <f>IFERROR(IF(AND(AF166="Impacto",AF167="Impacto"),(AM166-(+AM166*AK167)),IF(AND(AF166="Probabilidad",AF167="Impacto"),(AM165-(+AM165*AK167)),IF(AF167="Probabilidad",AM166,""))),"")</f>
        <v/>
      </c>
      <c r="AN167" s="153"/>
      <c r="AO167" s="153"/>
      <c r="AP167" s="153"/>
      <c r="AQ167" s="153"/>
      <c r="AR167" s="1443"/>
      <c r="AS167" s="1036"/>
      <c r="AT167" s="1036"/>
      <c r="AU167" s="1033"/>
      <c r="AV167" s="1036"/>
      <c r="AW167" s="1036"/>
      <c r="AX167" s="1033"/>
      <c r="AY167" s="1033"/>
      <c r="AZ167" s="1033"/>
      <c r="BA167" s="1016"/>
      <c r="BB167" s="130"/>
      <c r="BC167" s="130"/>
      <c r="BD167" s="173" t="str">
        <f t="shared" si="17"/>
        <v/>
      </c>
      <c r="BE167" s="149"/>
      <c r="BF167" s="149"/>
      <c r="BG167" s="149"/>
      <c r="BH167" s="149"/>
      <c r="BI167" s="130"/>
      <c r="BJ167" s="130"/>
      <c r="BK167" s="130"/>
      <c r="BL167" s="130"/>
      <c r="BM167" s="155"/>
      <c r="BN167" s="155"/>
      <c r="BO167" s="155"/>
      <c r="BP167" s="155"/>
      <c r="BQ167" s="156"/>
      <c r="BR167" s="157"/>
      <c r="BS167" s="304"/>
      <c r="BT167" s="149"/>
      <c r="BU167" s="1331"/>
      <c r="BV167" s="1681"/>
      <c r="BW167" s="1681"/>
      <c r="BX167" s="1685"/>
      <c r="BY167" s="1401"/>
      <c r="BZ167" s="998"/>
    </row>
    <row r="168" spans="1:78" ht="17" thickBot="1" x14ac:dyDescent="0.25">
      <c r="A168" s="1456"/>
      <c r="B168" s="1458"/>
      <c r="C168" s="1446"/>
      <c r="D168" s="1462"/>
      <c r="E168" s="1463"/>
      <c r="F168" s="1464"/>
      <c r="G168" s="1465"/>
      <c r="H168" s="1324"/>
      <c r="I168" s="1326"/>
      <c r="J168" s="1671"/>
      <c r="K168" s="1536"/>
      <c r="L168" s="1465"/>
      <c r="M168" s="1673"/>
      <c r="N168" s="1441"/>
      <c r="O168" s="1677"/>
      <c r="P168" s="1441"/>
      <c r="Q168" s="1677"/>
      <c r="R168" s="1326"/>
      <c r="S168" s="1328"/>
      <c r="T168" s="1326"/>
      <c r="U168" s="1328"/>
      <c r="V168" s="1326"/>
      <c r="W168" s="1328"/>
      <c r="X168" s="1334"/>
      <c r="Y168" s="1328"/>
      <c r="Z168" s="1328"/>
      <c r="AA168" s="1329"/>
      <c r="AB168" s="256">
        <v>6</v>
      </c>
      <c r="AC168" s="254"/>
      <c r="AD168" s="254"/>
      <c r="AE168" s="254"/>
      <c r="AF168" s="257" t="str">
        <f t="shared" si="12"/>
        <v/>
      </c>
      <c r="AG168" s="258"/>
      <c r="AH168" s="255" t="str">
        <f t="shared" si="13"/>
        <v/>
      </c>
      <c r="AI168" s="258"/>
      <c r="AJ168" s="255" t="str">
        <f t="shared" si="14"/>
        <v/>
      </c>
      <c r="AK168" s="259" t="str">
        <f t="shared" si="15"/>
        <v/>
      </c>
      <c r="AL168" s="260" t="str">
        <f>IFERROR(IF(AND(AF167="Probabilidad",AF168="Probabilidad"),(AL167-(+AL167*AK168)),IF(AND(AF167="Impacto",AF168="Probabilidad"),(AL166-(+AL166*AK168)),IF(AF168="Impacto",AL167,""))),"")</f>
        <v/>
      </c>
      <c r="AM168" s="260" t="str">
        <f>IFERROR(IF(AND(AF167="Impacto",AF168="Impacto"),(AM167-(+AM167*AK168)),IF(AND(AF167="Probabilidad",AF168="Impacto"),(AM166-(+AM166*AK168)),IF(AF168="Probabilidad",AM167,""))),"")</f>
        <v/>
      </c>
      <c r="AN168" s="261"/>
      <c r="AO168" s="261"/>
      <c r="AP168" s="261"/>
      <c r="AQ168" s="261"/>
      <c r="AR168" s="1673"/>
      <c r="AS168" s="1325"/>
      <c r="AT168" s="1325"/>
      <c r="AU168" s="1329"/>
      <c r="AV168" s="1325"/>
      <c r="AW168" s="1325"/>
      <c r="AX168" s="1329"/>
      <c r="AY168" s="1329"/>
      <c r="AZ168" s="1329"/>
      <c r="BA168" s="1326"/>
      <c r="BB168" s="262"/>
      <c r="BC168" s="262"/>
      <c r="BD168" s="263" t="str">
        <f t="shared" si="17"/>
        <v/>
      </c>
      <c r="BE168" s="254"/>
      <c r="BF168" s="254"/>
      <c r="BG168" s="254"/>
      <c r="BH168" s="254"/>
      <c r="BI168" s="262"/>
      <c r="BJ168" s="262"/>
      <c r="BK168" s="262"/>
      <c r="BL168" s="262"/>
      <c r="BM168" s="264"/>
      <c r="BN168" s="264"/>
      <c r="BO168" s="264"/>
      <c r="BP168" s="264"/>
      <c r="BQ168" s="265"/>
      <c r="BR168" s="266"/>
      <c r="BS168" s="711"/>
      <c r="BT168" s="160"/>
      <c r="BU168" s="1679"/>
      <c r="BV168" s="1682"/>
      <c r="BW168" s="1682"/>
      <c r="BX168" s="1686"/>
      <c r="BY168" s="1402"/>
      <c r="BZ168" s="999"/>
    </row>
    <row r="169" spans="1:78" ht="145" x14ac:dyDescent="0.2">
      <c r="A169" s="1338" t="s">
        <v>698</v>
      </c>
      <c r="B169" s="1457" t="s">
        <v>699</v>
      </c>
      <c r="C169" s="1344" t="s">
        <v>700</v>
      </c>
      <c r="D169" s="1000" t="s">
        <v>209</v>
      </c>
      <c r="E169" s="1003" t="s">
        <v>701</v>
      </c>
      <c r="F169" s="1006">
        <v>1</v>
      </c>
      <c r="G169" s="1075" t="s">
        <v>702</v>
      </c>
      <c r="H169" s="1012"/>
      <c r="I169" s="1015"/>
      <c r="J169" s="1018" t="s">
        <v>703</v>
      </c>
      <c r="K169" s="1021" t="s">
        <v>213</v>
      </c>
      <c r="L169" s="994" t="s">
        <v>314</v>
      </c>
      <c r="M169" s="1168" t="s">
        <v>704</v>
      </c>
      <c r="N169" s="994"/>
      <c r="O169" s="994"/>
      <c r="P169" s="1075" t="s">
        <v>705</v>
      </c>
      <c r="Q169" s="1133">
        <v>0.9</v>
      </c>
      <c r="R169" s="1015" t="s">
        <v>269</v>
      </c>
      <c r="S169" s="1026">
        <f>IF(R169="Muy Alta",100%,IF(R169="Alta",80%,IF(R169="Media",60%,IF(R169="Baja",40%,IF(R169="Muy Baja",20%,"")))))</f>
        <v>0.2</v>
      </c>
      <c r="T169" s="1015"/>
      <c r="U169" s="1026" t="str">
        <f>IF(T169="Catastrófico",100%,IF(T169="Mayor",80%,IF(T169="Moderado",60%,IF(T169="Menor",40%,IF(T169="Leve",20%,"")))))</f>
        <v/>
      </c>
      <c r="V169" s="1015" t="s">
        <v>251</v>
      </c>
      <c r="W169" s="1026">
        <f>IF(V169="Catastrófico",100%,IF(V169="Mayor",80%,IF(V169="Moderado",60%,IF(V169="Menor",40%,IF(V169="Leve",20%,"")))))</f>
        <v>0.4</v>
      </c>
      <c r="X169" s="1029" t="str">
        <f>IF(Y169=100%,"Catastrófico",IF(Y169=80%,"Mayor",IF(Y169=60%,"Moderado",IF(Y169=40%,"Menor",IF(Y169=20%,"Leve","")))))</f>
        <v>Menor</v>
      </c>
      <c r="Y169" s="1026">
        <f>IF(AND(U169="",W169=""),"",MAX(U169,W169))</f>
        <v>0.4</v>
      </c>
      <c r="Z169" s="1026" t="str">
        <f>CONCATENATE(R169,X169)</f>
        <v>Muy BajaMenor</v>
      </c>
      <c r="AA169" s="1038" t="str">
        <f>IF(Z169="Muy AltaLeve","Alto",IF(Z169="Muy AltaMenor","Alto",IF(Z169="Muy AltaModerado","Alto",IF(Z169="Muy AltaMayor","Alto",IF(Z169="Muy AltaCatastrófico","Extremo",IF(Z169="AltaLeve","Moderado",IF(Z169="AltaMenor","Moderado",IF(Z169="AltaModerado","Alto",IF(Z169="AltaMayor","Alto",IF(Z169="AltaCatastrófico","Extremo",IF(Z169="MediaLeve","Moderado",IF(Z169="MediaMenor","Moderado",IF(Z169="MediaModerado","Moderado",IF(Z169="MediaMayor","Alto",IF(Z169="MediaCatastrófico","Extremo",IF(Z169="BajaLeve","Bajo",IF(Z169="BajaMenor","Moderado",IF(Z169="BajaModerado","Moderado",IF(Z169="BajaMayor","Alto",IF(Z169="BajaCatastrófico","Extremo",IF(Z169="Muy BajaLeve","Bajo",IF(Z169="Muy BajaMenor","Bajo",IF(Z169="Muy BajaModerado","Moderado",IF(Z169="Muy BajaMayor","Alto",IF(Z169="Muy BajaCatastrófico","Extremo","")))))))))))))))))))))))))</f>
        <v>Bajo</v>
      </c>
      <c r="AB169" s="97">
        <v>1</v>
      </c>
      <c r="AC169" s="9" t="s">
        <v>706</v>
      </c>
      <c r="AD169" s="9">
        <v>1</v>
      </c>
      <c r="AE169" s="9" t="s">
        <v>707</v>
      </c>
      <c r="AF169" s="99" t="str">
        <f t="shared" ref="AF169:AF232" si="18">IF(OR(AG169="Preventivo",AG169="Detectivo"),"Probabilidad",IF(AG169="Correctivo","Impacto",""))</f>
        <v>Probabilidad</v>
      </c>
      <c r="AG169" s="10" t="s">
        <v>221</v>
      </c>
      <c r="AH169" s="14">
        <f t="shared" ref="AH169:AH232" si="19">IF(AG169="","",IF(AG169="Preventivo",25%,IF(AG169="Detectivo",15%,IF(AG169="Correctivo",10%))))</f>
        <v>0.25</v>
      </c>
      <c r="AI169" s="10" t="s">
        <v>222</v>
      </c>
      <c r="AJ169" s="14">
        <f t="shared" ref="AJ169:AJ232" si="20">IF(AI169="Automático",25%,IF(AI169="Manual",15%,""))</f>
        <v>0.15</v>
      </c>
      <c r="AK169" s="101">
        <f t="shared" ref="AK169:AK232" si="21">IF(OR(AH169="",AJ169=""),"",AH169+AJ169)</f>
        <v>0.4</v>
      </c>
      <c r="AL169" s="100">
        <f>IFERROR(IF(AF169="Probabilidad",(S169-(+S169*AK169)),IF(AF169="Impacto",S169,"")),"")</f>
        <v>0.12</v>
      </c>
      <c r="AM169" s="100">
        <f>IFERROR(IF(AF169="Impacto",(Y169-(+Y169*AK169)),IF(AF169="Probabilidad",Y169,"")),"")</f>
        <v>0.4</v>
      </c>
      <c r="AN169" s="50" t="s">
        <v>223</v>
      </c>
      <c r="AO169" s="50" t="s">
        <v>224</v>
      </c>
      <c r="AP169" s="50" t="s">
        <v>225</v>
      </c>
      <c r="AQ169" s="50" t="s">
        <v>242</v>
      </c>
      <c r="AR169" s="1012" t="s">
        <v>708</v>
      </c>
      <c r="AS169" s="1035">
        <f>S169</f>
        <v>0.2</v>
      </c>
      <c r="AT169" s="1035">
        <f>IF(AL169="","",MIN(AL169:AL174))</f>
        <v>4.3199999999999995E-2</v>
      </c>
      <c r="AU169" s="1032" t="str">
        <f>IFERROR(IF(AT169="","",IF(AT169&lt;=0.2,"Muy Baja",IF(AT169&lt;=0.4,"Baja",IF(AT169&lt;=0.6,"Media",IF(AT169&lt;=0.8,"Alta","Muy Alta"))))),"")</f>
        <v>Muy Baja</v>
      </c>
      <c r="AV169" s="1035">
        <f>Y169</f>
        <v>0.4</v>
      </c>
      <c r="AW169" s="1035">
        <f>IF(AM169="","",MIN(AM169:AM174))</f>
        <v>0.4</v>
      </c>
      <c r="AX169" s="1032" t="str">
        <f>IFERROR(IF(AW169="","",IF(AW169&lt;=0.2,"Leve",IF(AW169&lt;=0.4,"Menor",IF(AW169&lt;=0.6,"Moderado",IF(AW169&lt;=0.8,"Mayor","Catastrófico"))))),"")</f>
        <v>Menor</v>
      </c>
      <c r="AY169" s="1032" t="str">
        <f>AA169</f>
        <v>Bajo</v>
      </c>
      <c r="AZ169" s="1032" t="str">
        <f>IFERROR(IF(OR(AND(AU169="Muy Baja",AX169="Leve"),AND(AU169="Muy Baja",AX169="Menor"),AND(AU169="Baja",AX169="Leve")),"Bajo",IF(OR(AND(AU169="Muy baja",AX169="Moderado"),AND(AU169="Baja",AX169="Menor"),AND(AU169="Baja",AX169="Moderado"),AND(AU169="Media",AX169="Leve"),AND(AU169="Media",AX169="Menor"),AND(AU169="Media",AX169="Moderado"),AND(AU169="Alta",AX169="Leve"),AND(AU169="Alta",AX169="Menor")),"Moderado",IF(OR(AND(AU169="Muy Baja",AX169="Mayor"),AND(AU169="Baja",AX169="Mayor"),AND(AU169="Media",AX169="Mayor"),AND(AU169="Alta",AX169="Moderado"),AND(AU169="Alta",AX169="Mayor"),AND(AU169="Muy Alta",AX169="Leve"),AND(AU169="Muy Alta",AX169="Menor"),AND(AU169="Muy Alta",AX169="Moderado"),AND(AU169="Muy Alta",AX169="Mayor")),"Alto",IF(OR(AND(AU169="Muy Baja",AX169="Catastrófico"),AND(AU169="Baja",AX169="Catastrófico"),AND(AU169="Media",AX169="Catastrófico"),AND(AU169="Alta",AX169="Catastrófico"),AND(AU169="Muy Alta",AX169="Catastrófico")),"Extremo","")))),"")</f>
        <v>Bajo</v>
      </c>
      <c r="BA169" s="1015" t="s">
        <v>255</v>
      </c>
      <c r="BB169" s="216"/>
      <c r="BC169" s="216"/>
      <c r="BD169" s="102" t="str">
        <f>IF(SUM(BE169:BH169)=0,"",SUM(BE169:BH169))</f>
        <v/>
      </c>
      <c r="BE169" s="217"/>
      <c r="BF169" s="217"/>
      <c r="BG169" s="217"/>
      <c r="BH169" s="217"/>
      <c r="BI169" s="46"/>
      <c r="BJ169" s="46"/>
      <c r="BK169" s="46"/>
      <c r="BL169" s="46"/>
      <c r="BM169" s="48"/>
      <c r="BN169" s="48"/>
      <c r="BO169" s="48"/>
      <c r="BP169" s="48"/>
      <c r="BQ169" s="104"/>
      <c r="BR169" s="128"/>
      <c r="BS169" s="710"/>
      <c r="BT169" s="28"/>
      <c r="BU169" s="1075"/>
      <c r="BV169" s="1075"/>
      <c r="BW169" s="1075"/>
      <c r="BX169" s="1075"/>
      <c r="BY169" s="1395"/>
      <c r="BZ169" s="1395"/>
    </row>
    <row r="170" spans="1:78" ht="145" x14ac:dyDescent="0.2">
      <c r="A170" s="1339"/>
      <c r="B170" s="1236"/>
      <c r="C170" s="1345"/>
      <c r="D170" s="1001"/>
      <c r="E170" s="1004"/>
      <c r="F170" s="1007"/>
      <c r="G170" s="1076"/>
      <c r="H170" s="1013"/>
      <c r="I170" s="1016"/>
      <c r="J170" s="1019"/>
      <c r="K170" s="1022"/>
      <c r="L170" s="1024"/>
      <c r="M170" s="1169"/>
      <c r="N170" s="1024"/>
      <c r="O170" s="1024"/>
      <c r="P170" s="1076"/>
      <c r="Q170" s="1134"/>
      <c r="R170" s="1016"/>
      <c r="S170" s="1027"/>
      <c r="T170" s="1016"/>
      <c r="U170" s="1027"/>
      <c r="V170" s="1016"/>
      <c r="W170" s="1027"/>
      <c r="X170" s="1030"/>
      <c r="Y170" s="1027"/>
      <c r="Z170" s="1027"/>
      <c r="AA170" s="1039"/>
      <c r="AB170" s="150">
        <v>2</v>
      </c>
      <c r="AC170" s="131" t="s">
        <v>709</v>
      </c>
      <c r="AD170" s="131">
        <v>3</v>
      </c>
      <c r="AE170" s="149" t="s">
        <v>710</v>
      </c>
      <c r="AF170" s="145" t="str">
        <f t="shared" si="18"/>
        <v>Probabilidad</v>
      </c>
      <c r="AG170" s="151" t="s">
        <v>221</v>
      </c>
      <c r="AH170" s="146">
        <f t="shared" si="19"/>
        <v>0.25</v>
      </c>
      <c r="AI170" s="151" t="s">
        <v>222</v>
      </c>
      <c r="AJ170" s="146">
        <f t="shared" si="20"/>
        <v>0.15</v>
      </c>
      <c r="AK170" s="147">
        <f t="shared" si="21"/>
        <v>0.4</v>
      </c>
      <c r="AL170" s="152">
        <f>IFERROR(IF(AND(AF169="Probabilidad",AF170="Probabilidad"),(AL169-(+AL169*AK170)),IF(AF170="Probabilidad",(S169-(+S169*AK170)),IF(AF170="Impacto",AL169,""))),"")</f>
        <v>7.1999999999999995E-2</v>
      </c>
      <c r="AM170" s="152">
        <f>IFERROR(IF(AND(AF169="Impacto",AF170="Impacto"),(AM169-(+AM169*AK170)),IF(AF170="Impacto",(Y169-(+Y169*AK170)),IF(AF170="Probabilidad",AM169,""))),"")</f>
        <v>0.4</v>
      </c>
      <c r="AN170" s="153" t="s">
        <v>223</v>
      </c>
      <c r="AO170" s="153" t="s">
        <v>240</v>
      </c>
      <c r="AP170" s="153" t="s">
        <v>225</v>
      </c>
      <c r="AQ170" s="153" t="s">
        <v>226</v>
      </c>
      <c r="AR170" s="1013"/>
      <c r="AS170" s="1036"/>
      <c r="AT170" s="1036"/>
      <c r="AU170" s="1033"/>
      <c r="AV170" s="1036"/>
      <c r="AW170" s="1036"/>
      <c r="AX170" s="1033"/>
      <c r="AY170" s="1033"/>
      <c r="AZ170" s="1033"/>
      <c r="BA170" s="1016"/>
      <c r="BB170" s="129"/>
      <c r="BC170" s="129"/>
      <c r="BD170" s="148" t="str">
        <f t="shared" ref="BD170:BD222" si="22">IF(SUM(BE170:BH170)=0,"",SUM(BE170:BH170))</f>
        <v/>
      </c>
      <c r="BE170" s="154"/>
      <c r="BF170" s="154"/>
      <c r="BG170" s="154"/>
      <c r="BH170" s="154"/>
      <c r="BI170" s="130"/>
      <c r="BJ170" s="130"/>
      <c r="BK170" s="130"/>
      <c r="BL170" s="130"/>
      <c r="BM170" s="155"/>
      <c r="BN170" s="155"/>
      <c r="BO170" s="155"/>
      <c r="BP170" s="155"/>
      <c r="BQ170" s="156"/>
      <c r="BR170" s="157"/>
      <c r="BS170" s="304"/>
      <c r="BT170" s="774"/>
      <c r="BU170" s="1191"/>
      <c r="BV170" s="1191"/>
      <c r="BW170" s="1191"/>
      <c r="BX170" s="1191"/>
      <c r="BY170" s="1401"/>
      <c r="BZ170" s="1401"/>
    </row>
    <row r="171" spans="1:78" ht="145" x14ac:dyDescent="0.2">
      <c r="A171" s="1339"/>
      <c r="B171" s="1236"/>
      <c r="C171" s="1345"/>
      <c r="D171" s="1001"/>
      <c r="E171" s="1004"/>
      <c r="F171" s="1007"/>
      <c r="G171" s="1076"/>
      <c r="H171" s="1013"/>
      <c r="I171" s="1016"/>
      <c r="J171" s="1019"/>
      <c r="K171" s="1022"/>
      <c r="L171" s="1024"/>
      <c r="M171" s="1169"/>
      <c r="N171" s="1024"/>
      <c r="O171" s="1024"/>
      <c r="P171" s="1076"/>
      <c r="Q171" s="1134"/>
      <c r="R171" s="1016"/>
      <c r="S171" s="1027"/>
      <c r="T171" s="1016"/>
      <c r="U171" s="1027"/>
      <c r="V171" s="1016"/>
      <c r="W171" s="1027"/>
      <c r="X171" s="1030"/>
      <c r="Y171" s="1027"/>
      <c r="Z171" s="1027"/>
      <c r="AA171" s="1039"/>
      <c r="AB171" s="150">
        <v>3</v>
      </c>
      <c r="AC171" s="131" t="s">
        <v>711</v>
      </c>
      <c r="AD171" s="131">
        <v>2</v>
      </c>
      <c r="AE171" s="131" t="s">
        <v>712</v>
      </c>
      <c r="AF171" s="145" t="str">
        <f t="shared" si="18"/>
        <v>Probabilidad</v>
      </c>
      <c r="AG171" s="151" t="s">
        <v>221</v>
      </c>
      <c r="AH171" s="146">
        <f t="shared" si="19"/>
        <v>0.25</v>
      </c>
      <c r="AI171" s="151" t="s">
        <v>222</v>
      </c>
      <c r="AJ171" s="146">
        <f t="shared" si="20"/>
        <v>0.15</v>
      </c>
      <c r="AK171" s="147">
        <f t="shared" si="21"/>
        <v>0.4</v>
      </c>
      <c r="AL171" s="152">
        <f>IFERROR(IF(AND(AF170="Probabilidad",AF171="Probabilidad"),(AL170-(+AL170*AK171)),IF(AND(AF170="Impacto",AF171="Probabilidad"),(AL169-(+AL169*AK171)),IF(AF171="Impacto",AL170,""))),"")</f>
        <v>4.3199999999999995E-2</v>
      </c>
      <c r="AM171" s="152">
        <f>IFERROR(IF(AND(AF170="Impacto",AF171="Impacto"),(AM170-(+AM170*AK171)),IF(AND(AF170="Probabilidad",AF171="Impacto"),(AM169-(+AM169*AK171)),IF(AF171="Probabilidad",AM170,""))),"")</f>
        <v>0.4</v>
      </c>
      <c r="AN171" s="153" t="s">
        <v>223</v>
      </c>
      <c r="AO171" s="153" t="s">
        <v>224</v>
      </c>
      <c r="AP171" s="153" t="s">
        <v>225</v>
      </c>
      <c r="AQ171" s="153" t="s">
        <v>242</v>
      </c>
      <c r="AR171" s="1013"/>
      <c r="AS171" s="1036"/>
      <c r="AT171" s="1036"/>
      <c r="AU171" s="1033"/>
      <c r="AV171" s="1036"/>
      <c r="AW171" s="1036"/>
      <c r="AX171" s="1033"/>
      <c r="AY171" s="1033"/>
      <c r="AZ171" s="1033"/>
      <c r="BA171" s="1016"/>
      <c r="BB171" s="129"/>
      <c r="BC171" s="129"/>
      <c r="BD171" s="148" t="str">
        <f t="shared" si="22"/>
        <v/>
      </c>
      <c r="BE171" s="154"/>
      <c r="BF171" s="154"/>
      <c r="BG171" s="154"/>
      <c r="BH171" s="154"/>
      <c r="BI171" s="130"/>
      <c r="BJ171" s="130"/>
      <c r="BK171" s="130"/>
      <c r="BL171" s="130"/>
      <c r="BM171" s="155"/>
      <c r="BN171" s="155"/>
      <c r="BO171" s="155"/>
      <c r="BP171" s="155"/>
      <c r="BQ171" s="156"/>
      <c r="BR171" s="157"/>
      <c r="BS171" s="304"/>
      <c r="BT171" s="761"/>
      <c r="BU171" s="1191"/>
      <c r="BV171" s="1191"/>
      <c r="BW171" s="1191"/>
      <c r="BX171" s="1191"/>
      <c r="BY171" s="1401"/>
      <c r="BZ171" s="1401"/>
    </row>
    <row r="172" spans="1:78" ht="16" x14ac:dyDescent="0.2">
      <c r="A172" s="1339"/>
      <c r="B172" s="1236"/>
      <c r="C172" s="1345"/>
      <c r="D172" s="1001"/>
      <c r="E172" s="1004"/>
      <c r="F172" s="1007"/>
      <c r="G172" s="1076"/>
      <c r="H172" s="1013"/>
      <c r="I172" s="1016"/>
      <c r="J172" s="1019"/>
      <c r="K172" s="1022"/>
      <c r="L172" s="1024"/>
      <c r="M172" s="1169"/>
      <c r="N172" s="1024"/>
      <c r="O172" s="1024"/>
      <c r="P172" s="1076"/>
      <c r="Q172" s="1134"/>
      <c r="R172" s="1016"/>
      <c r="S172" s="1027"/>
      <c r="T172" s="1016"/>
      <c r="U172" s="1027"/>
      <c r="V172" s="1016"/>
      <c r="W172" s="1027"/>
      <c r="X172" s="1030"/>
      <c r="Y172" s="1027"/>
      <c r="Z172" s="1027"/>
      <c r="AA172" s="1039"/>
      <c r="AB172" s="150">
        <v>4</v>
      </c>
      <c r="AC172" s="149"/>
      <c r="AD172" s="149"/>
      <c r="AE172" s="149"/>
      <c r="AF172" s="145" t="str">
        <f t="shared" si="18"/>
        <v/>
      </c>
      <c r="AG172" s="151"/>
      <c r="AH172" s="146" t="str">
        <f t="shared" si="19"/>
        <v/>
      </c>
      <c r="AI172" s="151"/>
      <c r="AJ172" s="146" t="str">
        <f t="shared" si="20"/>
        <v/>
      </c>
      <c r="AK172" s="147" t="str">
        <f t="shared" si="21"/>
        <v/>
      </c>
      <c r="AL172" s="152" t="str">
        <f>IFERROR(IF(AND(AF171="Probabilidad",AF172="Probabilidad"),(AL171-(+AL171*AK172)),IF(AND(AF171="Impacto",AF172="Probabilidad"),(AL170-(+AL170*AK172)),IF(AF172="Impacto",AL171,""))),"")</f>
        <v/>
      </c>
      <c r="AM172" s="152" t="str">
        <f>IFERROR(IF(AND(AF171="Impacto",AF172="Impacto"),(AM171-(+AM171*AK172)),IF(AND(AF171="Probabilidad",AF172="Impacto"),(AM170-(+AM170*AK172)),IF(AF172="Probabilidad",AM171,""))),"")</f>
        <v/>
      </c>
      <c r="AN172" s="153"/>
      <c r="AO172" s="153"/>
      <c r="AP172" s="153"/>
      <c r="AQ172" s="153"/>
      <c r="AR172" s="1013"/>
      <c r="AS172" s="1036"/>
      <c r="AT172" s="1036"/>
      <c r="AU172" s="1033"/>
      <c r="AV172" s="1036"/>
      <c r="AW172" s="1036"/>
      <c r="AX172" s="1033"/>
      <c r="AY172" s="1033"/>
      <c r="AZ172" s="1033"/>
      <c r="BA172" s="1016"/>
      <c r="BB172" s="129"/>
      <c r="BC172" s="129"/>
      <c r="BD172" s="148" t="str">
        <f t="shared" si="22"/>
        <v/>
      </c>
      <c r="BE172" s="154"/>
      <c r="BF172" s="154"/>
      <c r="BG172" s="154"/>
      <c r="BH172" s="154"/>
      <c r="BI172" s="130"/>
      <c r="BJ172" s="130"/>
      <c r="BK172" s="130"/>
      <c r="BL172" s="130"/>
      <c r="BM172" s="155"/>
      <c r="BN172" s="155"/>
      <c r="BO172" s="155"/>
      <c r="BP172" s="155"/>
      <c r="BQ172" s="156"/>
      <c r="BR172" s="157"/>
      <c r="BS172" s="304"/>
      <c r="BT172" s="149"/>
      <c r="BU172" s="1191"/>
      <c r="BV172" s="1191"/>
      <c r="BW172" s="1191"/>
      <c r="BX172" s="1191"/>
      <c r="BY172" s="1401"/>
      <c r="BZ172" s="1401"/>
    </row>
    <row r="173" spans="1:78" ht="16" x14ac:dyDescent="0.2">
      <c r="A173" s="1339"/>
      <c r="B173" s="1236"/>
      <c r="C173" s="1345"/>
      <c r="D173" s="1001"/>
      <c r="E173" s="1004"/>
      <c r="F173" s="1007"/>
      <c r="G173" s="1076"/>
      <c r="H173" s="1013"/>
      <c r="I173" s="1016"/>
      <c r="J173" s="1019"/>
      <c r="K173" s="1022"/>
      <c r="L173" s="1024"/>
      <c r="M173" s="1169"/>
      <c r="N173" s="1024"/>
      <c r="O173" s="1024"/>
      <c r="P173" s="1076"/>
      <c r="Q173" s="1134"/>
      <c r="R173" s="1016"/>
      <c r="S173" s="1027"/>
      <c r="T173" s="1016"/>
      <c r="U173" s="1027"/>
      <c r="V173" s="1016"/>
      <c r="W173" s="1027"/>
      <c r="X173" s="1030"/>
      <c r="Y173" s="1027"/>
      <c r="Z173" s="1027"/>
      <c r="AA173" s="1039"/>
      <c r="AB173" s="150">
        <v>5</v>
      </c>
      <c r="AC173" s="158"/>
      <c r="AD173" s="158"/>
      <c r="AE173" s="149"/>
      <c r="AF173" s="145" t="str">
        <f t="shared" si="18"/>
        <v/>
      </c>
      <c r="AG173" s="151"/>
      <c r="AH173" s="146" t="str">
        <f t="shared" si="19"/>
        <v/>
      </c>
      <c r="AI173" s="151"/>
      <c r="AJ173" s="146" t="str">
        <f t="shared" si="20"/>
        <v/>
      </c>
      <c r="AK173" s="147" t="str">
        <f t="shared" si="21"/>
        <v/>
      </c>
      <c r="AL173" s="152" t="str">
        <f>IFERROR(IF(AND(AF172="Probabilidad",AF173="Probabilidad"),(AL172-(+AL172*AK173)),IF(AND(AF172="Impacto",AF173="Probabilidad"),(AL171-(+AL171*AK173)),IF(AF173="Impacto",AL172,""))),"")</f>
        <v/>
      </c>
      <c r="AM173" s="152" t="str">
        <f>IFERROR(IF(AND(AF172="Impacto",AF173="Impacto"),(AM172-(+AM172*AK173)),IF(AND(AF172="Probabilidad",AF173="Impacto"),(AM171-(+AM171*AK173)),IF(AF173="Probabilidad",AM172,""))),"")</f>
        <v/>
      </c>
      <c r="AN173" s="153"/>
      <c r="AO173" s="153"/>
      <c r="AP173" s="153"/>
      <c r="AQ173" s="153"/>
      <c r="AR173" s="1013"/>
      <c r="AS173" s="1036"/>
      <c r="AT173" s="1036"/>
      <c r="AU173" s="1033"/>
      <c r="AV173" s="1036"/>
      <c r="AW173" s="1036"/>
      <c r="AX173" s="1033"/>
      <c r="AY173" s="1033"/>
      <c r="AZ173" s="1033"/>
      <c r="BA173" s="1016"/>
      <c r="BB173" s="129"/>
      <c r="BC173" s="129"/>
      <c r="BD173" s="148" t="str">
        <f t="shared" si="22"/>
        <v/>
      </c>
      <c r="BE173" s="154"/>
      <c r="BF173" s="154"/>
      <c r="BG173" s="154"/>
      <c r="BH173" s="154"/>
      <c r="BI173" s="130"/>
      <c r="BJ173" s="130"/>
      <c r="BK173" s="130"/>
      <c r="BL173" s="130"/>
      <c r="BM173" s="155"/>
      <c r="BN173" s="155"/>
      <c r="BO173" s="155"/>
      <c r="BP173" s="155"/>
      <c r="BQ173" s="156"/>
      <c r="BR173" s="157"/>
      <c r="BS173" s="304"/>
      <c r="BT173" s="149"/>
      <c r="BU173" s="1191"/>
      <c r="BV173" s="1191"/>
      <c r="BW173" s="1191"/>
      <c r="BX173" s="1191"/>
      <c r="BY173" s="1401"/>
      <c r="BZ173" s="1401"/>
    </row>
    <row r="174" spans="1:78" ht="17" thickBot="1" x14ac:dyDescent="0.25">
      <c r="A174" s="1339"/>
      <c r="B174" s="1236"/>
      <c r="C174" s="1345"/>
      <c r="D174" s="1002"/>
      <c r="E174" s="1005"/>
      <c r="F174" s="1008"/>
      <c r="G174" s="1077"/>
      <c r="H174" s="1014"/>
      <c r="I174" s="1017"/>
      <c r="J174" s="1020"/>
      <c r="K174" s="1023"/>
      <c r="L174" s="1025"/>
      <c r="M174" s="1170"/>
      <c r="N174" s="1025"/>
      <c r="O174" s="1025"/>
      <c r="P174" s="1077"/>
      <c r="Q174" s="1135"/>
      <c r="R174" s="1017"/>
      <c r="S174" s="1028"/>
      <c r="T174" s="1017"/>
      <c r="U174" s="1028"/>
      <c r="V174" s="1017"/>
      <c r="W174" s="1028"/>
      <c r="X174" s="1031"/>
      <c r="Y174" s="1028"/>
      <c r="Z174" s="1028"/>
      <c r="AA174" s="1040"/>
      <c r="AB174" s="162">
        <v>6</v>
      </c>
      <c r="AC174" s="160"/>
      <c r="AD174" s="160"/>
      <c r="AE174" s="160"/>
      <c r="AF174" s="175" t="str">
        <f t="shared" si="18"/>
        <v/>
      </c>
      <c r="AG174" s="163"/>
      <c r="AH174" s="161" t="str">
        <f t="shared" si="19"/>
        <v/>
      </c>
      <c r="AI174" s="163"/>
      <c r="AJ174" s="161" t="str">
        <f t="shared" si="20"/>
        <v/>
      </c>
      <c r="AK174" s="164" t="str">
        <f t="shared" si="21"/>
        <v/>
      </c>
      <c r="AL174" s="220" t="str">
        <f>IFERROR(IF(AND(AF173="Probabilidad",AF174="Probabilidad"),(AL173-(+AL173*AK174)),IF(AND(AF173="Impacto",AF174="Probabilidad"),(AL172-(+AL172*AK174)),IF(AF174="Impacto",AL173,""))),"")</f>
        <v/>
      </c>
      <c r="AM174" s="220" t="str">
        <f>IFERROR(IF(AND(AF173="Impacto",AF174="Impacto"),(AM173-(+AM173*AK174)),IF(AND(AF173="Probabilidad",AF174="Impacto"),(AM172-(+AM172*AK174)),IF(AF174="Probabilidad",AM173,""))),"")</f>
        <v/>
      </c>
      <c r="AN174" s="221"/>
      <c r="AO174" s="221"/>
      <c r="AP174" s="221"/>
      <c r="AQ174" s="221"/>
      <c r="AR174" s="1014"/>
      <c r="AS174" s="1037"/>
      <c r="AT174" s="1037"/>
      <c r="AU174" s="1034"/>
      <c r="AV174" s="1037"/>
      <c r="AW174" s="1037"/>
      <c r="AX174" s="1034"/>
      <c r="AY174" s="1034"/>
      <c r="AZ174" s="1034"/>
      <c r="BA174" s="1017"/>
      <c r="BB174" s="165"/>
      <c r="BC174" s="165"/>
      <c r="BD174" s="159" t="str">
        <f t="shared" si="22"/>
        <v/>
      </c>
      <c r="BE174" s="166"/>
      <c r="BF174" s="166"/>
      <c r="BG174" s="166"/>
      <c r="BH174" s="166"/>
      <c r="BI174" s="167"/>
      <c r="BJ174" s="167"/>
      <c r="BK174" s="167"/>
      <c r="BL174" s="167"/>
      <c r="BM174" s="168"/>
      <c r="BN174" s="168"/>
      <c r="BO174" s="168"/>
      <c r="BP174" s="168"/>
      <c r="BQ174" s="169"/>
      <c r="BR174" s="170"/>
      <c r="BS174" s="711"/>
      <c r="BT174" s="160"/>
      <c r="BU174" s="1192"/>
      <c r="BV174" s="1192"/>
      <c r="BW174" s="1192"/>
      <c r="BX174" s="1192"/>
      <c r="BY174" s="1402"/>
      <c r="BZ174" s="1402"/>
    </row>
    <row r="175" spans="1:78" ht="145" x14ac:dyDescent="0.2">
      <c r="A175" s="1339"/>
      <c r="B175" s="1236"/>
      <c r="C175" s="1345"/>
      <c r="D175" s="1000" t="s">
        <v>209</v>
      </c>
      <c r="E175" s="1003" t="s">
        <v>701</v>
      </c>
      <c r="F175" s="1006">
        <v>2</v>
      </c>
      <c r="G175" s="994" t="s">
        <v>713</v>
      </c>
      <c r="H175" s="1012"/>
      <c r="I175" s="1015"/>
      <c r="J175" s="1018" t="s">
        <v>714</v>
      </c>
      <c r="K175" s="1021" t="s">
        <v>213</v>
      </c>
      <c r="L175" s="994" t="s">
        <v>314</v>
      </c>
      <c r="M175" s="1168" t="s">
        <v>715</v>
      </c>
      <c r="N175" s="994"/>
      <c r="O175" s="994"/>
      <c r="P175" s="994" t="s">
        <v>716</v>
      </c>
      <c r="Q175" s="1482">
        <v>0.9</v>
      </c>
      <c r="R175" s="1015" t="s">
        <v>250</v>
      </c>
      <c r="S175" s="1026">
        <f>IF(R175="Muy Alta",100%,IF(R175="Alta",80%,IF(R175="Media",60%,IF(R175="Baja",40%,IF(R175="Muy Baja",20%,"")))))</f>
        <v>0.4</v>
      </c>
      <c r="T175" s="1015"/>
      <c r="U175" s="1026" t="str">
        <f>IF(T175="Catastrófico",100%,IF(T175="Mayor",80%,IF(T175="Moderado",60%,IF(T175="Menor",40%,IF(T175="Leve",20%,"")))))</f>
        <v/>
      </c>
      <c r="V175" s="1015" t="s">
        <v>218</v>
      </c>
      <c r="W175" s="1026">
        <f>IF(V175="Catastrófico",100%,IF(V175="Mayor",80%,IF(V175="Moderado",60%,IF(V175="Menor",40%,IF(V175="Leve",20%,"")))))</f>
        <v>0.6</v>
      </c>
      <c r="X175" s="1029" t="str">
        <f>IF(Y175=100%,"Catastrófico",IF(Y175=80%,"Mayor",IF(Y175=60%,"Moderado",IF(Y175=40%,"Menor",IF(Y175=20%,"Leve","")))))</f>
        <v>Moderado</v>
      </c>
      <c r="Y175" s="1026">
        <f>IF(AND(U175="",W175=""),"",MAX(U175,W175))</f>
        <v>0.6</v>
      </c>
      <c r="Z175" s="1026" t="str">
        <f>CONCATENATE(R175,X175)</f>
        <v>BajaModerado</v>
      </c>
      <c r="AA175" s="1032" t="str">
        <f>IF(Z175="Muy AltaLeve","Alto",IF(Z175="Muy AltaMenor","Alto",IF(Z175="Muy AltaModerado","Alto",IF(Z175="Muy AltaMayor","Alto",IF(Z175="Muy AltaCatastrófico","Extremo",IF(Z175="AltaLeve","Moderado",IF(Z175="AltaMenor","Moderado",IF(Z175="AltaModerado","Alto",IF(Z175="AltaMayor","Alto",IF(Z175="AltaCatastrófico","Extremo",IF(Z175="MediaLeve","Moderado",IF(Z175="MediaMenor","Moderado",IF(Z175="MediaModerado","Moderado",IF(Z175="MediaMayor","Alto",IF(Z175="MediaCatastrófico","Extremo",IF(Z175="BajaLeve","Bajo",IF(Z175="BajaMenor","Moderado",IF(Z175="BajaModerado","Moderado",IF(Z175="BajaMayor","Alto",IF(Z175="BajaCatastrófico","Extremo",IF(Z175="Muy BajaLeve","Bajo",IF(Z175="Muy BajaMenor","Bajo",IF(Z175="Muy BajaModerado","Moderado",IF(Z175="Muy BajaMayor","Alto",IF(Z175="Muy BajaCatastrófico","Extremo","")))))))))))))))))))))))))</f>
        <v>Moderado</v>
      </c>
      <c r="AB175" s="97">
        <v>1</v>
      </c>
      <c r="AC175" s="12" t="s">
        <v>717</v>
      </c>
      <c r="AD175" s="12">
        <v>1</v>
      </c>
      <c r="AE175" s="12" t="s">
        <v>718</v>
      </c>
      <c r="AF175" s="99" t="str">
        <f t="shared" si="18"/>
        <v>Probabilidad</v>
      </c>
      <c r="AG175" s="10" t="s">
        <v>221</v>
      </c>
      <c r="AH175" s="14">
        <f t="shared" si="19"/>
        <v>0.25</v>
      </c>
      <c r="AI175" s="10" t="s">
        <v>222</v>
      </c>
      <c r="AJ175" s="14">
        <f t="shared" si="20"/>
        <v>0.15</v>
      </c>
      <c r="AK175" s="101">
        <f t="shared" si="21"/>
        <v>0.4</v>
      </c>
      <c r="AL175" s="100">
        <f>IFERROR(IF(AF175="Probabilidad",(S175-(+S175*AK175)),IF(AF175="Impacto",S175,"")),"")</f>
        <v>0.24</v>
      </c>
      <c r="AM175" s="100">
        <f>IFERROR(IF(AF175="Impacto",(Y175-(+Y175*AK175)),IF(AF175="Probabilidad",Y175,"")),"")</f>
        <v>0.6</v>
      </c>
      <c r="AN175" s="50" t="s">
        <v>223</v>
      </c>
      <c r="AO175" s="50" t="s">
        <v>224</v>
      </c>
      <c r="AP175" s="50" t="s">
        <v>225</v>
      </c>
      <c r="AQ175" s="50" t="s">
        <v>226</v>
      </c>
      <c r="AR175" s="1193" t="s">
        <v>719</v>
      </c>
      <c r="AS175" s="1035">
        <f>S175</f>
        <v>0.4</v>
      </c>
      <c r="AT175" s="1035">
        <f>IF(AL175="","",MIN(AL175:AL180))</f>
        <v>0.11759999999999998</v>
      </c>
      <c r="AU175" s="1032" t="str">
        <f>IFERROR(IF(AT175="","",IF(AT175&lt;=0.2,"Muy Baja",IF(AT175&lt;=0.4,"Baja",IF(AT175&lt;=0.6,"Media",IF(AT175&lt;=0.8,"Alta","Muy Alta"))))),"")</f>
        <v>Muy Baja</v>
      </c>
      <c r="AV175" s="1035">
        <f>Y175</f>
        <v>0.6</v>
      </c>
      <c r="AW175" s="1035">
        <f>IF(AM175="","",MIN(AM175:AM180))</f>
        <v>0.6</v>
      </c>
      <c r="AX175" s="1032" t="str">
        <f>IFERROR(IF(AW175="","",IF(AW175&lt;=0.2,"Leve",IF(AW175&lt;=0.4,"Menor",IF(AW175&lt;=0.6,"Moderado",IF(AW175&lt;=0.8,"Mayor","Catastrófico"))))),"")</f>
        <v>Moderado</v>
      </c>
      <c r="AY175" s="1032" t="str">
        <f>AA175</f>
        <v>Moderado</v>
      </c>
      <c r="AZ175" s="1032" t="str">
        <f>IFERROR(IF(OR(AND(AU175="Muy Baja",AX175="Leve"),AND(AU175="Muy Baja",AX175="Menor"),AND(AU175="Baja",AX175="Leve")),"Bajo",IF(OR(AND(AU175="Muy baja",AX175="Moderado"),AND(AU175="Baja",AX175="Menor"),AND(AU175="Baja",AX175="Moderado"),AND(AU175="Media",AX175="Leve"),AND(AU175="Media",AX175="Menor"),AND(AU175="Media",AX175="Moderado"),AND(AU175="Alta",AX175="Leve"),AND(AU175="Alta",AX175="Menor")),"Moderado",IF(OR(AND(AU175="Muy Baja",AX175="Mayor"),AND(AU175="Baja",AX175="Mayor"),AND(AU175="Media",AX175="Mayor"),AND(AU175="Alta",AX175="Moderado"),AND(AU175="Alta",AX175="Mayor"),AND(AU175="Muy Alta",AX175="Leve"),AND(AU175="Muy Alta",AX175="Menor"),AND(AU175="Muy Alta",AX175="Moderado"),AND(AU175="Muy Alta",AX175="Mayor")),"Alto",IF(OR(AND(AU175="Muy Baja",AX175="Catastrófico"),AND(AU175="Baja",AX175="Catastrófico"),AND(AU175="Media",AX175="Catastrófico"),AND(AU175="Alta",AX175="Catastrófico"),AND(AU175="Muy Alta",AX175="Catastrófico")),"Extremo","")))),"")</f>
        <v>Moderado</v>
      </c>
      <c r="BA175" s="1015" t="s">
        <v>228</v>
      </c>
      <c r="BB175" s="46" t="s">
        <v>720</v>
      </c>
      <c r="BC175" s="46" t="s">
        <v>721</v>
      </c>
      <c r="BD175" s="103">
        <f t="shared" si="22"/>
        <v>2</v>
      </c>
      <c r="BE175" s="9"/>
      <c r="BF175" s="9">
        <v>1</v>
      </c>
      <c r="BG175" s="9"/>
      <c r="BH175" s="9">
        <v>1</v>
      </c>
      <c r="BI175" s="46" t="s">
        <v>722</v>
      </c>
      <c r="BJ175" s="46" t="s">
        <v>723</v>
      </c>
      <c r="BK175" s="46"/>
      <c r="BL175" s="11"/>
      <c r="BM175" s="663"/>
      <c r="BN175" s="48"/>
      <c r="BO175" s="48"/>
      <c r="BP175" s="48"/>
      <c r="BQ175" s="104"/>
      <c r="BR175" s="128"/>
      <c r="BS175" s="710"/>
      <c r="BT175" s="7"/>
      <c r="BU175" s="994"/>
      <c r="BV175" s="1075"/>
      <c r="BW175" s="1075"/>
      <c r="BX175" s="1075"/>
      <c r="BY175" s="997"/>
      <c r="BZ175" s="997"/>
    </row>
    <row r="176" spans="1:78" ht="126.75" customHeight="1" x14ac:dyDescent="0.2">
      <c r="A176" s="1339"/>
      <c r="B176" s="1236"/>
      <c r="C176" s="1345"/>
      <c r="D176" s="1001"/>
      <c r="E176" s="1004"/>
      <c r="F176" s="1007"/>
      <c r="G176" s="1024"/>
      <c r="H176" s="1013"/>
      <c r="I176" s="1016"/>
      <c r="J176" s="1019"/>
      <c r="K176" s="1022"/>
      <c r="L176" s="1024"/>
      <c r="M176" s="1169"/>
      <c r="N176" s="1024"/>
      <c r="O176" s="1024"/>
      <c r="P176" s="1024"/>
      <c r="Q176" s="1483"/>
      <c r="R176" s="1016"/>
      <c r="S176" s="1027"/>
      <c r="T176" s="1016"/>
      <c r="U176" s="1027"/>
      <c r="V176" s="1016"/>
      <c r="W176" s="1027"/>
      <c r="X176" s="1030"/>
      <c r="Y176" s="1027"/>
      <c r="Z176" s="1027"/>
      <c r="AA176" s="1033"/>
      <c r="AB176" s="150">
        <v>2</v>
      </c>
      <c r="AC176" s="149" t="s">
        <v>724</v>
      </c>
      <c r="AD176" s="149">
        <v>2</v>
      </c>
      <c r="AE176" s="149" t="s">
        <v>725</v>
      </c>
      <c r="AF176" s="171" t="str">
        <f>IF(OR(AG176="Preventivo",AG176="Detectivo"),"Probabilidad",IF(AG176="Correctivo","Impacto",""))</f>
        <v>Probabilidad</v>
      </c>
      <c r="AG176" s="153" t="s">
        <v>281</v>
      </c>
      <c r="AH176" s="146">
        <f t="shared" si="19"/>
        <v>0.15</v>
      </c>
      <c r="AI176" s="153" t="s">
        <v>222</v>
      </c>
      <c r="AJ176" s="146">
        <f t="shared" si="20"/>
        <v>0.15</v>
      </c>
      <c r="AK176" s="147">
        <f t="shared" si="21"/>
        <v>0.3</v>
      </c>
      <c r="AL176" s="172">
        <f>IFERROR(IF(AND(AF175="Probabilidad",AF176="Probabilidad"),(AL175-(+AL175*AK176)),IF(AF176="Probabilidad",(S175-(+S175*AK176)),IF(AF176="Impacto",AL175,""))),"")</f>
        <v>0.16799999999999998</v>
      </c>
      <c r="AM176" s="172">
        <f>IFERROR(IF(AND(AF175="Impacto",AF176="Impacto"),(AM175-(+AM175*AK176)),IF(AF176="Impacto",(Y175-(+Y175*AK176)),IF(AF176="Probabilidad",AM175,""))),"")</f>
        <v>0.6</v>
      </c>
      <c r="AN176" s="153" t="s">
        <v>223</v>
      </c>
      <c r="AO176" s="153" t="s">
        <v>291</v>
      </c>
      <c r="AP176" s="153" t="s">
        <v>225</v>
      </c>
      <c r="AQ176" s="153" t="s">
        <v>226</v>
      </c>
      <c r="AR176" s="1013"/>
      <c r="AS176" s="1036"/>
      <c r="AT176" s="1036"/>
      <c r="AU176" s="1033"/>
      <c r="AV176" s="1036"/>
      <c r="AW176" s="1036"/>
      <c r="AX176" s="1033"/>
      <c r="AY176" s="1033"/>
      <c r="AZ176" s="1033"/>
      <c r="BA176" s="1016"/>
      <c r="BB176" s="130"/>
      <c r="BC176" s="130"/>
      <c r="BD176" s="173" t="str">
        <f t="shared" si="22"/>
        <v/>
      </c>
      <c r="BE176" s="149"/>
      <c r="BF176" s="149"/>
      <c r="BG176" s="149"/>
      <c r="BH176" s="149"/>
      <c r="BI176" s="130"/>
      <c r="BJ176" s="130"/>
      <c r="BK176" s="130"/>
      <c r="BL176" s="130"/>
      <c r="BM176" s="155"/>
      <c r="BN176" s="155"/>
      <c r="BO176" s="155"/>
      <c r="BP176" s="155"/>
      <c r="BQ176" s="156"/>
      <c r="BR176" s="157"/>
      <c r="BS176" s="304"/>
      <c r="BT176" s="774"/>
      <c r="BU176" s="995"/>
      <c r="BV176" s="1191"/>
      <c r="BW176" s="1191"/>
      <c r="BX176" s="1191"/>
      <c r="BY176" s="998"/>
      <c r="BZ176" s="998"/>
    </row>
    <row r="177" spans="1:78" ht="126.75" customHeight="1" x14ac:dyDescent="0.2">
      <c r="A177" s="1339"/>
      <c r="B177" s="1236"/>
      <c r="C177" s="1345"/>
      <c r="D177" s="1001"/>
      <c r="E177" s="1004"/>
      <c r="F177" s="1007"/>
      <c r="G177" s="1024"/>
      <c r="H177" s="1013"/>
      <c r="I177" s="1016"/>
      <c r="J177" s="1019"/>
      <c r="K177" s="1022"/>
      <c r="L177" s="1024"/>
      <c r="M177" s="1169"/>
      <c r="N177" s="1024"/>
      <c r="O177" s="1024"/>
      <c r="P177" s="1024"/>
      <c r="Q177" s="1483"/>
      <c r="R177" s="1016"/>
      <c r="S177" s="1027"/>
      <c r="T177" s="1016"/>
      <c r="U177" s="1027"/>
      <c r="V177" s="1016"/>
      <c r="W177" s="1027"/>
      <c r="X177" s="1030"/>
      <c r="Y177" s="1027"/>
      <c r="Z177" s="1027"/>
      <c r="AA177" s="1033"/>
      <c r="AB177" s="150">
        <v>3</v>
      </c>
      <c r="AC177" s="131" t="s">
        <v>726</v>
      </c>
      <c r="AD177" s="131">
        <v>2</v>
      </c>
      <c r="AE177" s="149" t="s">
        <v>727</v>
      </c>
      <c r="AF177" s="145" t="str">
        <f>IF(OR(AG177="Preventivo",AG177="Detectivo"),"Probabilidad",IF(AG177="Correctivo","Impacto",""))</f>
        <v>Probabilidad</v>
      </c>
      <c r="AG177" s="151" t="s">
        <v>281</v>
      </c>
      <c r="AH177" s="146">
        <f t="shared" si="19"/>
        <v>0.15</v>
      </c>
      <c r="AI177" s="151" t="s">
        <v>222</v>
      </c>
      <c r="AJ177" s="146">
        <f t="shared" si="20"/>
        <v>0.15</v>
      </c>
      <c r="AK177" s="147">
        <f t="shared" si="21"/>
        <v>0.3</v>
      </c>
      <c r="AL177" s="152">
        <f>IFERROR(IF(AND(AF176="Probabilidad",AF177="Probabilidad"),(AL176-(+AL176*AK177)),IF(AND(AF176="Impacto",AF177="Probabilidad"),(AL175-(+AL175*AK177)),IF(AF177="Impacto",AL176,""))),"")</f>
        <v>0.11759999999999998</v>
      </c>
      <c r="AM177" s="152">
        <f>IFERROR(IF(AND(AF176="Impacto",AF177="Impacto"),(AM176-(+AM176*AK177)),IF(AND(AF176="Probabilidad",AF177="Impacto"),(AM175-(+AM175*AK177)),IF(AF177="Probabilidad",AM176,""))),"")</f>
        <v>0.6</v>
      </c>
      <c r="AN177" s="153" t="s">
        <v>223</v>
      </c>
      <c r="AO177" s="153" t="s">
        <v>291</v>
      </c>
      <c r="AP177" s="153" t="s">
        <v>225</v>
      </c>
      <c r="AQ177" s="153" t="s">
        <v>226</v>
      </c>
      <c r="AR177" s="1013"/>
      <c r="AS177" s="1036"/>
      <c r="AT177" s="1036"/>
      <c r="AU177" s="1033"/>
      <c r="AV177" s="1036"/>
      <c r="AW177" s="1036"/>
      <c r="AX177" s="1033"/>
      <c r="AY177" s="1033"/>
      <c r="AZ177" s="1033"/>
      <c r="BA177" s="1016"/>
      <c r="BB177" s="130"/>
      <c r="BC177" s="130"/>
      <c r="BD177" s="173" t="str">
        <f t="shared" si="22"/>
        <v/>
      </c>
      <c r="BE177" s="149"/>
      <c r="BF177" s="149"/>
      <c r="BG177" s="149"/>
      <c r="BH177" s="149"/>
      <c r="BI177" s="130"/>
      <c r="BJ177" s="130"/>
      <c r="BK177" s="130"/>
      <c r="BL177" s="130"/>
      <c r="BM177" s="155"/>
      <c r="BN177" s="155"/>
      <c r="BO177" s="155"/>
      <c r="BP177" s="155"/>
      <c r="BQ177" s="156"/>
      <c r="BR177" s="157"/>
      <c r="BS177" s="304"/>
      <c r="BT177" s="774"/>
      <c r="BU177" s="995"/>
      <c r="BV177" s="1191"/>
      <c r="BW177" s="1191"/>
      <c r="BX177" s="1191"/>
      <c r="BY177" s="998"/>
      <c r="BZ177" s="998"/>
    </row>
    <row r="178" spans="1:78" ht="16" x14ac:dyDescent="0.2">
      <c r="A178" s="1339"/>
      <c r="B178" s="1236"/>
      <c r="C178" s="1345"/>
      <c r="D178" s="1001"/>
      <c r="E178" s="1004"/>
      <c r="F178" s="1007"/>
      <c r="G178" s="1024"/>
      <c r="H178" s="1013"/>
      <c r="I178" s="1016"/>
      <c r="J178" s="1019"/>
      <c r="K178" s="1022"/>
      <c r="L178" s="1024"/>
      <c r="M178" s="1169"/>
      <c r="N178" s="1024"/>
      <c r="O178" s="1024"/>
      <c r="P178" s="1024"/>
      <c r="Q178" s="1483"/>
      <c r="R178" s="1016"/>
      <c r="S178" s="1027"/>
      <c r="T178" s="1016"/>
      <c r="U178" s="1027"/>
      <c r="V178" s="1016"/>
      <c r="W178" s="1027"/>
      <c r="X178" s="1030"/>
      <c r="Y178" s="1027"/>
      <c r="Z178" s="1027"/>
      <c r="AA178" s="1033"/>
      <c r="AB178" s="150">
        <v>4</v>
      </c>
      <c r="AC178" s="158"/>
      <c r="AD178" s="158"/>
      <c r="AE178" s="149"/>
      <c r="AF178" s="145" t="str">
        <f t="shared" si="18"/>
        <v/>
      </c>
      <c r="AG178" s="151"/>
      <c r="AH178" s="540" t="str">
        <f t="shared" si="19"/>
        <v/>
      </c>
      <c r="AI178" s="151"/>
      <c r="AJ178" s="540" t="str">
        <f t="shared" si="20"/>
        <v/>
      </c>
      <c r="AK178" s="541" t="str">
        <f t="shared" si="21"/>
        <v/>
      </c>
      <c r="AL178" s="152" t="str">
        <f>IFERROR(IF(AND(AF177="Probabilidad",AF178="Probabilidad"),(AL177-(+AL177*AK178)),IF(AND(AF177="Impacto",AF178="Probabilidad"),(AL176-(+AL176*AK178)),IF(AF178="Impacto",AL177,""))),"")</f>
        <v/>
      </c>
      <c r="AM178" s="152" t="str">
        <f>IFERROR(IF(AND(AF177="Impacto",AF178="Impacto"),(AM177-(+AM177*AK178)),IF(AND(AF177="Probabilidad",AF178="Impacto"),(AM176-(+AM176*AK178)),IF(AF178="Probabilidad",AM177,""))),"")</f>
        <v/>
      </c>
      <c r="AN178" s="151"/>
      <c r="AO178" s="151"/>
      <c r="AP178" s="151"/>
      <c r="AQ178" s="151"/>
      <c r="AR178" s="1013"/>
      <c r="AS178" s="1036"/>
      <c r="AT178" s="1036"/>
      <c r="AU178" s="1033"/>
      <c r="AV178" s="1036"/>
      <c r="AW178" s="1036"/>
      <c r="AX178" s="1033"/>
      <c r="AY178" s="1033"/>
      <c r="AZ178" s="1033"/>
      <c r="BA178" s="1016"/>
      <c r="BB178" s="130"/>
      <c r="BC178" s="130"/>
      <c r="BD178" s="173" t="str">
        <f t="shared" si="22"/>
        <v/>
      </c>
      <c r="BE178" s="149"/>
      <c r="BF178" s="149"/>
      <c r="BG178" s="149"/>
      <c r="BH178" s="149"/>
      <c r="BI178" s="130"/>
      <c r="BJ178" s="130"/>
      <c r="BK178" s="130"/>
      <c r="BL178" s="130"/>
      <c r="BM178" s="155"/>
      <c r="BN178" s="155"/>
      <c r="BO178" s="155"/>
      <c r="BP178" s="155"/>
      <c r="BQ178" s="156"/>
      <c r="BR178" s="157"/>
      <c r="BS178" s="304"/>
      <c r="BT178" s="149"/>
      <c r="BU178" s="995"/>
      <c r="BV178" s="1191"/>
      <c r="BW178" s="1191"/>
      <c r="BX178" s="1191"/>
      <c r="BY178" s="998"/>
      <c r="BZ178" s="998"/>
    </row>
    <row r="179" spans="1:78" ht="16" x14ac:dyDescent="0.2">
      <c r="A179" s="1339"/>
      <c r="B179" s="1236"/>
      <c r="C179" s="1345"/>
      <c r="D179" s="1001"/>
      <c r="E179" s="1004"/>
      <c r="F179" s="1007"/>
      <c r="G179" s="1024"/>
      <c r="H179" s="1013"/>
      <c r="I179" s="1016"/>
      <c r="J179" s="1019"/>
      <c r="K179" s="1022"/>
      <c r="L179" s="1024"/>
      <c r="M179" s="1169"/>
      <c r="N179" s="1024"/>
      <c r="O179" s="1024"/>
      <c r="P179" s="1024"/>
      <c r="Q179" s="1483"/>
      <c r="R179" s="1016"/>
      <c r="S179" s="1027"/>
      <c r="T179" s="1016"/>
      <c r="U179" s="1027"/>
      <c r="V179" s="1016"/>
      <c r="W179" s="1027"/>
      <c r="X179" s="1030"/>
      <c r="Y179" s="1027"/>
      <c r="Z179" s="1027"/>
      <c r="AA179" s="1033"/>
      <c r="AB179" s="150">
        <v>5</v>
      </c>
      <c r="AC179" s="174"/>
      <c r="AD179" s="174"/>
      <c r="AE179" s="149"/>
      <c r="AF179" s="145" t="str">
        <f t="shared" si="18"/>
        <v/>
      </c>
      <c r="AG179" s="151"/>
      <c r="AH179" s="146" t="str">
        <f t="shared" si="19"/>
        <v/>
      </c>
      <c r="AI179" s="151"/>
      <c r="AJ179" s="146" t="str">
        <f t="shared" si="20"/>
        <v/>
      </c>
      <c r="AK179" s="147" t="str">
        <f t="shared" si="21"/>
        <v/>
      </c>
      <c r="AL179" s="152" t="str">
        <f>IFERROR(IF(AND(AF178="Probabilidad",AF179="Probabilidad"),(AL178-(+AL178*AK179)),IF(AND(AF178="Impacto",AF179="Probabilidad"),(AL177-(+AL177*AK179)),IF(AF179="Impacto",AL178,""))),"")</f>
        <v/>
      </c>
      <c r="AM179" s="152" t="str">
        <f>IFERROR(IF(AND(AF178="Impacto",AF179="Impacto"),(AM178-(+AM178*AK179)),IF(AND(AF178="Probabilidad",AF179="Impacto"),(AM177-(+AM177*AK179)),IF(AF179="Probabilidad",AM178,""))),"")</f>
        <v/>
      </c>
      <c r="AN179" s="153"/>
      <c r="AO179" s="153"/>
      <c r="AP179" s="153"/>
      <c r="AQ179" s="153"/>
      <c r="AR179" s="1013"/>
      <c r="AS179" s="1036"/>
      <c r="AT179" s="1036"/>
      <c r="AU179" s="1033"/>
      <c r="AV179" s="1036"/>
      <c r="AW179" s="1036"/>
      <c r="AX179" s="1033"/>
      <c r="AY179" s="1033"/>
      <c r="AZ179" s="1033"/>
      <c r="BA179" s="1016"/>
      <c r="BB179" s="130"/>
      <c r="BC179" s="130"/>
      <c r="BD179" s="173" t="str">
        <f t="shared" si="22"/>
        <v/>
      </c>
      <c r="BE179" s="149"/>
      <c r="BF179" s="149"/>
      <c r="BG179" s="149"/>
      <c r="BH179" s="149"/>
      <c r="BI179" s="130"/>
      <c r="BJ179" s="130"/>
      <c r="BK179" s="130"/>
      <c r="BL179" s="130"/>
      <c r="BM179" s="155"/>
      <c r="BN179" s="155"/>
      <c r="BO179" s="155"/>
      <c r="BP179" s="155"/>
      <c r="BQ179" s="156"/>
      <c r="BR179" s="157"/>
      <c r="BS179" s="304"/>
      <c r="BT179" s="149"/>
      <c r="BU179" s="995"/>
      <c r="BV179" s="1191"/>
      <c r="BW179" s="1191"/>
      <c r="BX179" s="1191"/>
      <c r="BY179" s="998"/>
      <c r="BZ179" s="998"/>
    </row>
    <row r="180" spans="1:78" ht="17" thickBot="1" x14ac:dyDescent="0.25">
      <c r="A180" s="1339"/>
      <c r="B180" s="1236"/>
      <c r="C180" s="1345"/>
      <c r="D180" s="1002"/>
      <c r="E180" s="1005"/>
      <c r="F180" s="1008"/>
      <c r="G180" s="1025"/>
      <c r="H180" s="1014"/>
      <c r="I180" s="1017"/>
      <c r="J180" s="1020"/>
      <c r="K180" s="1023"/>
      <c r="L180" s="1025"/>
      <c r="M180" s="1170"/>
      <c r="N180" s="1025"/>
      <c r="O180" s="1025"/>
      <c r="P180" s="1025"/>
      <c r="Q180" s="1484"/>
      <c r="R180" s="1017"/>
      <c r="S180" s="1028"/>
      <c r="T180" s="1017"/>
      <c r="U180" s="1028"/>
      <c r="V180" s="1017"/>
      <c r="W180" s="1028"/>
      <c r="X180" s="1031"/>
      <c r="Y180" s="1028"/>
      <c r="Z180" s="1028"/>
      <c r="AA180" s="1034"/>
      <c r="AB180" s="162">
        <v>6</v>
      </c>
      <c r="AC180" s="160"/>
      <c r="AD180" s="160"/>
      <c r="AE180" s="160"/>
      <c r="AF180" s="175" t="str">
        <f t="shared" si="18"/>
        <v/>
      </c>
      <c r="AG180" s="163"/>
      <c r="AH180" s="161" t="str">
        <f t="shared" si="19"/>
        <v/>
      </c>
      <c r="AI180" s="163"/>
      <c r="AJ180" s="161" t="str">
        <f t="shared" si="20"/>
        <v/>
      </c>
      <c r="AK180" s="164" t="str">
        <f t="shared" si="21"/>
        <v/>
      </c>
      <c r="AL180" s="152" t="str">
        <f>IFERROR(IF(AND(AF179="Probabilidad",AF180="Probabilidad"),(AL179-(+AL179*AK180)),IF(AND(AF179="Impacto",AF180="Probabilidad"),(AL178-(+AL178*AK180)),IF(AF180="Impacto",AL179,""))),"")</f>
        <v/>
      </c>
      <c r="AM180" s="152" t="str">
        <f>IFERROR(IF(AND(AF179="Impacto",AF180="Impacto"),(AM179-(+AM179*AK180)),IF(AND(AF179="Probabilidad",AF180="Impacto"),(AM178-(+AM178*AK180)),IF(AF180="Probabilidad",AM179,""))),"")</f>
        <v/>
      </c>
      <c r="AN180" s="51"/>
      <c r="AO180" s="51"/>
      <c r="AP180" s="51"/>
      <c r="AQ180" s="51"/>
      <c r="AR180" s="1014"/>
      <c r="AS180" s="1037"/>
      <c r="AT180" s="1037"/>
      <c r="AU180" s="1034"/>
      <c r="AV180" s="1037"/>
      <c r="AW180" s="1037"/>
      <c r="AX180" s="1034"/>
      <c r="AY180" s="1034"/>
      <c r="AZ180" s="1034"/>
      <c r="BA180" s="1017"/>
      <c r="BB180" s="167"/>
      <c r="BC180" s="167"/>
      <c r="BD180" s="176" t="str">
        <f t="shared" si="22"/>
        <v/>
      </c>
      <c r="BE180" s="160"/>
      <c r="BF180" s="160"/>
      <c r="BG180" s="160"/>
      <c r="BH180" s="160"/>
      <c r="BI180" s="167"/>
      <c r="BJ180" s="167"/>
      <c r="BK180" s="167"/>
      <c r="BL180" s="167"/>
      <c r="BM180" s="168"/>
      <c r="BN180" s="168"/>
      <c r="BO180" s="168"/>
      <c r="BP180" s="168"/>
      <c r="BQ180" s="169"/>
      <c r="BR180" s="170"/>
      <c r="BS180" s="711"/>
      <c r="BT180" s="160"/>
      <c r="BU180" s="996"/>
      <c r="BV180" s="1192"/>
      <c r="BW180" s="1192"/>
      <c r="BX180" s="1192"/>
      <c r="BY180" s="999"/>
      <c r="BZ180" s="999"/>
    </row>
    <row r="181" spans="1:78" ht="126.75" customHeight="1" x14ac:dyDescent="0.2">
      <c r="A181" s="1339"/>
      <c r="B181" s="1236"/>
      <c r="C181" s="1345"/>
      <c r="D181" s="1000" t="s">
        <v>209</v>
      </c>
      <c r="E181" s="1003" t="s">
        <v>701</v>
      </c>
      <c r="F181" s="1006">
        <v>3</v>
      </c>
      <c r="G181" s="994" t="s">
        <v>728</v>
      </c>
      <c r="H181" s="1012"/>
      <c r="I181" s="1015"/>
      <c r="J181" s="1018" t="s">
        <v>729</v>
      </c>
      <c r="K181" s="1021" t="s">
        <v>213</v>
      </c>
      <c r="L181" s="994" t="s">
        <v>314</v>
      </c>
      <c r="M181" s="1168" t="s">
        <v>730</v>
      </c>
      <c r="N181" s="994"/>
      <c r="O181" s="994"/>
      <c r="P181" s="1075" t="s">
        <v>731</v>
      </c>
      <c r="Q181" s="1482">
        <v>0.9</v>
      </c>
      <c r="R181" s="1015" t="s">
        <v>217</v>
      </c>
      <c r="S181" s="1026">
        <f>IF(R181="Muy Alta",100%,IF(R181="Alta",80%,IF(R181="Media",60%,IF(R181="Baja",40%,IF(R181="Muy Baja",20%,"")))))</f>
        <v>0.6</v>
      </c>
      <c r="T181" s="1015"/>
      <c r="U181" s="1026" t="str">
        <f>IF(T181="Catastrófico",100%,IF(T181="Mayor",80%,IF(T181="Moderado",60%,IF(T181="Menor",40%,IF(T181="Leve",20%,"")))))</f>
        <v/>
      </c>
      <c r="V181" s="1015" t="s">
        <v>317</v>
      </c>
      <c r="W181" s="1026">
        <f>IF(V181="Catastrófico",100%,IF(V181="Mayor",80%,IF(V181="Moderado",60%,IF(V181="Menor",40%,IF(V181="Leve",20%,"")))))</f>
        <v>0.2</v>
      </c>
      <c r="X181" s="1029" t="str">
        <f>IF(Y181=100%,"Catastrófico",IF(Y181=80%,"Mayor",IF(Y181=60%,"Moderado",IF(Y181=40%,"Menor",IF(Y181=20%,"Leve","")))))</f>
        <v>Leve</v>
      </c>
      <c r="Y181" s="1026">
        <f>IF(AND(U181="",W181=""),"",MAX(U181,W181))</f>
        <v>0.2</v>
      </c>
      <c r="Z181" s="1026" t="str">
        <f>CONCATENATE(R181,X181)</f>
        <v>MediaLeve</v>
      </c>
      <c r="AA181" s="1032" t="str">
        <f>IF(Z181="Muy AltaLeve","Alto",IF(Z181="Muy AltaMenor","Alto",IF(Z181="Muy AltaModerado","Alto",IF(Z181="Muy AltaMayor","Alto",IF(Z181="Muy AltaCatastrófico","Extremo",IF(Z181="AltaLeve","Moderado",IF(Z181="AltaMenor","Moderado",IF(Z181="AltaModerado","Alto",IF(Z181="AltaMayor","Alto",IF(Z181="AltaCatastrófico","Extremo",IF(Z181="MediaLeve","Moderado",IF(Z181="MediaMenor","Moderado",IF(Z181="MediaModerado","Moderado",IF(Z181="MediaMayor","Alto",IF(Z181="MediaCatastrófico","Extremo",IF(Z181="BajaLeve","Bajo",IF(Z181="BajaMenor","Moderado",IF(Z181="BajaModerado","Moderado",IF(Z181="BajaMayor","Alto",IF(Z181="BajaCatastrófico","Extremo",IF(Z181="Muy BajaLeve","Bajo",IF(Z181="Muy BajaMenor","Bajo",IF(Z181="Muy BajaModerado","Moderado",IF(Z181="Muy BajaMayor","Alto",IF(Z181="Muy BajaCatastrófico","Extremo","")))))))))))))))))))))))))</f>
        <v>Moderado</v>
      </c>
      <c r="AB181" s="97">
        <v>1</v>
      </c>
      <c r="AC181" s="131" t="s">
        <v>732</v>
      </c>
      <c r="AD181" s="230">
        <v>1</v>
      </c>
      <c r="AE181" s="306" t="s">
        <v>733</v>
      </c>
      <c r="AF181" s="99" t="str">
        <f t="shared" si="18"/>
        <v>Probabilidad</v>
      </c>
      <c r="AG181" s="10" t="s">
        <v>281</v>
      </c>
      <c r="AH181" s="14">
        <f t="shared" si="19"/>
        <v>0.15</v>
      </c>
      <c r="AI181" s="10" t="s">
        <v>734</v>
      </c>
      <c r="AJ181" s="14">
        <f t="shared" si="20"/>
        <v>0.25</v>
      </c>
      <c r="AK181" s="101">
        <f t="shared" si="21"/>
        <v>0.4</v>
      </c>
      <c r="AL181" s="100">
        <f>IFERROR(IF(AF181="Probabilidad",(S181-(+S181*AK181)),IF(AF181="Impacto",S181,"")),"")</f>
        <v>0.36</v>
      </c>
      <c r="AM181" s="100">
        <f>IFERROR(IF(AF181="Impacto",(Y181-(+Y181*AK181)),IF(AF181="Probabilidad",Y181,"")),"")</f>
        <v>0.2</v>
      </c>
      <c r="AN181" s="50" t="s">
        <v>223</v>
      </c>
      <c r="AO181" s="50" t="s">
        <v>291</v>
      </c>
      <c r="AP181" s="50" t="s">
        <v>241</v>
      </c>
      <c r="AQ181" s="50" t="s">
        <v>226</v>
      </c>
      <c r="AR181" s="1193" t="s">
        <v>735</v>
      </c>
      <c r="AS181" s="1035">
        <f>S181</f>
        <v>0.6</v>
      </c>
      <c r="AT181" s="1035">
        <f>IF(AL181="","",MIN(AL181:AL186))</f>
        <v>0.18</v>
      </c>
      <c r="AU181" s="1032" t="str">
        <f>IFERROR(IF(AT181="","",IF(AT181&lt;=0.2,"Muy Baja",IF(AT181&lt;=0.4,"Baja",IF(AT181&lt;=0.6,"Media",IF(AT181&lt;=0.8,"Alta","Muy Alta"))))),"")</f>
        <v>Muy Baja</v>
      </c>
      <c r="AV181" s="1035">
        <f>Y181</f>
        <v>0.2</v>
      </c>
      <c r="AW181" s="1035">
        <f>IF(AM181="","",MIN(AM181:AM186))</f>
        <v>0.2</v>
      </c>
      <c r="AX181" s="1032" t="str">
        <f>IFERROR(IF(AW181="","",IF(AW181&lt;=0.2,"Leve",IF(AW181&lt;=0.4,"Menor",IF(AW181&lt;=0.6,"Moderado",IF(AW181&lt;=0.8,"Mayor","Catastrófico"))))),"")</f>
        <v>Leve</v>
      </c>
      <c r="AY181" s="1032" t="str">
        <f>AA181</f>
        <v>Moderado</v>
      </c>
      <c r="AZ181" s="1032" t="str">
        <f>IFERROR(IF(OR(AND(AU181="Muy Baja",AX181="Leve"),AND(AU181="Muy Baja",AX181="Menor"),AND(AU181="Baja",AX181="Leve")),"Bajo",IF(OR(AND(AU181="Muy baja",AX181="Moderado"),AND(AU181="Baja",AX181="Menor"),AND(AU181="Baja",AX181="Moderado"),AND(AU181="Media",AX181="Leve"),AND(AU181="Media",AX181="Menor"),AND(AU181="Media",AX181="Moderado"),AND(AU181="Alta",AX181="Leve"),AND(AU181="Alta",AX181="Menor")),"Moderado",IF(OR(AND(AU181="Muy Baja",AX181="Mayor"),AND(AU181="Baja",AX181="Mayor"),AND(AU181="Media",AX181="Mayor"),AND(AU181="Alta",AX181="Moderado"),AND(AU181="Alta",AX181="Mayor"),AND(AU181="Muy Alta",AX181="Leve"),AND(AU181="Muy Alta",AX181="Menor"),AND(AU181="Muy Alta",AX181="Moderado"),AND(AU181="Muy Alta",AX181="Mayor")),"Alto",IF(OR(AND(AU181="Muy Baja",AX181="Catastrófico"),AND(AU181="Baja",AX181="Catastrófico"),AND(AU181="Media",AX181="Catastrófico"),AND(AU181="Alta",AX181="Catastrófico"),AND(AU181="Muy Alta",AX181="Catastrófico")),"Extremo","")))),"")</f>
        <v>Bajo</v>
      </c>
      <c r="BA181" s="1015" t="s">
        <v>255</v>
      </c>
      <c r="BB181" s="309"/>
      <c r="BC181" s="46"/>
      <c r="BD181" s="103" t="str">
        <f t="shared" si="22"/>
        <v/>
      </c>
      <c r="BE181" s="9"/>
      <c r="BF181" s="9"/>
      <c r="BG181" s="9"/>
      <c r="BH181" s="9"/>
      <c r="BI181" s="46"/>
      <c r="BJ181" s="46"/>
      <c r="BK181" s="46"/>
      <c r="BL181" s="46"/>
      <c r="BM181" s="48"/>
      <c r="BN181" s="48"/>
      <c r="BO181" s="48"/>
      <c r="BP181" s="48"/>
      <c r="BQ181" s="104"/>
      <c r="BR181" s="128"/>
      <c r="BS181" s="710"/>
      <c r="BT181" s="12"/>
      <c r="BU181" s="1075"/>
      <c r="BV181" s="1075"/>
      <c r="BW181" s="1075"/>
      <c r="BX181" s="1075"/>
      <c r="BY181" s="997"/>
      <c r="BZ181" s="997"/>
    </row>
    <row r="182" spans="1:78" ht="126.75" customHeight="1" x14ac:dyDescent="0.2">
      <c r="A182" s="1339"/>
      <c r="B182" s="1236"/>
      <c r="C182" s="1345"/>
      <c r="D182" s="1001"/>
      <c r="E182" s="1004"/>
      <c r="F182" s="1007"/>
      <c r="G182" s="1024"/>
      <c r="H182" s="1013"/>
      <c r="I182" s="1016"/>
      <c r="J182" s="1019"/>
      <c r="K182" s="1022"/>
      <c r="L182" s="1024"/>
      <c r="M182" s="1169"/>
      <c r="N182" s="1024"/>
      <c r="O182" s="1024"/>
      <c r="P182" s="1076"/>
      <c r="Q182" s="1483"/>
      <c r="R182" s="1016"/>
      <c r="S182" s="1027"/>
      <c r="T182" s="1016"/>
      <c r="U182" s="1027"/>
      <c r="V182" s="1016"/>
      <c r="W182" s="1027"/>
      <c r="X182" s="1030"/>
      <c r="Y182" s="1027"/>
      <c r="Z182" s="1027"/>
      <c r="AA182" s="1033"/>
      <c r="AB182" s="150">
        <v>2</v>
      </c>
      <c r="AC182" s="131" t="s">
        <v>736</v>
      </c>
      <c r="AD182" s="178">
        <v>2</v>
      </c>
      <c r="AE182" s="131" t="s">
        <v>737</v>
      </c>
      <c r="AF182" s="145" t="str">
        <f t="shared" si="18"/>
        <v>Probabilidad</v>
      </c>
      <c r="AG182" s="151" t="s">
        <v>221</v>
      </c>
      <c r="AH182" s="146">
        <f t="shared" si="19"/>
        <v>0.25</v>
      </c>
      <c r="AI182" s="151" t="s">
        <v>734</v>
      </c>
      <c r="AJ182" s="146">
        <f t="shared" si="20"/>
        <v>0.25</v>
      </c>
      <c r="AK182" s="147">
        <f t="shared" si="21"/>
        <v>0.5</v>
      </c>
      <c r="AL182" s="152">
        <f>IFERROR(IF(AND(AF181="Probabilidad",AF182="Probabilidad"),(AL181-(+AL181*AK182)),IF(AF182="Probabilidad",(S181-(+S181*AK182)),IF(AF182="Impacto",AL181,""))),"")</f>
        <v>0.18</v>
      </c>
      <c r="AM182" s="152">
        <f>IFERROR(IF(AND(AF181="Impacto",AF182="Impacto"),(AM181-(+AM181*AK182)),IF(AF182="Impacto",(Y181-(+Y181*AK182)),IF(AF182="Probabilidad",AM181,""))),"")</f>
        <v>0.2</v>
      </c>
      <c r="AN182" s="153" t="s">
        <v>223</v>
      </c>
      <c r="AO182" s="153" t="s">
        <v>291</v>
      </c>
      <c r="AP182" s="153" t="s">
        <v>241</v>
      </c>
      <c r="AQ182" s="153" t="s">
        <v>226</v>
      </c>
      <c r="AR182" s="1013"/>
      <c r="AS182" s="1036"/>
      <c r="AT182" s="1036"/>
      <c r="AU182" s="1033"/>
      <c r="AV182" s="1036"/>
      <c r="AW182" s="1036"/>
      <c r="AX182" s="1033"/>
      <c r="AY182" s="1033"/>
      <c r="AZ182" s="1033"/>
      <c r="BA182" s="1016"/>
      <c r="BB182" s="177"/>
      <c r="BC182" s="130"/>
      <c r="BD182" s="173" t="str">
        <f t="shared" si="22"/>
        <v/>
      </c>
      <c r="BE182" s="149"/>
      <c r="BF182" s="149"/>
      <c r="BG182" s="149"/>
      <c r="BH182" s="149"/>
      <c r="BI182" s="130"/>
      <c r="BJ182" s="130"/>
      <c r="BK182" s="130"/>
      <c r="BL182" s="130"/>
      <c r="BM182" s="155"/>
      <c r="BN182" s="155"/>
      <c r="BO182" s="155"/>
      <c r="BP182" s="155"/>
      <c r="BQ182" s="156"/>
      <c r="BR182" s="157"/>
      <c r="BS182" s="304"/>
      <c r="BT182" s="774"/>
      <c r="BU182" s="1191"/>
      <c r="BV182" s="1191"/>
      <c r="BW182" s="1191"/>
      <c r="BX182" s="1191"/>
      <c r="BY182" s="998"/>
      <c r="BZ182" s="998"/>
    </row>
    <row r="183" spans="1:78" ht="16" x14ac:dyDescent="0.2">
      <c r="A183" s="1339"/>
      <c r="B183" s="1236"/>
      <c r="C183" s="1345"/>
      <c r="D183" s="1001"/>
      <c r="E183" s="1004"/>
      <c r="F183" s="1007"/>
      <c r="G183" s="1024"/>
      <c r="H183" s="1013"/>
      <c r="I183" s="1016"/>
      <c r="J183" s="1019"/>
      <c r="K183" s="1022"/>
      <c r="L183" s="1024"/>
      <c r="M183" s="1169"/>
      <c r="N183" s="1024"/>
      <c r="O183" s="1024"/>
      <c r="P183" s="1076"/>
      <c r="Q183" s="1483"/>
      <c r="R183" s="1016"/>
      <c r="S183" s="1027"/>
      <c r="T183" s="1016"/>
      <c r="U183" s="1027"/>
      <c r="V183" s="1016"/>
      <c r="W183" s="1027"/>
      <c r="X183" s="1030"/>
      <c r="Y183" s="1027"/>
      <c r="Z183" s="1027"/>
      <c r="AA183" s="1033"/>
      <c r="AB183" s="150">
        <v>3</v>
      </c>
      <c r="AC183" s="178"/>
      <c r="AD183" s="178"/>
      <c r="AE183" s="149"/>
      <c r="AF183" s="145" t="str">
        <f t="shared" si="18"/>
        <v/>
      </c>
      <c r="AG183" s="151"/>
      <c r="AH183" s="146" t="str">
        <f t="shared" si="19"/>
        <v/>
      </c>
      <c r="AI183" s="151"/>
      <c r="AJ183" s="146" t="str">
        <f t="shared" si="20"/>
        <v/>
      </c>
      <c r="AK183" s="147" t="str">
        <f t="shared" si="21"/>
        <v/>
      </c>
      <c r="AL183" s="152" t="str">
        <f>IFERROR(IF(AND(AF182="Probabilidad",AF183="Probabilidad"),(AL182-(+AL182*AK183)),IF(AND(AF182="Impacto",AF183="Probabilidad"),(AL181-(+AL181*AK183)),IF(AF183="Impacto",AL182,""))),"")</f>
        <v/>
      </c>
      <c r="AM183" s="152" t="str">
        <f>IFERROR(IF(AND(AF182="Impacto",AF183="Impacto"),(AM182-(+AM182*AK183)),IF(AND(AF182="Probabilidad",AF183="Impacto"),(AM181-(+AM181*AK183)),IF(AF183="Probabilidad",AM182,""))),"")</f>
        <v/>
      </c>
      <c r="AN183" s="153"/>
      <c r="AO183" s="153"/>
      <c r="AP183" s="153"/>
      <c r="AQ183" s="153"/>
      <c r="AR183" s="1013"/>
      <c r="AS183" s="1036"/>
      <c r="AT183" s="1036"/>
      <c r="AU183" s="1033"/>
      <c r="AV183" s="1036"/>
      <c r="AW183" s="1036"/>
      <c r="AX183" s="1033"/>
      <c r="AY183" s="1033"/>
      <c r="AZ183" s="1033"/>
      <c r="BA183" s="1016"/>
      <c r="BB183" s="177"/>
      <c r="BC183" s="130"/>
      <c r="BD183" s="173" t="str">
        <f t="shared" si="22"/>
        <v/>
      </c>
      <c r="BE183" s="149"/>
      <c r="BF183" s="149"/>
      <c r="BG183" s="149"/>
      <c r="BH183" s="149"/>
      <c r="BI183" s="130"/>
      <c r="BJ183" s="130"/>
      <c r="BK183" s="130"/>
      <c r="BL183" s="130"/>
      <c r="BM183" s="155"/>
      <c r="BN183" s="155"/>
      <c r="BO183" s="155"/>
      <c r="BP183" s="155"/>
      <c r="BQ183" s="156"/>
      <c r="BR183" s="157"/>
      <c r="BS183" s="304"/>
      <c r="BT183" s="149"/>
      <c r="BU183" s="1191"/>
      <c r="BV183" s="1191"/>
      <c r="BW183" s="1191"/>
      <c r="BX183" s="1191"/>
      <c r="BY183" s="998"/>
      <c r="BZ183" s="998"/>
    </row>
    <row r="184" spans="1:78" ht="16" x14ac:dyDescent="0.2">
      <c r="A184" s="1339"/>
      <c r="B184" s="1236"/>
      <c r="C184" s="1345"/>
      <c r="D184" s="1001"/>
      <c r="E184" s="1004"/>
      <c r="F184" s="1007"/>
      <c r="G184" s="1024"/>
      <c r="H184" s="1013"/>
      <c r="I184" s="1016"/>
      <c r="J184" s="1019"/>
      <c r="K184" s="1022"/>
      <c r="L184" s="1024"/>
      <c r="M184" s="1169"/>
      <c r="N184" s="1024"/>
      <c r="O184" s="1024"/>
      <c r="P184" s="1076"/>
      <c r="Q184" s="1483"/>
      <c r="R184" s="1016"/>
      <c r="S184" s="1027"/>
      <c r="T184" s="1016"/>
      <c r="U184" s="1027"/>
      <c r="V184" s="1016"/>
      <c r="W184" s="1027"/>
      <c r="X184" s="1030"/>
      <c r="Y184" s="1027"/>
      <c r="Z184" s="1027"/>
      <c r="AA184" s="1033"/>
      <c r="AB184" s="150">
        <v>4</v>
      </c>
      <c r="AC184" s="178"/>
      <c r="AD184" s="178"/>
      <c r="AE184" s="149"/>
      <c r="AF184" s="145" t="str">
        <f t="shared" si="18"/>
        <v/>
      </c>
      <c r="AG184" s="151"/>
      <c r="AH184" s="146" t="str">
        <f t="shared" si="19"/>
        <v/>
      </c>
      <c r="AI184" s="151"/>
      <c r="AJ184" s="146" t="str">
        <f t="shared" si="20"/>
        <v/>
      </c>
      <c r="AK184" s="147" t="str">
        <f t="shared" si="21"/>
        <v/>
      </c>
      <c r="AL184" s="152" t="str">
        <f>IFERROR(IF(AND(AF183="Probabilidad",AF184="Probabilidad"),(AL183-(+AL183*AK184)),IF(AND(AF183="Impacto",AF184="Probabilidad"),(AL182-(+AL182*AK184)),IF(AF184="Impacto",AL183,""))),"")</f>
        <v/>
      </c>
      <c r="AM184" s="152" t="str">
        <f>IFERROR(IF(AND(AF183="Impacto",AF184="Impacto"),(AM183-(+AM183*AK184)),IF(AND(AF183="Probabilidad",AF184="Impacto"),(AM182-(+AM182*AK184)),IF(AF184="Probabilidad",AM183,""))),"")</f>
        <v/>
      </c>
      <c r="AN184" s="153"/>
      <c r="AO184" s="153"/>
      <c r="AP184" s="153"/>
      <c r="AQ184" s="153"/>
      <c r="AR184" s="1013"/>
      <c r="AS184" s="1036"/>
      <c r="AT184" s="1036"/>
      <c r="AU184" s="1033"/>
      <c r="AV184" s="1036"/>
      <c r="AW184" s="1036"/>
      <c r="AX184" s="1033"/>
      <c r="AY184" s="1033"/>
      <c r="AZ184" s="1033"/>
      <c r="BA184" s="1016"/>
      <c r="BB184" s="177"/>
      <c r="BC184" s="130"/>
      <c r="BD184" s="173" t="str">
        <f t="shared" si="22"/>
        <v/>
      </c>
      <c r="BE184" s="149"/>
      <c r="BF184" s="149"/>
      <c r="BG184" s="149"/>
      <c r="BH184" s="149"/>
      <c r="BI184" s="130"/>
      <c r="BJ184" s="130"/>
      <c r="BK184" s="130"/>
      <c r="BL184" s="130"/>
      <c r="BM184" s="155"/>
      <c r="BN184" s="155"/>
      <c r="BO184" s="155"/>
      <c r="BP184" s="155"/>
      <c r="BQ184" s="156"/>
      <c r="BR184" s="157"/>
      <c r="BS184" s="304"/>
      <c r="BT184" s="149"/>
      <c r="BU184" s="1191"/>
      <c r="BV184" s="1191"/>
      <c r="BW184" s="1191"/>
      <c r="BX184" s="1191"/>
      <c r="BY184" s="998"/>
      <c r="BZ184" s="998"/>
    </row>
    <row r="185" spans="1:78" ht="16" x14ac:dyDescent="0.2">
      <c r="A185" s="1339"/>
      <c r="B185" s="1236"/>
      <c r="C185" s="1345"/>
      <c r="D185" s="1001"/>
      <c r="E185" s="1004"/>
      <c r="F185" s="1007"/>
      <c r="G185" s="1024"/>
      <c r="H185" s="1013"/>
      <c r="I185" s="1016"/>
      <c r="J185" s="1019"/>
      <c r="K185" s="1022"/>
      <c r="L185" s="1024"/>
      <c r="M185" s="1169"/>
      <c r="N185" s="1024"/>
      <c r="O185" s="1024"/>
      <c r="P185" s="1076"/>
      <c r="Q185" s="1483"/>
      <c r="R185" s="1016"/>
      <c r="S185" s="1027"/>
      <c r="T185" s="1016"/>
      <c r="U185" s="1027"/>
      <c r="V185" s="1016"/>
      <c r="W185" s="1027"/>
      <c r="X185" s="1030"/>
      <c r="Y185" s="1027"/>
      <c r="Z185" s="1027"/>
      <c r="AA185" s="1033"/>
      <c r="AB185" s="150">
        <v>5</v>
      </c>
      <c r="AC185" s="179"/>
      <c r="AD185" s="179"/>
      <c r="AE185" s="28"/>
      <c r="AF185" s="145" t="str">
        <f t="shared" si="18"/>
        <v/>
      </c>
      <c r="AG185" s="151"/>
      <c r="AH185" s="146" t="str">
        <f t="shared" si="19"/>
        <v/>
      </c>
      <c r="AI185" s="151"/>
      <c r="AJ185" s="146" t="str">
        <f t="shared" si="20"/>
        <v/>
      </c>
      <c r="AK185" s="147" t="str">
        <f t="shared" si="21"/>
        <v/>
      </c>
      <c r="AL185" s="152" t="str">
        <f>IFERROR(IF(AND(AF184="Probabilidad",AF185="Probabilidad"),(AL184-(+AL184*AK185)),IF(AND(AF184="Impacto",AF185="Probabilidad"),(AL183-(+AL183*AK185)),IF(AF185="Impacto",AL184,""))),"")</f>
        <v/>
      </c>
      <c r="AM185" s="152" t="str">
        <f>IFERROR(IF(AND(AF184="Impacto",AF185="Impacto"),(AM184-(+AM184*AK185)),IF(AND(AF184="Probabilidad",AF185="Impacto"),(AM183-(+AM183*AK185)),IF(AF185="Probabilidad",AM184,""))),"")</f>
        <v/>
      </c>
      <c r="AN185" s="153"/>
      <c r="AO185" s="153"/>
      <c r="AP185" s="153"/>
      <c r="AQ185" s="153"/>
      <c r="AR185" s="1013"/>
      <c r="AS185" s="1036"/>
      <c r="AT185" s="1036"/>
      <c r="AU185" s="1033"/>
      <c r="AV185" s="1036"/>
      <c r="AW185" s="1036"/>
      <c r="AX185" s="1033"/>
      <c r="AY185" s="1033"/>
      <c r="AZ185" s="1033"/>
      <c r="BA185" s="1016"/>
      <c r="BB185" s="177"/>
      <c r="BC185" s="130"/>
      <c r="BD185" s="173" t="str">
        <f t="shared" si="22"/>
        <v/>
      </c>
      <c r="BE185" s="149"/>
      <c r="BF185" s="149"/>
      <c r="BG185" s="149"/>
      <c r="BH185" s="149"/>
      <c r="BI185" s="130"/>
      <c r="BJ185" s="130"/>
      <c r="BK185" s="130"/>
      <c r="BL185" s="130"/>
      <c r="BM185" s="155"/>
      <c r="BN185" s="155"/>
      <c r="BO185" s="155"/>
      <c r="BP185" s="155"/>
      <c r="BQ185" s="156"/>
      <c r="BR185" s="157"/>
      <c r="BS185" s="304"/>
      <c r="BT185" s="149"/>
      <c r="BU185" s="1191"/>
      <c r="BV185" s="1191"/>
      <c r="BW185" s="1191"/>
      <c r="BX185" s="1191"/>
      <c r="BY185" s="998"/>
      <c r="BZ185" s="998"/>
    </row>
    <row r="186" spans="1:78" ht="17" thickBot="1" x14ac:dyDescent="0.25">
      <c r="A186" s="1339"/>
      <c r="B186" s="1236"/>
      <c r="C186" s="1345"/>
      <c r="D186" s="1002"/>
      <c r="E186" s="1005"/>
      <c r="F186" s="1008"/>
      <c r="G186" s="1025"/>
      <c r="H186" s="1014"/>
      <c r="I186" s="1017"/>
      <c r="J186" s="1020"/>
      <c r="K186" s="1023"/>
      <c r="L186" s="1025"/>
      <c r="M186" s="1170"/>
      <c r="N186" s="1025"/>
      <c r="O186" s="1025"/>
      <c r="P186" s="1077"/>
      <c r="Q186" s="1484"/>
      <c r="R186" s="1017"/>
      <c r="S186" s="1028"/>
      <c r="T186" s="1017"/>
      <c r="U186" s="1028"/>
      <c r="V186" s="1017"/>
      <c r="W186" s="1028"/>
      <c r="X186" s="1031"/>
      <c r="Y186" s="1028"/>
      <c r="Z186" s="1028"/>
      <c r="AA186" s="1034"/>
      <c r="AB186" s="162">
        <v>6</v>
      </c>
      <c r="AC186" s="160"/>
      <c r="AD186" s="160"/>
      <c r="AE186" s="160"/>
      <c r="AF186" s="175" t="str">
        <f t="shared" si="18"/>
        <v/>
      </c>
      <c r="AG186" s="163"/>
      <c r="AH186" s="161" t="str">
        <f t="shared" si="19"/>
        <v/>
      </c>
      <c r="AI186" s="163"/>
      <c r="AJ186" s="161" t="str">
        <f t="shared" si="20"/>
        <v/>
      </c>
      <c r="AK186" s="164" t="str">
        <f t="shared" si="21"/>
        <v/>
      </c>
      <c r="AL186" s="152" t="str">
        <f>IFERROR(IF(AND(AF185="Probabilidad",AF186="Probabilidad"),(AL185-(+AL185*AK186)),IF(AND(AF185="Impacto",AF186="Probabilidad"),(AL184-(+AL184*AK186)),IF(AF186="Impacto",AL185,""))),"")</f>
        <v/>
      </c>
      <c r="AM186" s="152" t="str">
        <f>IFERROR(IF(AND(AF185="Impacto",AF186="Impacto"),(AM185-(+AM185*AK186)),IF(AND(AF185="Probabilidad",AF186="Impacto"),(AM184-(+AM184*AK186)),IF(AF186="Probabilidad",AM185,""))),"")</f>
        <v/>
      </c>
      <c r="AN186" s="51"/>
      <c r="AO186" s="51"/>
      <c r="AP186" s="51"/>
      <c r="AQ186" s="51"/>
      <c r="AR186" s="1014"/>
      <c r="AS186" s="1037"/>
      <c r="AT186" s="1037"/>
      <c r="AU186" s="1034"/>
      <c r="AV186" s="1037"/>
      <c r="AW186" s="1037"/>
      <c r="AX186" s="1034"/>
      <c r="AY186" s="1034"/>
      <c r="AZ186" s="1034"/>
      <c r="BA186" s="1017"/>
      <c r="BB186" s="310"/>
      <c r="BC186" s="167"/>
      <c r="BD186" s="176" t="str">
        <f t="shared" si="22"/>
        <v/>
      </c>
      <c r="BE186" s="160"/>
      <c r="BF186" s="160"/>
      <c r="BG186" s="160"/>
      <c r="BH186" s="160"/>
      <c r="BI186" s="167"/>
      <c r="BJ186" s="167"/>
      <c r="BK186" s="167"/>
      <c r="BL186" s="167"/>
      <c r="BM186" s="168"/>
      <c r="BN186" s="168"/>
      <c r="BO186" s="168"/>
      <c r="BP186" s="168"/>
      <c r="BQ186" s="169"/>
      <c r="BR186" s="170"/>
      <c r="BS186" s="711"/>
      <c r="BT186" s="160"/>
      <c r="BU186" s="1192"/>
      <c r="BV186" s="1192"/>
      <c r="BW186" s="1192"/>
      <c r="BX186" s="1192"/>
      <c r="BY186" s="999"/>
      <c r="BZ186" s="999"/>
    </row>
    <row r="187" spans="1:78" ht="167" x14ac:dyDescent="0.2">
      <c r="A187" s="1339"/>
      <c r="B187" s="1236"/>
      <c r="C187" s="1345"/>
      <c r="D187" s="1000" t="s">
        <v>209</v>
      </c>
      <c r="E187" s="1003" t="s">
        <v>701</v>
      </c>
      <c r="F187" s="1006">
        <v>4</v>
      </c>
      <c r="G187" s="994" t="s">
        <v>738</v>
      </c>
      <c r="H187" s="1012"/>
      <c r="I187" s="1015"/>
      <c r="J187" s="1018" t="s">
        <v>739</v>
      </c>
      <c r="K187" s="1021" t="s">
        <v>313</v>
      </c>
      <c r="L187" s="994" t="s">
        <v>314</v>
      </c>
      <c r="M187" s="1168" t="s">
        <v>740</v>
      </c>
      <c r="N187" s="994"/>
      <c r="O187" s="994"/>
      <c r="P187" s="1075" t="s">
        <v>741</v>
      </c>
      <c r="Q187" s="1433">
        <v>1</v>
      </c>
      <c r="R187" s="1015" t="s">
        <v>217</v>
      </c>
      <c r="S187" s="1026">
        <f>IF(R187="Muy Alta",100%,IF(R187="Alta",80%,IF(R187="Media",60%,IF(R187="Baja",40%,IF(R187="Muy Baja",20%,"")))))</f>
        <v>0.6</v>
      </c>
      <c r="T187" s="1015"/>
      <c r="U187" s="1026" t="str">
        <f>IF(T187="Catastrófico",100%,IF(T187="Mayor",80%,IF(T187="Moderado",60%,IF(T187="Menor",40%,IF(T187="Leve",20%,"")))))</f>
        <v/>
      </c>
      <c r="V187" s="1015" t="s">
        <v>251</v>
      </c>
      <c r="W187" s="1026">
        <f>IF(V187="Catastrófico",100%,IF(V187="Mayor",80%,IF(V187="Moderado",60%,IF(V187="Menor",40%,IF(V187="Leve",20%,"")))))</f>
        <v>0.4</v>
      </c>
      <c r="X187" s="1029" t="str">
        <f>IF(Y187=100%,"Catastrófico",IF(Y187=80%,"Mayor",IF(Y187=60%,"Moderado",IF(Y187=40%,"Menor",IF(Y187=20%,"Leve","")))))</f>
        <v>Menor</v>
      </c>
      <c r="Y187" s="1026">
        <f>IF(AND(U187="",W187=""),"",MAX(U187,W187))</f>
        <v>0.4</v>
      </c>
      <c r="Z187" s="1026" t="str">
        <f>CONCATENATE(R187,X187)</f>
        <v>MediaMenor</v>
      </c>
      <c r="AA187" s="1032" t="str">
        <f>IF(Z187="Muy AltaLeve","Alto",IF(Z187="Muy AltaMenor","Alto",IF(Z187="Muy AltaModerado","Alto",IF(Z187="Muy AltaMayor","Alto",IF(Z187="Muy AltaCatastrófico","Extremo",IF(Z187="AltaLeve","Moderado",IF(Z187="AltaMenor","Moderado",IF(Z187="AltaModerado","Alto",IF(Z187="AltaMayor","Alto",IF(Z187="AltaCatastrófico","Extremo",IF(Z187="MediaLeve","Moderado",IF(Z187="MediaMenor","Moderado",IF(Z187="MediaModerado","Moderado",IF(Z187="MediaMayor","Alto",IF(Z187="MediaCatastrófico","Extremo",IF(Z187="BajaLeve","Bajo",IF(Z187="BajaMenor","Moderado",IF(Z187="BajaModerado","Moderado",IF(Z187="BajaMayor","Alto",IF(Z187="BajaCatastrófico","Extremo",IF(Z187="Muy BajaLeve","Bajo",IF(Z187="Muy BajaMenor","Bajo",IF(Z187="Muy BajaModerado","Moderado",IF(Z187="Muy BajaMayor","Alto",IF(Z187="Muy BajaCatastrófico","Extremo","")))))))))))))))))))))))))</f>
        <v>Moderado</v>
      </c>
      <c r="AB187" s="97">
        <v>1</v>
      </c>
      <c r="AC187" s="9" t="s">
        <v>742</v>
      </c>
      <c r="AD187" s="9">
        <v>1.2</v>
      </c>
      <c r="AE187" s="302" t="s">
        <v>743</v>
      </c>
      <c r="AF187" s="99" t="str">
        <f t="shared" si="18"/>
        <v>Probabilidad</v>
      </c>
      <c r="AG187" s="10" t="s">
        <v>281</v>
      </c>
      <c r="AH187" s="14">
        <f t="shared" si="19"/>
        <v>0.15</v>
      </c>
      <c r="AI187" s="10" t="s">
        <v>222</v>
      </c>
      <c r="AJ187" s="14">
        <f t="shared" si="20"/>
        <v>0.15</v>
      </c>
      <c r="AK187" s="101">
        <f t="shared" si="21"/>
        <v>0.3</v>
      </c>
      <c r="AL187" s="100">
        <f>IFERROR(IF(AF187="Probabilidad",(S187-(+S187*AK187)),IF(AF187="Impacto",S187,"")),"")</f>
        <v>0.42</v>
      </c>
      <c r="AM187" s="100">
        <f>IFERROR(IF(AF187="Impacto",(Y187-(+Y187*AK187)),IF(AF187="Probabilidad",Y187,"")),"")</f>
        <v>0.4</v>
      </c>
      <c r="AN187" s="50" t="s">
        <v>223</v>
      </c>
      <c r="AO187" s="50" t="s">
        <v>291</v>
      </c>
      <c r="AP187" s="50" t="s">
        <v>241</v>
      </c>
      <c r="AQ187" s="50" t="s">
        <v>226</v>
      </c>
      <c r="AR187" s="1193" t="s">
        <v>744</v>
      </c>
      <c r="AS187" s="1035">
        <f>S187</f>
        <v>0.6</v>
      </c>
      <c r="AT187" s="1035">
        <f>IF(AL187="","",MIN(AL187:AL192))</f>
        <v>0.42</v>
      </c>
      <c r="AU187" s="1032" t="str">
        <f>IFERROR(IF(AT187="","",IF(AT187&lt;=0.2,"Muy Baja",IF(AT187&lt;=0.4,"Baja",IF(AT187&lt;=0.6,"Media",IF(AT187&lt;=0.8,"Alta","Muy Alta"))))),"")</f>
        <v>Media</v>
      </c>
      <c r="AV187" s="1035">
        <f>Y187</f>
        <v>0.4</v>
      </c>
      <c r="AW187" s="1035">
        <f>IF(AM187="","",MIN(AM187:AM192))</f>
        <v>0.4</v>
      </c>
      <c r="AX187" s="1032" t="str">
        <f>IFERROR(IF(AW187="","",IF(AW187&lt;=0.2,"Leve",IF(AW187&lt;=0.4,"Menor",IF(AW187&lt;=0.6,"Moderado",IF(AW187&lt;=0.8,"Mayor","Catastrófico"))))),"")</f>
        <v>Menor</v>
      </c>
      <c r="AY187" s="1032" t="str">
        <f>AA187</f>
        <v>Moderado</v>
      </c>
      <c r="AZ187" s="1032" t="str">
        <f>IFERROR(IF(OR(AND(AU187="Muy Baja",AX187="Leve"),AND(AU187="Muy Baja",AX187="Menor"),AND(AU187="Baja",AX187="Leve")),"Bajo",IF(OR(AND(AU187="Muy baja",AX187="Moderado"),AND(AU187="Baja",AX187="Menor"),AND(AU187="Baja",AX187="Moderado"),AND(AU187="Media",AX187="Leve"),AND(AU187="Media",AX187="Menor"),AND(AU187="Media",AX187="Moderado"),AND(AU187="Alta",AX187="Leve"),AND(AU187="Alta",AX187="Menor")),"Moderado",IF(OR(AND(AU187="Muy Baja",AX187="Mayor"),AND(AU187="Baja",AX187="Mayor"),AND(AU187="Media",AX187="Mayor"),AND(AU187="Alta",AX187="Moderado"),AND(AU187="Alta",AX187="Mayor"),AND(AU187="Muy Alta",AX187="Leve"),AND(AU187="Muy Alta",AX187="Menor"),AND(AU187="Muy Alta",AX187="Moderado"),AND(AU187="Muy Alta",AX187="Mayor")),"Alto",IF(OR(AND(AU187="Muy Baja",AX187="Catastrófico"),AND(AU187="Baja",AX187="Catastrófico"),AND(AU187="Media",AX187="Catastrófico"),AND(AU187="Alta",AX187="Catastrófico"),AND(AU187="Muy Alta",AX187="Catastrófico")),"Extremo","")))),"")</f>
        <v>Moderado</v>
      </c>
      <c r="BA187" s="1015" t="s">
        <v>228</v>
      </c>
      <c r="BB187" s="46" t="s">
        <v>745</v>
      </c>
      <c r="BC187" s="46" t="s">
        <v>746</v>
      </c>
      <c r="BD187" s="103">
        <f t="shared" si="22"/>
        <v>12</v>
      </c>
      <c r="BE187" s="9">
        <v>3</v>
      </c>
      <c r="BF187" s="9">
        <v>3</v>
      </c>
      <c r="BG187" s="9">
        <v>3</v>
      </c>
      <c r="BH187" s="9">
        <v>3</v>
      </c>
      <c r="BI187" s="46" t="s">
        <v>722</v>
      </c>
      <c r="BJ187" s="46" t="s">
        <v>747</v>
      </c>
      <c r="BK187" s="46"/>
      <c r="BL187" s="46"/>
      <c r="BM187" s="663"/>
      <c r="BN187" s="48"/>
      <c r="BO187" s="48"/>
      <c r="BP187" s="48"/>
      <c r="BQ187" s="104"/>
      <c r="BR187" s="128"/>
      <c r="BS187" s="710"/>
      <c r="BT187" s="9"/>
      <c r="BU187" s="1075"/>
      <c r="BV187" s="1075"/>
      <c r="BW187" s="1075"/>
      <c r="BX187" s="1075"/>
      <c r="BY187" s="997"/>
      <c r="BZ187" s="997"/>
    </row>
    <row r="188" spans="1:78" ht="16" x14ac:dyDescent="0.2">
      <c r="A188" s="1339"/>
      <c r="B188" s="1236"/>
      <c r="C188" s="1345"/>
      <c r="D188" s="1001"/>
      <c r="E188" s="1004"/>
      <c r="F188" s="1007"/>
      <c r="G188" s="1024"/>
      <c r="H188" s="1013"/>
      <c r="I188" s="1016"/>
      <c r="J188" s="1019"/>
      <c r="K188" s="1022"/>
      <c r="L188" s="1024"/>
      <c r="M188" s="1169"/>
      <c r="N188" s="1024"/>
      <c r="O188" s="1024"/>
      <c r="P188" s="1076"/>
      <c r="Q188" s="1434"/>
      <c r="R188" s="1016"/>
      <c r="S188" s="1027"/>
      <c r="T188" s="1016"/>
      <c r="U188" s="1027"/>
      <c r="V188" s="1016"/>
      <c r="W188" s="1027"/>
      <c r="X188" s="1030"/>
      <c r="Y188" s="1027"/>
      <c r="Z188" s="1027"/>
      <c r="AA188" s="1033"/>
      <c r="AB188" s="150">
        <v>2</v>
      </c>
      <c r="AC188" s="149"/>
      <c r="AD188" s="149"/>
      <c r="AE188" s="149"/>
      <c r="AF188" s="145" t="str">
        <f t="shared" si="18"/>
        <v/>
      </c>
      <c r="AG188" s="151"/>
      <c r="AH188" s="146" t="str">
        <f t="shared" si="19"/>
        <v/>
      </c>
      <c r="AI188" s="151"/>
      <c r="AJ188" s="146" t="str">
        <f t="shared" si="20"/>
        <v/>
      </c>
      <c r="AK188" s="147" t="str">
        <f t="shared" si="21"/>
        <v/>
      </c>
      <c r="AL188" s="152" t="str">
        <f>IFERROR(IF(AND(AF187="Probabilidad",AF188="Probabilidad"),(AL187-(+AL187*AK188)),IF(AF188="Probabilidad",(S187-(+S187*AK188)),IF(AF188="Impacto",AL187,""))),"")</f>
        <v/>
      </c>
      <c r="AM188" s="152" t="str">
        <f>IFERROR(IF(AND(AF187="Impacto",AF188="Impacto"),(AM187-(+AM187*AK188)),IF(AF188="Impacto",(Y187-(+Y187*AK188)),IF(AF188="Probabilidad",AM187,""))),"")</f>
        <v/>
      </c>
      <c r="AN188" s="153"/>
      <c r="AO188" s="153"/>
      <c r="AP188" s="153"/>
      <c r="AQ188" s="153"/>
      <c r="AR188" s="1013"/>
      <c r="AS188" s="1036"/>
      <c r="AT188" s="1036"/>
      <c r="AU188" s="1033"/>
      <c r="AV188" s="1036"/>
      <c r="AW188" s="1036"/>
      <c r="AX188" s="1033"/>
      <c r="AY188" s="1033"/>
      <c r="AZ188" s="1033"/>
      <c r="BA188" s="1016"/>
      <c r="BB188" s="130"/>
      <c r="BC188" s="130"/>
      <c r="BD188" s="173" t="str">
        <f t="shared" si="22"/>
        <v/>
      </c>
      <c r="BE188" s="149"/>
      <c r="BF188" s="149"/>
      <c r="BG188" s="149"/>
      <c r="BH188" s="149"/>
      <c r="BI188" s="130"/>
      <c r="BJ188" s="130"/>
      <c r="BK188" s="130"/>
      <c r="BL188" s="130"/>
      <c r="BM188" s="155"/>
      <c r="BN188" s="155"/>
      <c r="BO188" s="155"/>
      <c r="BP188" s="155"/>
      <c r="BQ188" s="156"/>
      <c r="BR188" s="157"/>
      <c r="BS188" s="304"/>
      <c r="BT188" s="149"/>
      <c r="BU188" s="1191"/>
      <c r="BV188" s="1191"/>
      <c r="BW188" s="1191"/>
      <c r="BX188" s="1191"/>
      <c r="BY188" s="998"/>
      <c r="BZ188" s="998"/>
    </row>
    <row r="189" spans="1:78" ht="16" x14ac:dyDescent="0.2">
      <c r="A189" s="1339"/>
      <c r="B189" s="1236"/>
      <c r="C189" s="1345"/>
      <c r="D189" s="1001"/>
      <c r="E189" s="1004"/>
      <c r="F189" s="1007"/>
      <c r="G189" s="1024"/>
      <c r="H189" s="1013"/>
      <c r="I189" s="1016"/>
      <c r="J189" s="1019"/>
      <c r="K189" s="1022"/>
      <c r="L189" s="1024"/>
      <c r="M189" s="1169"/>
      <c r="N189" s="1024"/>
      <c r="O189" s="1024"/>
      <c r="P189" s="1076"/>
      <c r="Q189" s="1434"/>
      <c r="R189" s="1016"/>
      <c r="S189" s="1027"/>
      <c r="T189" s="1016"/>
      <c r="U189" s="1027"/>
      <c r="V189" s="1016"/>
      <c r="W189" s="1027"/>
      <c r="X189" s="1030"/>
      <c r="Y189" s="1027"/>
      <c r="Z189" s="1027"/>
      <c r="AA189" s="1033"/>
      <c r="AB189" s="150">
        <v>3</v>
      </c>
      <c r="AC189" s="149"/>
      <c r="AD189" s="149"/>
      <c r="AE189" s="149"/>
      <c r="AF189" s="145" t="str">
        <f t="shared" si="18"/>
        <v/>
      </c>
      <c r="AG189" s="151"/>
      <c r="AH189" s="146" t="str">
        <f t="shared" si="19"/>
        <v/>
      </c>
      <c r="AI189" s="151"/>
      <c r="AJ189" s="146" t="str">
        <f t="shared" si="20"/>
        <v/>
      </c>
      <c r="AK189" s="147" t="str">
        <f t="shared" si="21"/>
        <v/>
      </c>
      <c r="AL189" s="152" t="str">
        <f>IFERROR(IF(AND(AF188="Probabilidad",AF189="Probabilidad"),(AL188-(+AL188*AK189)),IF(AND(AF188="Impacto",AF189="Probabilidad"),(AL187-(+AL187*AK189)),IF(AF189="Impacto",AL188,""))),"")</f>
        <v/>
      </c>
      <c r="AM189" s="152" t="str">
        <f>IFERROR(IF(AND(AF188="Impacto",AF189="Impacto"),(AM188-(+AM188*AK189)),IF(AND(AF188="Probabilidad",AF189="Impacto"),(AM187-(+AM187*AK189)),IF(AF189="Probabilidad",AM188,""))),"")</f>
        <v/>
      </c>
      <c r="AN189" s="153"/>
      <c r="AO189" s="153"/>
      <c r="AP189" s="153"/>
      <c r="AQ189" s="153"/>
      <c r="AR189" s="1013"/>
      <c r="AS189" s="1036"/>
      <c r="AT189" s="1036"/>
      <c r="AU189" s="1033"/>
      <c r="AV189" s="1036"/>
      <c r="AW189" s="1036"/>
      <c r="AX189" s="1033"/>
      <c r="AY189" s="1033"/>
      <c r="AZ189" s="1033"/>
      <c r="BA189" s="1016"/>
      <c r="BB189" s="130"/>
      <c r="BC189" s="130"/>
      <c r="BD189" s="173" t="str">
        <f t="shared" si="22"/>
        <v/>
      </c>
      <c r="BE189" s="149"/>
      <c r="BF189" s="149"/>
      <c r="BG189" s="149"/>
      <c r="BH189" s="149"/>
      <c r="BI189" s="130"/>
      <c r="BJ189" s="130"/>
      <c r="BK189" s="130"/>
      <c r="BL189" s="130"/>
      <c r="BM189" s="155"/>
      <c r="BN189" s="155"/>
      <c r="BO189" s="155"/>
      <c r="BP189" s="155"/>
      <c r="BQ189" s="156"/>
      <c r="BR189" s="157"/>
      <c r="BS189" s="304"/>
      <c r="BT189" s="149"/>
      <c r="BU189" s="1191"/>
      <c r="BV189" s="1191"/>
      <c r="BW189" s="1191"/>
      <c r="BX189" s="1191"/>
      <c r="BY189" s="998"/>
      <c r="BZ189" s="998"/>
    </row>
    <row r="190" spans="1:78" ht="16" x14ac:dyDescent="0.2">
      <c r="A190" s="1339"/>
      <c r="B190" s="1236"/>
      <c r="C190" s="1345"/>
      <c r="D190" s="1001"/>
      <c r="E190" s="1004"/>
      <c r="F190" s="1007"/>
      <c r="G190" s="1024"/>
      <c r="H190" s="1013"/>
      <c r="I190" s="1016"/>
      <c r="J190" s="1019"/>
      <c r="K190" s="1022"/>
      <c r="L190" s="1024"/>
      <c r="M190" s="1169"/>
      <c r="N190" s="1024"/>
      <c r="O190" s="1024"/>
      <c r="P190" s="1076"/>
      <c r="Q190" s="1434"/>
      <c r="R190" s="1016"/>
      <c r="S190" s="1027"/>
      <c r="T190" s="1016"/>
      <c r="U190" s="1027"/>
      <c r="V190" s="1016"/>
      <c r="W190" s="1027"/>
      <c r="X190" s="1030"/>
      <c r="Y190" s="1027"/>
      <c r="Z190" s="1027"/>
      <c r="AA190" s="1033"/>
      <c r="AB190" s="150">
        <v>4</v>
      </c>
      <c r="AC190" s="149"/>
      <c r="AD190" s="149"/>
      <c r="AE190" s="149"/>
      <c r="AF190" s="145" t="str">
        <f t="shared" si="18"/>
        <v/>
      </c>
      <c r="AG190" s="151"/>
      <c r="AH190" s="146" t="str">
        <f t="shared" si="19"/>
        <v/>
      </c>
      <c r="AI190" s="151"/>
      <c r="AJ190" s="146" t="str">
        <f t="shared" si="20"/>
        <v/>
      </c>
      <c r="AK190" s="147" t="str">
        <f t="shared" si="21"/>
        <v/>
      </c>
      <c r="AL190" s="152" t="str">
        <f>IFERROR(IF(AND(AF189="Probabilidad",AF190="Probabilidad"),(AL189-(+AL189*AK190)),IF(AND(AF189="Impacto",AF190="Probabilidad"),(AL188-(+AL188*AK190)),IF(AF190="Impacto",AL189,""))),"")</f>
        <v/>
      </c>
      <c r="AM190" s="152" t="str">
        <f>IFERROR(IF(AND(AF189="Impacto",AF190="Impacto"),(AM189-(+AM189*AK190)),IF(AND(AF189="Probabilidad",AF190="Impacto"),(AM188-(+AM188*AK190)),IF(AF190="Probabilidad",AM189,""))),"")</f>
        <v/>
      </c>
      <c r="AN190" s="153"/>
      <c r="AO190" s="153"/>
      <c r="AP190" s="153"/>
      <c r="AQ190" s="153"/>
      <c r="AR190" s="1013"/>
      <c r="AS190" s="1036"/>
      <c r="AT190" s="1036"/>
      <c r="AU190" s="1033"/>
      <c r="AV190" s="1036"/>
      <c r="AW190" s="1036"/>
      <c r="AX190" s="1033"/>
      <c r="AY190" s="1033"/>
      <c r="AZ190" s="1033"/>
      <c r="BA190" s="1016"/>
      <c r="BB190" s="130"/>
      <c r="BC190" s="130"/>
      <c r="BD190" s="173" t="str">
        <f t="shared" si="22"/>
        <v/>
      </c>
      <c r="BE190" s="149"/>
      <c r="BF190" s="149"/>
      <c r="BG190" s="149"/>
      <c r="BH190" s="149"/>
      <c r="BI190" s="130"/>
      <c r="BJ190" s="130"/>
      <c r="BK190" s="130"/>
      <c r="BL190" s="130"/>
      <c r="BM190" s="155"/>
      <c r="BN190" s="155"/>
      <c r="BO190" s="155"/>
      <c r="BP190" s="155"/>
      <c r="BQ190" s="156"/>
      <c r="BR190" s="157"/>
      <c r="BS190" s="304"/>
      <c r="BT190" s="149"/>
      <c r="BU190" s="1191"/>
      <c r="BV190" s="1191"/>
      <c r="BW190" s="1191"/>
      <c r="BX190" s="1191"/>
      <c r="BY190" s="998"/>
      <c r="BZ190" s="998"/>
    </row>
    <row r="191" spans="1:78" ht="16" x14ac:dyDescent="0.2">
      <c r="A191" s="1339"/>
      <c r="B191" s="1236"/>
      <c r="C191" s="1345"/>
      <c r="D191" s="1001"/>
      <c r="E191" s="1004"/>
      <c r="F191" s="1007"/>
      <c r="G191" s="1024"/>
      <c r="H191" s="1013"/>
      <c r="I191" s="1016"/>
      <c r="J191" s="1019"/>
      <c r="K191" s="1022"/>
      <c r="L191" s="1024"/>
      <c r="M191" s="1169"/>
      <c r="N191" s="1024"/>
      <c r="O191" s="1024"/>
      <c r="P191" s="1076"/>
      <c r="Q191" s="1434"/>
      <c r="R191" s="1016"/>
      <c r="S191" s="1027"/>
      <c r="T191" s="1016"/>
      <c r="U191" s="1027"/>
      <c r="V191" s="1016"/>
      <c r="W191" s="1027"/>
      <c r="X191" s="1030"/>
      <c r="Y191" s="1027"/>
      <c r="Z191" s="1027"/>
      <c r="AA191" s="1033"/>
      <c r="AB191" s="150">
        <v>5</v>
      </c>
      <c r="AC191" s="149"/>
      <c r="AD191" s="149"/>
      <c r="AE191" s="149"/>
      <c r="AF191" s="145" t="str">
        <f t="shared" si="18"/>
        <v/>
      </c>
      <c r="AG191" s="151"/>
      <c r="AH191" s="146" t="str">
        <f t="shared" si="19"/>
        <v/>
      </c>
      <c r="AI191" s="151"/>
      <c r="AJ191" s="146" t="str">
        <f t="shared" si="20"/>
        <v/>
      </c>
      <c r="AK191" s="147" t="str">
        <f t="shared" si="21"/>
        <v/>
      </c>
      <c r="AL191" s="152" t="str">
        <f>IFERROR(IF(AND(AF190="Probabilidad",AF191="Probabilidad"),(AL190-(+AL190*AK191)),IF(AND(AF190="Impacto",AF191="Probabilidad"),(AL189-(+AL189*AK191)),IF(AF191="Impacto",AL190,""))),"")</f>
        <v/>
      </c>
      <c r="AM191" s="152" t="str">
        <f>IFERROR(IF(AND(AF190="Impacto",AF191="Impacto"),(AM190-(+AM190*AK191)),IF(AND(AF190="Probabilidad",AF191="Impacto"),(AM189-(+AM189*AK191)),IF(AF191="Probabilidad",AM190,""))),"")</f>
        <v/>
      </c>
      <c r="AN191" s="153"/>
      <c r="AO191" s="153"/>
      <c r="AP191" s="153"/>
      <c r="AQ191" s="153"/>
      <c r="AR191" s="1013"/>
      <c r="AS191" s="1036"/>
      <c r="AT191" s="1036"/>
      <c r="AU191" s="1033"/>
      <c r="AV191" s="1036"/>
      <c r="AW191" s="1036"/>
      <c r="AX191" s="1033"/>
      <c r="AY191" s="1033"/>
      <c r="AZ191" s="1033"/>
      <c r="BA191" s="1016"/>
      <c r="BB191" s="130"/>
      <c r="BC191" s="130"/>
      <c r="BD191" s="173" t="str">
        <f t="shared" si="22"/>
        <v/>
      </c>
      <c r="BE191" s="149"/>
      <c r="BF191" s="149"/>
      <c r="BG191" s="149"/>
      <c r="BH191" s="149"/>
      <c r="BI191" s="130"/>
      <c r="BJ191" s="130"/>
      <c r="BK191" s="130"/>
      <c r="BL191" s="130"/>
      <c r="BM191" s="155"/>
      <c r="BN191" s="155"/>
      <c r="BO191" s="155"/>
      <c r="BP191" s="155"/>
      <c r="BQ191" s="156"/>
      <c r="BR191" s="157"/>
      <c r="BS191" s="304"/>
      <c r="BT191" s="149"/>
      <c r="BU191" s="1191"/>
      <c r="BV191" s="1191"/>
      <c r="BW191" s="1191"/>
      <c r="BX191" s="1191"/>
      <c r="BY191" s="998"/>
      <c r="BZ191" s="998"/>
    </row>
    <row r="192" spans="1:78" ht="17" thickBot="1" x14ac:dyDescent="0.25">
      <c r="A192" s="1339"/>
      <c r="B192" s="1236"/>
      <c r="C192" s="1345"/>
      <c r="D192" s="1002"/>
      <c r="E192" s="1005"/>
      <c r="F192" s="1008"/>
      <c r="G192" s="1025"/>
      <c r="H192" s="1014"/>
      <c r="I192" s="1017"/>
      <c r="J192" s="1020"/>
      <c r="K192" s="1023"/>
      <c r="L192" s="1025"/>
      <c r="M192" s="1170"/>
      <c r="N192" s="1025"/>
      <c r="O192" s="1025"/>
      <c r="P192" s="1077"/>
      <c r="Q192" s="1435"/>
      <c r="R192" s="1017"/>
      <c r="S192" s="1028"/>
      <c r="T192" s="1017"/>
      <c r="U192" s="1028"/>
      <c r="V192" s="1017"/>
      <c r="W192" s="1028"/>
      <c r="X192" s="1031"/>
      <c r="Y192" s="1028"/>
      <c r="Z192" s="1028"/>
      <c r="AA192" s="1034"/>
      <c r="AB192" s="162">
        <v>6</v>
      </c>
      <c r="AC192" s="160"/>
      <c r="AD192" s="160"/>
      <c r="AE192" s="160"/>
      <c r="AF192" s="175" t="str">
        <f t="shared" si="18"/>
        <v/>
      </c>
      <c r="AG192" s="163"/>
      <c r="AH192" s="161" t="str">
        <f t="shared" si="19"/>
        <v/>
      </c>
      <c r="AI192" s="163"/>
      <c r="AJ192" s="161" t="str">
        <f t="shared" si="20"/>
        <v/>
      </c>
      <c r="AK192" s="164" t="str">
        <f t="shared" si="21"/>
        <v/>
      </c>
      <c r="AL192" s="152" t="str">
        <f>IFERROR(IF(AND(AF191="Probabilidad",AF192="Probabilidad"),(AL191-(+AL191*AK192)),IF(AND(AF191="Impacto",AF192="Probabilidad"),(AL190-(+AL190*AK192)),IF(AF192="Impacto",AL191,""))),"")</f>
        <v/>
      </c>
      <c r="AM192" s="152" t="str">
        <f>IFERROR(IF(AND(AF191="Impacto",AF192="Impacto"),(AM191-(+AM191*AK192)),IF(AND(AF191="Probabilidad",AF192="Impacto"),(AM190-(+AM190*AK192)),IF(AF192="Probabilidad",AM191,""))),"")</f>
        <v/>
      </c>
      <c r="AN192" s="51"/>
      <c r="AO192" s="51"/>
      <c r="AP192" s="51"/>
      <c r="AQ192" s="51"/>
      <c r="AR192" s="1014"/>
      <c r="AS192" s="1037"/>
      <c r="AT192" s="1037"/>
      <c r="AU192" s="1034"/>
      <c r="AV192" s="1037"/>
      <c r="AW192" s="1037"/>
      <c r="AX192" s="1034"/>
      <c r="AY192" s="1034"/>
      <c r="AZ192" s="1034"/>
      <c r="BA192" s="1017"/>
      <c r="BB192" s="167"/>
      <c r="BC192" s="167"/>
      <c r="BD192" s="176" t="str">
        <f t="shared" si="22"/>
        <v/>
      </c>
      <c r="BE192" s="160"/>
      <c r="BF192" s="160"/>
      <c r="BG192" s="160"/>
      <c r="BH192" s="160"/>
      <c r="BI192" s="167"/>
      <c r="BJ192" s="167"/>
      <c r="BK192" s="167"/>
      <c r="BL192" s="167"/>
      <c r="BM192" s="168"/>
      <c r="BN192" s="168"/>
      <c r="BO192" s="168"/>
      <c r="BP192" s="168"/>
      <c r="BQ192" s="169"/>
      <c r="BR192" s="170"/>
      <c r="BS192" s="712"/>
      <c r="BT192" s="160"/>
      <c r="BU192" s="1192"/>
      <c r="BV192" s="1192"/>
      <c r="BW192" s="1192"/>
      <c r="BX192" s="1192"/>
      <c r="BY192" s="999"/>
      <c r="BZ192" s="999"/>
    </row>
    <row r="193" spans="1:78" ht="110.25" customHeight="1" x14ac:dyDescent="0.2">
      <c r="A193" s="1339"/>
      <c r="B193" s="1236"/>
      <c r="C193" s="1345"/>
      <c r="D193" s="1000" t="s">
        <v>209</v>
      </c>
      <c r="E193" s="1003" t="s">
        <v>701</v>
      </c>
      <c r="F193" s="1006">
        <v>5</v>
      </c>
      <c r="G193" s="994" t="s">
        <v>748</v>
      </c>
      <c r="H193" s="1012"/>
      <c r="I193" s="1015"/>
      <c r="J193" s="1018" t="s">
        <v>749</v>
      </c>
      <c r="K193" s="1021" t="s">
        <v>213</v>
      </c>
      <c r="L193" s="994" t="s">
        <v>314</v>
      </c>
      <c r="M193" s="1038" t="s">
        <v>750</v>
      </c>
      <c r="N193" s="994"/>
      <c r="O193" s="994"/>
      <c r="P193" s="1353" t="s">
        <v>751</v>
      </c>
      <c r="Q193" s="1485">
        <v>1</v>
      </c>
      <c r="R193" s="1015" t="s">
        <v>250</v>
      </c>
      <c r="S193" s="1026">
        <f>IF(R193="Muy Alta",100%,IF(R193="Alta",80%,IF(R193="Media",60%,IF(R193="Baja",40%,IF(R193="Muy Baja",20%,"")))))</f>
        <v>0.4</v>
      </c>
      <c r="T193" s="1015"/>
      <c r="U193" s="1026" t="str">
        <f>IF(T193="Catastrófico",100%,IF(T193="Mayor",80%,IF(T193="Moderado",60%,IF(T193="Menor",40%,IF(T193="Leve",20%,"")))))</f>
        <v/>
      </c>
      <c r="V193" s="1015" t="s">
        <v>218</v>
      </c>
      <c r="W193" s="1026">
        <f>IF(V193="Catastrófico",100%,IF(V193="Mayor",80%,IF(V193="Moderado",60%,IF(V193="Menor",40%,IF(V193="Leve",20%,"")))))</f>
        <v>0.6</v>
      </c>
      <c r="X193" s="1029" t="str">
        <f>IF(Y193=100%,"Catastrófico",IF(Y193=80%,"Mayor",IF(Y193=60%,"Moderado",IF(Y193=40%,"Menor",IF(Y193=20%,"Leve","")))))</f>
        <v>Moderado</v>
      </c>
      <c r="Y193" s="1026">
        <f>IF(AND(U193="",W193=""),"",MAX(U193,W193))</f>
        <v>0.6</v>
      </c>
      <c r="Z193" s="1026" t="str">
        <f>CONCATENATE(R193,X193)</f>
        <v>BajaModerado</v>
      </c>
      <c r="AA193" s="1032" t="str">
        <f>IF(Z193="Muy AltaLeve","Alto",IF(Z193="Muy AltaMenor","Alto",IF(Z193="Muy AltaModerado","Alto",IF(Z193="Muy AltaMayor","Alto",IF(Z193="Muy AltaCatastrófico","Extremo",IF(Z193="AltaLeve","Moderado",IF(Z193="AltaMenor","Moderado",IF(Z193="AltaModerado","Alto",IF(Z193="AltaMayor","Alto",IF(Z193="AltaCatastrófico","Extremo",IF(Z193="MediaLeve","Moderado",IF(Z193="MediaMenor","Moderado",IF(Z193="MediaModerado","Moderado",IF(Z193="MediaMayor","Alto",IF(Z193="MediaCatastrófico","Extremo",IF(Z193="BajaLeve","Bajo",IF(Z193="BajaMenor","Moderado",IF(Z193="BajaModerado","Moderado",IF(Z193="BajaMayor","Alto",IF(Z193="BajaCatastrófico","Extremo",IF(Z193="Muy BajaLeve","Bajo",IF(Z193="Muy BajaMenor","Bajo",IF(Z193="Muy BajaModerado","Moderado",IF(Z193="Muy BajaMayor","Alto",IF(Z193="Muy BajaCatastrófico","Extremo","")))))))))))))))))))))))))</f>
        <v>Moderado</v>
      </c>
      <c r="AB193" s="97">
        <v>1</v>
      </c>
      <c r="AC193" s="9" t="s">
        <v>752</v>
      </c>
      <c r="AD193" s="9">
        <v>2</v>
      </c>
      <c r="AE193" s="302" t="s">
        <v>753</v>
      </c>
      <c r="AF193" s="99" t="str">
        <f t="shared" si="18"/>
        <v>Probabilidad</v>
      </c>
      <c r="AG193" s="10" t="s">
        <v>281</v>
      </c>
      <c r="AH193" s="14">
        <f t="shared" si="19"/>
        <v>0.15</v>
      </c>
      <c r="AI193" s="10" t="s">
        <v>222</v>
      </c>
      <c r="AJ193" s="14">
        <f t="shared" si="20"/>
        <v>0.15</v>
      </c>
      <c r="AK193" s="101">
        <f t="shared" si="21"/>
        <v>0.3</v>
      </c>
      <c r="AL193" s="100">
        <f>IFERROR(IF(AF193="Probabilidad",(S193-(+S193*AK193)),IF(AF193="Impacto",S193,"")),"")</f>
        <v>0.28000000000000003</v>
      </c>
      <c r="AM193" s="100">
        <f>IFERROR(IF(AF193="Impacto",(Y193-(+Y193*AK193)),IF(AF193="Probabilidad",Y193,"")),"")</f>
        <v>0.6</v>
      </c>
      <c r="AN193" s="335" t="s">
        <v>223</v>
      </c>
      <c r="AO193" s="335" t="s">
        <v>291</v>
      </c>
      <c r="AP193" s="335" t="s">
        <v>225</v>
      </c>
      <c r="AQ193" s="50" t="s">
        <v>226</v>
      </c>
      <c r="AR193" s="1193" t="s">
        <v>754</v>
      </c>
      <c r="AS193" s="1035">
        <f>S193</f>
        <v>0.4</v>
      </c>
      <c r="AT193" s="1035">
        <f>IF(AL193="","",MIN(AL193:AL198))</f>
        <v>0.19600000000000001</v>
      </c>
      <c r="AU193" s="1032" t="str">
        <f>IFERROR(IF(AT193="","",IF(AT193&lt;=0.2,"Muy Baja",IF(AT193&lt;=0.4,"Baja",IF(AT193&lt;=0.6,"Media",IF(AT193&lt;=0.8,"Alta","Muy Alta"))))),"")</f>
        <v>Muy Baja</v>
      </c>
      <c r="AV193" s="1035">
        <f>Y193</f>
        <v>0.6</v>
      </c>
      <c r="AW193" s="1035">
        <f>IF(AM193="","",MIN(AM193:AM198))</f>
        <v>0.39</v>
      </c>
      <c r="AX193" s="1032" t="str">
        <f>IFERROR(IF(AW193="","",IF(AW193&lt;=0.2,"Leve",IF(AW193&lt;=0.4,"Menor",IF(AW193&lt;=0.6,"Moderado",IF(AW193&lt;=0.8,"Mayor","Catastrófico"))))),"")</f>
        <v>Menor</v>
      </c>
      <c r="AY193" s="1032" t="str">
        <f>AA193</f>
        <v>Moderado</v>
      </c>
      <c r="AZ193" s="1032" t="str">
        <f>IFERROR(IF(OR(AND(AU193="Muy Baja",AX193="Leve"),AND(AU193="Muy Baja",AX193="Menor"),AND(AU193="Baja",AX193="Leve")),"Bajo",IF(OR(AND(AU193="Muy baja",AX193="Moderado"),AND(AU193="Baja",AX193="Menor"),AND(AU193="Baja",AX193="Moderado"),AND(AU193="Media",AX193="Leve"),AND(AU193="Media",AX193="Menor"),AND(AU193="Media",AX193="Moderado"),AND(AU193="Alta",AX193="Leve"),AND(AU193="Alta",AX193="Menor")),"Moderado",IF(OR(AND(AU193="Muy Baja",AX193="Mayor"),AND(AU193="Baja",AX193="Mayor"),AND(AU193="Media",AX193="Mayor"),AND(AU193="Alta",AX193="Moderado"),AND(AU193="Alta",AX193="Mayor"),AND(AU193="Muy Alta",AX193="Leve"),AND(AU193="Muy Alta",AX193="Menor"),AND(AU193="Muy Alta",AX193="Moderado"),AND(AU193="Muy Alta",AX193="Mayor")),"Alto",IF(OR(AND(AU193="Muy Baja",AX193="Catastrófico"),AND(AU193="Baja",AX193="Catastrófico"),AND(AU193="Media",AX193="Catastrófico"),AND(AU193="Alta",AX193="Catastrófico"),AND(AU193="Muy Alta",AX193="Catastrófico")),"Extremo","")))),"")</f>
        <v>Bajo</v>
      </c>
      <c r="BA193" s="1015" t="s">
        <v>255</v>
      </c>
      <c r="BB193" s="46"/>
      <c r="BC193" s="46"/>
      <c r="BD193" s="103" t="str">
        <f t="shared" si="22"/>
        <v/>
      </c>
      <c r="BE193" s="9"/>
      <c r="BF193" s="9"/>
      <c r="BG193" s="9"/>
      <c r="BH193" s="9"/>
      <c r="BI193" s="46"/>
      <c r="BJ193" s="46"/>
      <c r="BK193" s="46"/>
      <c r="BL193" s="46"/>
      <c r="BM193" s="48"/>
      <c r="BN193" s="48"/>
      <c r="BO193" s="48"/>
      <c r="BP193" s="48"/>
      <c r="BQ193" s="104"/>
      <c r="BR193" s="128"/>
      <c r="BS193" s="710"/>
      <c r="BT193" s="9"/>
      <c r="BU193" s="1353"/>
      <c r="BV193" s="1075"/>
      <c r="BW193" s="1075"/>
      <c r="BX193" s="1075"/>
      <c r="BY193" s="997"/>
      <c r="BZ193" s="997"/>
    </row>
    <row r="194" spans="1:78" ht="110.25" customHeight="1" x14ac:dyDescent="0.2">
      <c r="A194" s="1339"/>
      <c r="B194" s="1236"/>
      <c r="C194" s="1345"/>
      <c r="D194" s="1001"/>
      <c r="E194" s="1004"/>
      <c r="F194" s="1007"/>
      <c r="G194" s="1024"/>
      <c r="H194" s="1013"/>
      <c r="I194" s="1016"/>
      <c r="J194" s="1019"/>
      <c r="K194" s="1022"/>
      <c r="L194" s="1024"/>
      <c r="M194" s="1039"/>
      <c r="N194" s="1024"/>
      <c r="O194" s="1024"/>
      <c r="P194" s="1354"/>
      <c r="Q194" s="1486"/>
      <c r="R194" s="1016"/>
      <c r="S194" s="1027"/>
      <c r="T194" s="1016"/>
      <c r="U194" s="1027"/>
      <c r="V194" s="1016"/>
      <c r="W194" s="1027"/>
      <c r="X194" s="1030"/>
      <c r="Y194" s="1027"/>
      <c r="Z194" s="1027"/>
      <c r="AA194" s="1033"/>
      <c r="AB194" s="150">
        <v>2</v>
      </c>
      <c r="AC194" s="149" t="s">
        <v>755</v>
      </c>
      <c r="AD194" s="149">
        <v>3</v>
      </c>
      <c r="AE194" s="225" t="s">
        <v>756</v>
      </c>
      <c r="AF194" s="231" t="str">
        <f t="shared" si="18"/>
        <v>Probabilidad</v>
      </c>
      <c r="AG194" s="232" t="s">
        <v>281</v>
      </c>
      <c r="AH194" s="228">
        <f t="shared" si="19"/>
        <v>0.15</v>
      </c>
      <c r="AI194" s="232" t="s">
        <v>222</v>
      </c>
      <c r="AJ194" s="228">
        <f t="shared" si="20"/>
        <v>0.15</v>
      </c>
      <c r="AK194" s="233">
        <f t="shared" si="21"/>
        <v>0.3</v>
      </c>
      <c r="AL194" s="234">
        <f>IFERROR(IF(AND(AF193="Probabilidad",AF194="Probabilidad"),(AL193-(+AL193*AK194)),IF(AF194="Probabilidad",(S193-(+S193*AK194)),IF(AF194="Impacto",AL193,""))),"")</f>
        <v>0.19600000000000001</v>
      </c>
      <c r="AM194" s="234">
        <f>IFERROR(IF(AND(AF193="Impacto",AF194="Impacto"),(AM193-(+AM193*AK194)),IF(AF194="Impacto",(Y193-(+Y193*AK194)),IF(AF194="Probabilidad",AM193,""))),"")</f>
        <v>0.6</v>
      </c>
      <c r="AN194" s="51" t="s">
        <v>223</v>
      </c>
      <c r="AO194" s="51" t="s">
        <v>291</v>
      </c>
      <c r="AP194" s="153" t="s">
        <v>225</v>
      </c>
      <c r="AQ194" s="153" t="s">
        <v>226</v>
      </c>
      <c r="AR194" s="1013"/>
      <c r="AS194" s="1036"/>
      <c r="AT194" s="1036"/>
      <c r="AU194" s="1033"/>
      <c r="AV194" s="1036"/>
      <c r="AW194" s="1036"/>
      <c r="AX194" s="1033"/>
      <c r="AY194" s="1033"/>
      <c r="AZ194" s="1033"/>
      <c r="BA194" s="1016"/>
      <c r="BB194" s="130"/>
      <c r="BC194" s="130"/>
      <c r="BD194" s="173" t="str">
        <f t="shared" si="22"/>
        <v/>
      </c>
      <c r="BE194" s="149"/>
      <c r="BF194" s="149"/>
      <c r="BG194" s="149"/>
      <c r="BH194" s="149"/>
      <c r="BI194" s="130"/>
      <c r="BJ194" s="130"/>
      <c r="BK194" s="130"/>
      <c r="BL194" s="130"/>
      <c r="BM194" s="155"/>
      <c r="BN194" s="155"/>
      <c r="BO194" s="155"/>
      <c r="BP194" s="155"/>
      <c r="BQ194" s="156"/>
      <c r="BR194" s="157"/>
      <c r="BS194" s="304"/>
      <c r="BT194" s="774"/>
      <c r="BU194" s="1488"/>
      <c r="BV194" s="1191"/>
      <c r="BW194" s="1191"/>
      <c r="BX194" s="1191"/>
      <c r="BY194" s="998"/>
      <c r="BZ194" s="998"/>
    </row>
    <row r="195" spans="1:78" ht="110.25" customHeight="1" x14ac:dyDescent="0.2">
      <c r="A195" s="1339"/>
      <c r="B195" s="1236"/>
      <c r="C195" s="1345"/>
      <c r="D195" s="1001"/>
      <c r="E195" s="1004"/>
      <c r="F195" s="1007"/>
      <c r="G195" s="1024"/>
      <c r="H195" s="1013"/>
      <c r="I195" s="1016"/>
      <c r="J195" s="1019"/>
      <c r="K195" s="1022"/>
      <c r="L195" s="1024"/>
      <c r="M195" s="1039"/>
      <c r="N195" s="1024"/>
      <c r="O195" s="1024"/>
      <c r="P195" s="1354"/>
      <c r="Q195" s="1486"/>
      <c r="R195" s="1016"/>
      <c r="S195" s="1027"/>
      <c r="T195" s="1016"/>
      <c r="U195" s="1027"/>
      <c r="V195" s="1016"/>
      <c r="W195" s="1027"/>
      <c r="X195" s="1030"/>
      <c r="Y195" s="1027"/>
      <c r="Z195" s="1027"/>
      <c r="AA195" s="1033"/>
      <c r="AB195" s="150">
        <v>3</v>
      </c>
      <c r="AC195" s="149" t="s">
        <v>757</v>
      </c>
      <c r="AD195" s="149">
        <v>1</v>
      </c>
      <c r="AE195" s="131" t="s">
        <v>758</v>
      </c>
      <c r="AF195" s="145" t="str">
        <f t="shared" si="18"/>
        <v>Impacto</v>
      </c>
      <c r="AG195" s="151" t="s">
        <v>264</v>
      </c>
      <c r="AH195" s="146">
        <f t="shared" si="19"/>
        <v>0.1</v>
      </c>
      <c r="AI195" s="151" t="s">
        <v>734</v>
      </c>
      <c r="AJ195" s="146">
        <f t="shared" si="20"/>
        <v>0.25</v>
      </c>
      <c r="AK195" s="147">
        <f t="shared" si="21"/>
        <v>0.35</v>
      </c>
      <c r="AL195" s="152">
        <f>IFERROR(IF(AND(AF194="Probabilidad",AF195="Probabilidad"),(AL194-(+AL194*AK195)),IF(AND(AF194="Impacto",AF195="Probabilidad"),(AL193-(+AL193*AK195)),IF(AF195="Impacto",AL194,""))),"")</f>
        <v>0.19600000000000001</v>
      </c>
      <c r="AM195" s="152">
        <f>IFERROR(IF(AND(AF194="Impacto",AF195="Impacto"),(AM194-(+AM194*AK195)),IF(AND(AF194="Probabilidad",AF195="Impacto"),(AM193-(+AM193*AK195)),IF(AF195="Probabilidad",AM194,""))),"")</f>
        <v>0.39</v>
      </c>
      <c r="AN195" s="153" t="s">
        <v>223</v>
      </c>
      <c r="AO195" s="153" t="s">
        <v>291</v>
      </c>
      <c r="AP195" s="126" t="s">
        <v>225</v>
      </c>
      <c r="AQ195" s="153" t="s">
        <v>759</v>
      </c>
      <c r="AR195" s="1013"/>
      <c r="AS195" s="1036"/>
      <c r="AT195" s="1036"/>
      <c r="AU195" s="1033"/>
      <c r="AV195" s="1036"/>
      <c r="AW195" s="1036"/>
      <c r="AX195" s="1033"/>
      <c r="AY195" s="1033"/>
      <c r="AZ195" s="1033"/>
      <c r="BA195" s="1016"/>
      <c r="BB195" s="130"/>
      <c r="BC195" s="130"/>
      <c r="BD195" s="173" t="str">
        <f t="shared" si="22"/>
        <v/>
      </c>
      <c r="BE195" s="149"/>
      <c r="BF195" s="149"/>
      <c r="BG195" s="149"/>
      <c r="BH195" s="149"/>
      <c r="BI195" s="130"/>
      <c r="BJ195" s="130"/>
      <c r="BK195" s="130"/>
      <c r="BL195" s="130"/>
      <c r="BM195" s="155"/>
      <c r="BN195" s="155"/>
      <c r="BO195" s="155"/>
      <c r="BP195" s="155"/>
      <c r="BQ195" s="156"/>
      <c r="BR195" s="157"/>
      <c r="BS195" s="304"/>
      <c r="BT195" s="765"/>
      <c r="BU195" s="1488"/>
      <c r="BV195" s="1191"/>
      <c r="BW195" s="1191"/>
      <c r="BX195" s="1191"/>
      <c r="BY195" s="998"/>
      <c r="BZ195" s="998"/>
    </row>
    <row r="196" spans="1:78" ht="16" x14ac:dyDescent="0.2">
      <c r="A196" s="1339"/>
      <c r="B196" s="1236"/>
      <c r="C196" s="1345"/>
      <c r="D196" s="1001"/>
      <c r="E196" s="1004"/>
      <c r="F196" s="1007"/>
      <c r="G196" s="1024"/>
      <c r="H196" s="1013"/>
      <c r="I196" s="1016"/>
      <c r="J196" s="1019"/>
      <c r="K196" s="1022"/>
      <c r="L196" s="1024"/>
      <c r="M196" s="1039"/>
      <c r="N196" s="1024"/>
      <c r="O196" s="1024"/>
      <c r="P196" s="1354"/>
      <c r="Q196" s="1486"/>
      <c r="R196" s="1016"/>
      <c r="S196" s="1027"/>
      <c r="T196" s="1016"/>
      <c r="U196" s="1027"/>
      <c r="V196" s="1016"/>
      <c r="W196" s="1027"/>
      <c r="X196" s="1030"/>
      <c r="Y196" s="1027"/>
      <c r="Z196" s="1027"/>
      <c r="AA196" s="1033"/>
      <c r="AB196" s="150">
        <v>4</v>
      </c>
      <c r="AC196" s="149"/>
      <c r="AD196" s="149"/>
      <c r="AE196" s="149"/>
      <c r="AF196" s="145" t="str">
        <f t="shared" si="18"/>
        <v/>
      </c>
      <c r="AG196" s="151"/>
      <c r="AH196" s="146" t="str">
        <f t="shared" si="19"/>
        <v/>
      </c>
      <c r="AI196" s="151"/>
      <c r="AJ196" s="146" t="str">
        <f t="shared" si="20"/>
        <v/>
      </c>
      <c r="AK196" s="147" t="str">
        <f t="shared" si="21"/>
        <v/>
      </c>
      <c r="AL196" s="152" t="str">
        <f>IFERROR(IF(AND(AF195="Probabilidad",AF196="Probabilidad"),(AL195-(+AL195*AK196)),IF(AND(AF195="Impacto",AF196="Probabilidad"),(AL194-(+AL194*AK196)),IF(AF196="Impacto",AL195,""))),"")</f>
        <v/>
      </c>
      <c r="AM196" s="152" t="str">
        <f>IFERROR(IF(AND(AF195="Impacto",AF196="Impacto"),(AM195-(+AM195*AK196)),IF(AND(AF195="Probabilidad",AF196="Impacto"),(AM194-(+AM194*AK196)),IF(AF196="Probabilidad",AM195,""))),"")</f>
        <v/>
      </c>
      <c r="AN196" s="153"/>
      <c r="AO196" s="153"/>
      <c r="AP196" s="153"/>
      <c r="AQ196" s="153"/>
      <c r="AR196" s="1013"/>
      <c r="AS196" s="1036"/>
      <c r="AT196" s="1036"/>
      <c r="AU196" s="1033"/>
      <c r="AV196" s="1036"/>
      <c r="AW196" s="1036"/>
      <c r="AX196" s="1033"/>
      <c r="AY196" s="1033"/>
      <c r="AZ196" s="1033"/>
      <c r="BA196" s="1016"/>
      <c r="BB196" s="130"/>
      <c r="BC196" s="130"/>
      <c r="BD196" s="173" t="str">
        <f t="shared" si="22"/>
        <v/>
      </c>
      <c r="BE196" s="149"/>
      <c r="BF196" s="149"/>
      <c r="BG196" s="149"/>
      <c r="BH196" s="149"/>
      <c r="BI196" s="130"/>
      <c r="BJ196" s="130"/>
      <c r="BK196" s="130"/>
      <c r="BL196" s="130"/>
      <c r="BM196" s="155"/>
      <c r="BN196" s="155"/>
      <c r="BO196" s="155"/>
      <c r="BP196" s="155"/>
      <c r="BQ196" s="156"/>
      <c r="BR196" s="157"/>
      <c r="BS196" s="304"/>
      <c r="BT196" s="149"/>
      <c r="BU196" s="1488"/>
      <c r="BV196" s="1191"/>
      <c r="BW196" s="1191"/>
      <c r="BX196" s="1191"/>
      <c r="BY196" s="998"/>
      <c r="BZ196" s="998"/>
    </row>
    <row r="197" spans="1:78" ht="16" x14ac:dyDescent="0.2">
      <c r="A197" s="1339"/>
      <c r="B197" s="1236"/>
      <c r="C197" s="1345"/>
      <c r="D197" s="1001"/>
      <c r="E197" s="1004"/>
      <c r="F197" s="1007"/>
      <c r="G197" s="1024"/>
      <c r="H197" s="1013"/>
      <c r="I197" s="1016"/>
      <c r="J197" s="1019"/>
      <c r="K197" s="1022"/>
      <c r="L197" s="1024"/>
      <c r="M197" s="1039"/>
      <c r="N197" s="1024"/>
      <c r="O197" s="1024"/>
      <c r="P197" s="1354"/>
      <c r="Q197" s="1486"/>
      <c r="R197" s="1016"/>
      <c r="S197" s="1027"/>
      <c r="T197" s="1016"/>
      <c r="U197" s="1027"/>
      <c r="V197" s="1016"/>
      <c r="W197" s="1027"/>
      <c r="X197" s="1030"/>
      <c r="Y197" s="1027"/>
      <c r="Z197" s="1027"/>
      <c r="AA197" s="1033"/>
      <c r="AB197" s="150">
        <v>5</v>
      </c>
      <c r="AC197" s="149"/>
      <c r="AD197" s="149"/>
      <c r="AE197" s="149"/>
      <c r="AF197" s="145" t="str">
        <f t="shared" si="18"/>
        <v/>
      </c>
      <c r="AG197" s="151"/>
      <c r="AH197" s="146" t="str">
        <f t="shared" si="19"/>
        <v/>
      </c>
      <c r="AI197" s="151"/>
      <c r="AJ197" s="146" t="str">
        <f t="shared" si="20"/>
        <v/>
      </c>
      <c r="AK197" s="147" t="str">
        <f t="shared" si="21"/>
        <v/>
      </c>
      <c r="AL197" s="152" t="str">
        <f>IFERROR(IF(AND(AF196="Probabilidad",AF197="Probabilidad"),(AL196-(+AL196*AK197)),IF(AND(AF196="Impacto",AF197="Probabilidad"),(AL195-(+AL195*AK197)),IF(AF197="Impacto",AL196,""))),"")</f>
        <v/>
      </c>
      <c r="AM197" s="152" t="str">
        <f>IFERROR(IF(AND(AF196="Impacto",AF197="Impacto"),(AM196-(+AM196*AK197)),IF(AND(AF196="Probabilidad",AF197="Impacto"),(AM195-(+AM195*AK197)),IF(AF197="Probabilidad",AM196,""))),"")</f>
        <v/>
      </c>
      <c r="AN197" s="153"/>
      <c r="AO197" s="153"/>
      <c r="AP197" s="153"/>
      <c r="AQ197" s="153"/>
      <c r="AR197" s="1013"/>
      <c r="AS197" s="1036"/>
      <c r="AT197" s="1036"/>
      <c r="AU197" s="1033"/>
      <c r="AV197" s="1036"/>
      <c r="AW197" s="1036"/>
      <c r="AX197" s="1033"/>
      <c r="AY197" s="1033"/>
      <c r="AZ197" s="1033"/>
      <c r="BA197" s="1016"/>
      <c r="BB197" s="130"/>
      <c r="BC197" s="130"/>
      <c r="BD197" s="173" t="str">
        <f t="shared" si="22"/>
        <v/>
      </c>
      <c r="BE197" s="149"/>
      <c r="BF197" s="149"/>
      <c r="BG197" s="149"/>
      <c r="BH197" s="149"/>
      <c r="BI197" s="130"/>
      <c r="BJ197" s="130"/>
      <c r="BK197" s="130"/>
      <c r="BL197" s="130"/>
      <c r="BM197" s="155"/>
      <c r="BN197" s="155"/>
      <c r="BO197" s="155"/>
      <c r="BP197" s="155"/>
      <c r="BQ197" s="156"/>
      <c r="BR197" s="157"/>
      <c r="BS197" s="304"/>
      <c r="BT197" s="149"/>
      <c r="BU197" s="1488"/>
      <c r="BV197" s="1191"/>
      <c r="BW197" s="1191"/>
      <c r="BX197" s="1191"/>
      <c r="BY197" s="998"/>
      <c r="BZ197" s="998"/>
    </row>
    <row r="198" spans="1:78" ht="17" thickBot="1" x14ac:dyDescent="0.25">
      <c r="A198" s="1339"/>
      <c r="B198" s="1236"/>
      <c r="C198" s="1345"/>
      <c r="D198" s="1002"/>
      <c r="E198" s="1005"/>
      <c r="F198" s="1008"/>
      <c r="G198" s="1025"/>
      <c r="H198" s="1014"/>
      <c r="I198" s="1017"/>
      <c r="J198" s="1020"/>
      <c r="K198" s="1023"/>
      <c r="L198" s="1025"/>
      <c r="M198" s="1040"/>
      <c r="N198" s="1025"/>
      <c r="O198" s="1025"/>
      <c r="P198" s="1355"/>
      <c r="Q198" s="1487"/>
      <c r="R198" s="1017"/>
      <c r="S198" s="1028"/>
      <c r="T198" s="1017"/>
      <c r="U198" s="1028"/>
      <c r="V198" s="1017"/>
      <c r="W198" s="1028"/>
      <c r="X198" s="1031"/>
      <c r="Y198" s="1028"/>
      <c r="Z198" s="1028"/>
      <c r="AA198" s="1034"/>
      <c r="AB198" s="162">
        <v>6</v>
      </c>
      <c r="AC198" s="160"/>
      <c r="AD198" s="160"/>
      <c r="AE198" s="160"/>
      <c r="AF198" s="98" t="str">
        <f t="shared" si="18"/>
        <v/>
      </c>
      <c r="AG198" s="239"/>
      <c r="AH198" s="161" t="str">
        <f t="shared" si="19"/>
        <v/>
      </c>
      <c r="AI198" s="239"/>
      <c r="AJ198" s="161" t="str">
        <f t="shared" si="20"/>
        <v/>
      </c>
      <c r="AK198" s="164" t="str">
        <f t="shared" si="21"/>
        <v/>
      </c>
      <c r="AL198" s="152" t="str">
        <f>IFERROR(IF(AND(AF197="Probabilidad",AF198="Probabilidad"),(AL197-(+AL197*AK198)),IF(AND(AF197="Impacto",AF198="Probabilidad"),(AL196-(+AL196*AK198)),IF(AF198="Impacto",AL197,""))),"")</f>
        <v/>
      </c>
      <c r="AM198" s="152" t="str">
        <f>IFERROR(IF(AND(AF197="Impacto",AF198="Impacto"),(AM197-(+AM197*AK198)),IF(AND(AF197="Probabilidad",AF198="Impacto"),(AM196-(+AM196*AK198)),IF(AF198="Probabilidad",AM197,""))),"")</f>
        <v/>
      </c>
      <c r="AN198" s="51"/>
      <c r="AO198" s="51"/>
      <c r="AP198" s="51"/>
      <c r="AQ198" s="51"/>
      <c r="AR198" s="1014"/>
      <c r="AS198" s="1037"/>
      <c r="AT198" s="1037"/>
      <c r="AU198" s="1034"/>
      <c r="AV198" s="1037"/>
      <c r="AW198" s="1037"/>
      <c r="AX198" s="1034"/>
      <c r="AY198" s="1034"/>
      <c r="AZ198" s="1034"/>
      <c r="BA198" s="1017"/>
      <c r="BB198" s="167"/>
      <c r="BC198" s="167"/>
      <c r="BD198" s="176" t="str">
        <f t="shared" si="22"/>
        <v/>
      </c>
      <c r="BE198" s="160"/>
      <c r="BF198" s="160"/>
      <c r="BG198" s="160"/>
      <c r="BH198" s="160"/>
      <c r="BI198" s="167"/>
      <c r="BJ198" s="167"/>
      <c r="BK198" s="167"/>
      <c r="BL198" s="167"/>
      <c r="BM198" s="168"/>
      <c r="BN198" s="168"/>
      <c r="BO198" s="168"/>
      <c r="BP198" s="168"/>
      <c r="BQ198" s="169"/>
      <c r="BR198" s="170"/>
      <c r="BS198" s="711"/>
      <c r="BT198" s="160"/>
      <c r="BU198" s="1489"/>
      <c r="BV198" s="1192"/>
      <c r="BW198" s="1192"/>
      <c r="BX198" s="1192"/>
      <c r="BY198" s="999"/>
      <c r="BZ198" s="999"/>
    </row>
    <row r="199" spans="1:78" ht="167" x14ac:dyDescent="0.2">
      <c r="A199" s="1339"/>
      <c r="B199" s="1236"/>
      <c r="C199" s="1345"/>
      <c r="D199" s="1000" t="s">
        <v>209</v>
      </c>
      <c r="E199" s="1003" t="s">
        <v>701</v>
      </c>
      <c r="F199" s="1006">
        <v>6</v>
      </c>
      <c r="G199" s="994" t="s">
        <v>760</v>
      </c>
      <c r="H199" s="1012"/>
      <c r="I199" s="1015"/>
      <c r="J199" s="1018" t="s">
        <v>761</v>
      </c>
      <c r="K199" s="1012" t="s">
        <v>213</v>
      </c>
      <c r="L199" s="994" t="s">
        <v>314</v>
      </c>
      <c r="M199" s="1038" t="s">
        <v>762</v>
      </c>
      <c r="N199" s="994"/>
      <c r="O199" s="994"/>
      <c r="P199" s="1075" t="s">
        <v>763</v>
      </c>
      <c r="Q199" s="1133">
        <v>0.9</v>
      </c>
      <c r="R199" s="1015" t="s">
        <v>217</v>
      </c>
      <c r="S199" s="1026">
        <f>IF(R199="Muy Alta",100%,IF(R199="Alta",80%,IF(R199="Media",60%,IF(R199="Baja",40%,IF(R199="Muy Baja",20%,"")))))</f>
        <v>0.6</v>
      </c>
      <c r="T199" s="1015"/>
      <c r="U199" s="1026" t="str">
        <f>IF(T199="Catastrófico",100%,IF(T199="Mayor",80%,IF(T199="Moderado",60%,IF(T199="Menor",40%,IF(T199="Leve",20%,"")))))</f>
        <v/>
      </c>
      <c r="V199" s="1015" t="s">
        <v>251</v>
      </c>
      <c r="W199" s="1026">
        <f>IF(V199="Catastrófico",100%,IF(V199="Mayor",80%,IF(V199="Moderado",60%,IF(V199="Menor",40%,IF(V199="Leve",20%,"")))))</f>
        <v>0.4</v>
      </c>
      <c r="X199" s="1029" t="str">
        <f>IF(Y199=100%,"Catastrófico",IF(Y199=80%,"Mayor",IF(Y199=60%,"Moderado",IF(Y199=40%,"Menor",IF(Y199=20%,"Leve","")))))</f>
        <v>Menor</v>
      </c>
      <c r="Y199" s="1026">
        <f>IF(AND(U199="",W199=""),"",MAX(U199,W199))</f>
        <v>0.4</v>
      </c>
      <c r="Z199" s="1026" t="str">
        <f>CONCATENATE(R199,X199)</f>
        <v>MediaMenor</v>
      </c>
      <c r="AA199" s="1032" t="str">
        <f>IF(Z199="Muy AltaLeve","Alto",IF(Z199="Muy AltaMenor","Alto",IF(Z199="Muy AltaModerado","Alto",IF(Z199="Muy AltaMayor","Alto",IF(Z199="Muy AltaCatastrófico","Extremo",IF(Z199="AltaLeve","Moderado",IF(Z199="AltaMenor","Moderado",IF(Z199="AltaModerado","Alto",IF(Z199="AltaMayor","Alto",IF(Z199="AltaCatastrófico","Extremo",IF(Z199="MediaLeve","Moderado",IF(Z199="MediaMenor","Moderado",IF(Z199="MediaModerado","Moderado",IF(Z199="MediaMayor","Alto",IF(Z199="MediaCatastrófico","Extremo",IF(Z199="BajaLeve","Bajo",IF(Z199="BajaMenor","Moderado",IF(Z199="BajaModerado","Moderado",IF(Z199="BajaMayor","Alto",IF(Z199="BajaCatastrófico","Extremo",IF(Z199="Muy BajaLeve","Bajo",IF(Z199="Muy BajaMenor","Bajo",IF(Z199="Muy BajaModerado","Moderado",IF(Z199="Muy BajaMayor","Alto",IF(Z199="Muy BajaCatastrófico","Extremo","")))))))))))))))))))))))))</f>
        <v>Moderado</v>
      </c>
      <c r="AB199" s="97">
        <v>1</v>
      </c>
      <c r="AC199" s="714" t="s">
        <v>764</v>
      </c>
      <c r="AD199" s="714">
        <v>1</v>
      </c>
      <c r="AE199" s="714" t="s">
        <v>765</v>
      </c>
      <c r="AF199" s="99" t="str">
        <f t="shared" si="18"/>
        <v>Probabilidad</v>
      </c>
      <c r="AG199" s="10" t="s">
        <v>281</v>
      </c>
      <c r="AH199" s="14">
        <f t="shared" si="19"/>
        <v>0.15</v>
      </c>
      <c r="AI199" s="10" t="s">
        <v>222</v>
      </c>
      <c r="AJ199" s="14">
        <f t="shared" si="20"/>
        <v>0.15</v>
      </c>
      <c r="AK199" s="101">
        <f t="shared" si="21"/>
        <v>0.3</v>
      </c>
      <c r="AL199" s="100">
        <f>IFERROR(IF(AF199="Probabilidad",(S199-(+S199*AK199)),IF(AF199="Impacto",S199,"")),"")</f>
        <v>0.42</v>
      </c>
      <c r="AM199" s="100">
        <f>IFERROR(IF(AF199="Impacto",(Y199-(+Y199*AK199)),IF(AF199="Probabilidad",Y199,"")),"")</f>
        <v>0.4</v>
      </c>
      <c r="AN199" s="50" t="s">
        <v>223</v>
      </c>
      <c r="AO199" s="50" t="s">
        <v>291</v>
      </c>
      <c r="AP199" s="50" t="s">
        <v>225</v>
      </c>
      <c r="AQ199" s="50" t="s">
        <v>226</v>
      </c>
      <c r="AR199" s="1193" t="s">
        <v>766</v>
      </c>
      <c r="AS199" s="1035">
        <f>S199</f>
        <v>0.6</v>
      </c>
      <c r="AT199" s="1035">
        <f>IF(AL199="","",MIN(AL199:AL204))</f>
        <v>0.1764</v>
      </c>
      <c r="AU199" s="1032" t="str">
        <f>IFERROR(IF(AT199="","",IF(AT199&lt;=0.2,"Muy Baja",IF(AT199&lt;=0.4,"Baja",IF(AT199&lt;=0.6,"Media",IF(AT199&lt;=0.8,"Alta","Muy Alta"))))),"")</f>
        <v>Muy Baja</v>
      </c>
      <c r="AV199" s="1035">
        <f>Y199</f>
        <v>0.4</v>
      </c>
      <c r="AW199" s="1035">
        <f>IF(AM199="","",MIN(AM199:AM204))</f>
        <v>0.4</v>
      </c>
      <c r="AX199" s="1032" t="str">
        <f>IFERROR(IF(AW199="","",IF(AW199&lt;=0.2,"Leve",IF(AW199&lt;=0.4,"Menor",IF(AW199&lt;=0.6,"Moderado",IF(AW199&lt;=0.8,"Mayor","Catastrófico"))))),"")</f>
        <v>Menor</v>
      </c>
      <c r="AY199" s="1032" t="str">
        <f>AA199</f>
        <v>Moderado</v>
      </c>
      <c r="AZ199" s="1032" t="str">
        <f>IFERROR(IF(OR(AND(AU199="Muy Baja",AX199="Leve"),AND(AU199="Muy Baja",AX199="Menor"),AND(AU199="Baja",AX199="Leve")),"Bajo",IF(OR(AND(AU199="Muy baja",AX199="Moderado"),AND(AU199="Baja",AX199="Menor"),AND(AU199="Baja",AX199="Moderado"),AND(AU199="Media",AX199="Leve"),AND(AU199="Media",AX199="Menor"),AND(AU199="Media",AX199="Moderado"),AND(AU199="Alta",AX199="Leve"),AND(AU199="Alta",AX199="Menor")),"Moderado",IF(OR(AND(AU199="Muy Baja",AX199="Mayor"),AND(AU199="Baja",AX199="Mayor"),AND(AU199="Media",AX199="Mayor"),AND(AU199="Alta",AX199="Moderado"),AND(AU199="Alta",AX199="Mayor"),AND(AU199="Muy Alta",AX199="Leve"),AND(AU199="Muy Alta",AX199="Menor"),AND(AU199="Muy Alta",AX199="Moderado"),AND(AU199="Muy Alta",AX199="Mayor")),"Alto",IF(OR(AND(AU199="Muy Baja",AX199="Catastrófico"),AND(AU199="Baja",AX199="Catastrófico"),AND(AU199="Media",AX199="Catastrófico"),AND(AU199="Alta",AX199="Catastrófico"),AND(AU199="Muy Alta",AX199="Catastrófico")),"Extremo","")))),"")</f>
        <v>Bajo</v>
      </c>
      <c r="BA199" s="1015" t="s">
        <v>255</v>
      </c>
      <c r="BB199" s="46"/>
      <c r="BC199" s="46"/>
      <c r="BD199" s="103" t="str">
        <f t="shared" si="22"/>
        <v/>
      </c>
      <c r="BE199" s="9"/>
      <c r="BF199" s="9"/>
      <c r="BG199" s="9"/>
      <c r="BH199" s="9"/>
      <c r="BI199" s="46"/>
      <c r="BJ199" s="46"/>
      <c r="BK199" s="46"/>
      <c r="BL199" s="46"/>
      <c r="BM199" s="48"/>
      <c r="BN199" s="48"/>
      <c r="BO199" s="48"/>
      <c r="BP199" s="48"/>
      <c r="BQ199" s="104"/>
      <c r="BR199" s="128"/>
      <c r="BS199" s="710"/>
      <c r="BT199" s="827"/>
      <c r="BU199" s="1075"/>
      <c r="BV199" s="1075"/>
      <c r="BW199" s="1075"/>
      <c r="BX199" s="1075"/>
      <c r="BY199" s="997"/>
      <c r="BZ199" s="997"/>
    </row>
    <row r="200" spans="1:78" ht="167" x14ac:dyDescent="0.2">
      <c r="A200" s="1339"/>
      <c r="B200" s="1236"/>
      <c r="C200" s="1345"/>
      <c r="D200" s="1001"/>
      <c r="E200" s="1004"/>
      <c r="F200" s="1007"/>
      <c r="G200" s="1024"/>
      <c r="H200" s="1013"/>
      <c r="I200" s="1016"/>
      <c r="J200" s="1019"/>
      <c r="K200" s="1013"/>
      <c r="L200" s="1024"/>
      <c r="M200" s="1039"/>
      <c r="N200" s="1024"/>
      <c r="O200" s="1024"/>
      <c r="P200" s="1076"/>
      <c r="Q200" s="1134"/>
      <c r="R200" s="1016"/>
      <c r="S200" s="1027"/>
      <c r="T200" s="1016"/>
      <c r="U200" s="1027"/>
      <c r="V200" s="1016"/>
      <c r="W200" s="1027"/>
      <c r="X200" s="1030"/>
      <c r="Y200" s="1027"/>
      <c r="Z200" s="1027"/>
      <c r="AA200" s="1033"/>
      <c r="AB200" s="150">
        <v>2</v>
      </c>
      <c r="AC200" s="715" t="s">
        <v>767</v>
      </c>
      <c r="AD200" s="715">
        <v>2</v>
      </c>
      <c r="AE200" s="715" t="s">
        <v>768</v>
      </c>
      <c r="AF200" s="145" t="str">
        <f t="shared" si="18"/>
        <v>Probabilidad</v>
      </c>
      <c r="AG200" s="151" t="s">
        <v>281</v>
      </c>
      <c r="AH200" s="146">
        <f t="shared" si="19"/>
        <v>0.15</v>
      </c>
      <c r="AI200" s="151" t="s">
        <v>222</v>
      </c>
      <c r="AJ200" s="146">
        <f t="shared" si="20"/>
        <v>0.15</v>
      </c>
      <c r="AK200" s="147">
        <f t="shared" si="21"/>
        <v>0.3</v>
      </c>
      <c r="AL200" s="152">
        <f>IFERROR(IF(AND(AF199="Probabilidad",AF200="Probabilidad"),(AL199-(+AL199*AK200)),IF(AF200="Probabilidad",(S199-(+S199*AK200)),IF(AF200="Impacto",AL199,""))),"")</f>
        <v>0.29399999999999998</v>
      </c>
      <c r="AM200" s="152">
        <f>IFERROR(IF(AND(AF199="Impacto",AF200="Impacto"),(AM199-(+AM199*AK200)),IF(AF200="Impacto",(Y199-(+Y199*AK200)),IF(AF200="Probabilidad",AM199,""))),"")</f>
        <v>0.4</v>
      </c>
      <c r="AN200" s="153" t="s">
        <v>223</v>
      </c>
      <c r="AO200" s="153" t="s">
        <v>291</v>
      </c>
      <c r="AP200" s="153" t="s">
        <v>225</v>
      </c>
      <c r="AQ200" s="153" t="s">
        <v>226</v>
      </c>
      <c r="AR200" s="1013"/>
      <c r="AS200" s="1036"/>
      <c r="AT200" s="1036"/>
      <c r="AU200" s="1033"/>
      <c r="AV200" s="1036"/>
      <c r="AW200" s="1036"/>
      <c r="AX200" s="1033"/>
      <c r="AY200" s="1033"/>
      <c r="AZ200" s="1033"/>
      <c r="BA200" s="1016"/>
      <c r="BB200" s="130"/>
      <c r="BC200" s="130"/>
      <c r="BD200" s="173" t="str">
        <f t="shared" si="22"/>
        <v/>
      </c>
      <c r="BE200" s="149"/>
      <c r="BF200" s="149"/>
      <c r="BG200" s="149"/>
      <c r="BH200" s="149"/>
      <c r="BI200" s="130"/>
      <c r="BJ200" s="130"/>
      <c r="BK200" s="130"/>
      <c r="BL200" s="130"/>
      <c r="BM200" s="155"/>
      <c r="BN200" s="155"/>
      <c r="BO200" s="155"/>
      <c r="BP200" s="155"/>
      <c r="BQ200" s="156"/>
      <c r="BR200" s="157"/>
      <c r="BS200" s="304"/>
      <c r="BT200" s="400"/>
      <c r="BU200" s="1191"/>
      <c r="BV200" s="1191"/>
      <c r="BW200" s="1191"/>
      <c r="BX200" s="1191"/>
      <c r="BY200" s="998"/>
      <c r="BZ200" s="998"/>
    </row>
    <row r="201" spans="1:78" ht="129" customHeight="1" x14ac:dyDescent="0.2">
      <c r="A201" s="1339"/>
      <c r="B201" s="1236"/>
      <c r="C201" s="1345"/>
      <c r="D201" s="1001"/>
      <c r="E201" s="1004"/>
      <c r="F201" s="1007"/>
      <c r="G201" s="1024"/>
      <c r="H201" s="1013"/>
      <c r="I201" s="1016"/>
      <c r="J201" s="1019"/>
      <c r="K201" s="1013"/>
      <c r="L201" s="1024"/>
      <c r="M201" s="1039"/>
      <c r="N201" s="1024"/>
      <c r="O201" s="1024"/>
      <c r="P201" s="1076"/>
      <c r="Q201" s="1134"/>
      <c r="R201" s="1016"/>
      <c r="S201" s="1027"/>
      <c r="T201" s="1016"/>
      <c r="U201" s="1027"/>
      <c r="V201" s="1016"/>
      <c r="W201" s="1027"/>
      <c r="X201" s="1030"/>
      <c r="Y201" s="1027"/>
      <c r="Z201" s="1027"/>
      <c r="AA201" s="1033"/>
      <c r="AB201" s="150">
        <v>3</v>
      </c>
      <c r="AC201" s="715" t="s">
        <v>769</v>
      </c>
      <c r="AD201" s="715">
        <v>3</v>
      </c>
      <c r="AE201" s="715" t="s">
        <v>770</v>
      </c>
      <c r="AF201" s="145" t="str">
        <f t="shared" si="18"/>
        <v>Probabilidad</v>
      </c>
      <c r="AG201" s="151" t="s">
        <v>281</v>
      </c>
      <c r="AH201" s="146">
        <f t="shared" si="19"/>
        <v>0.15</v>
      </c>
      <c r="AI201" s="151" t="s">
        <v>734</v>
      </c>
      <c r="AJ201" s="146">
        <f t="shared" si="20"/>
        <v>0.25</v>
      </c>
      <c r="AK201" s="147">
        <f t="shared" si="21"/>
        <v>0.4</v>
      </c>
      <c r="AL201" s="152">
        <f>IFERROR(IF(AND(AF200="Probabilidad",AF201="Probabilidad"),(AL200-(+AL200*AK201)),IF(AND(AF200="Impacto",AF201="Probabilidad"),(AL199-(+AL199*AK201)),IF(AF201="Impacto",AL200,""))),"")</f>
        <v>0.1764</v>
      </c>
      <c r="AM201" s="152">
        <f>IFERROR(IF(AND(AF200="Impacto",AF201="Impacto"),(AM200-(+AM200*AK201)),IF(AND(AF200="Probabilidad",AF201="Impacto"),(AM199-(+AM199*AK201)),IF(AF201="Probabilidad",AM200,""))),"")</f>
        <v>0.4</v>
      </c>
      <c r="AN201" s="153" t="s">
        <v>771</v>
      </c>
      <c r="AO201" s="153" t="s">
        <v>291</v>
      </c>
      <c r="AP201" s="153" t="s">
        <v>241</v>
      </c>
      <c r="AQ201" s="153" t="s">
        <v>759</v>
      </c>
      <c r="AR201" s="1013"/>
      <c r="AS201" s="1036"/>
      <c r="AT201" s="1036"/>
      <c r="AU201" s="1033"/>
      <c r="AV201" s="1036"/>
      <c r="AW201" s="1036"/>
      <c r="AX201" s="1033"/>
      <c r="AY201" s="1033"/>
      <c r="AZ201" s="1033"/>
      <c r="BA201" s="1016"/>
      <c r="BB201" s="130"/>
      <c r="BC201" s="130"/>
      <c r="BD201" s="173" t="str">
        <f t="shared" si="22"/>
        <v/>
      </c>
      <c r="BE201" s="149"/>
      <c r="BF201" s="149"/>
      <c r="BG201" s="149"/>
      <c r="BH201" s="149"/>
      <c r="BI201" s="130"/>
      <c r="BJ201" s="130"/>
      <c r="BK201" s="130"/>
      <c r="BL201" s="130"/>
      <c r="BM201" s="155"/>
      <c r="BN201" s="155"/>
      <c r="BO201" s="155"/>
      <c r="BP201" s="155"/>
      <c r="BQ201" s="156"/>
      <c r="BR201" s="157"/>
      <c r="BS201" s="304"/>
      <c r="BT201" s="765"/>
      <c r="BU201" s="1191"/>
      <c r="BV201" s="1191"/>
      <c r="BW201" s="1191"/>
      <c r="BX201" s="1191"/>
      <c r="BY201" s="998"/>
      <c r="BZ201" s="998"/>
    </row>
    <row r="202" spans="1:78" ht="16" x14ac:dyDescent="0.2">
      <c r="A202" s="1339"/>
      <c r="B202" s="1236"/>
      <c r="C202" s="1345"/>
      <c r="D202" s="1001"/>
      <c r="E202" s="1004"/>
      <c r="F202" s="1007"/>
      <c r="G202" s="1024"/>
      <c r="H202" s="1013"/>
      <c r="I202" s="1016"/>
      <c r="J202" s="1019"/>
      <c r="K202" s="1013"/>
      <c r="L202" s="1024"/>
      <c r="M202" s="1039"/>
      <c r="N202" s="1024"/>
      <c r="O202" s="1024"/>
      <c r="P202" s="1076"/>
      <c r="Q202" s="1134"/>
      <c r="R202" s="1016"/>
      <c r="S202" s="1027"/>
      <c r="T202" s="1016"/>
      <c r="U202" s="1027"/>
      <c r="V202" s="1016"/>
      <c r="W202" s="1027"/>
      <c r="X202" s="1030"/>
      <c r="Y202" s="1027"/>
      <c r="Z202" s="1027"/>
      <c r="AA202" s="1033"/>
      <c r="AB202" s="150">
        <v>4</v>
      </c>
      <c r="AC202" s="149"/>
      <c r="AD202" s="149"/>
      <c r="AE202" s="131"/>
      <c r="AF202" s="145" t="str">
        <f t="shared" si="18"/>
        <v/>
      </c>
      <c r="AG202" s="151"/>
      <c r="AH202" s="146" t="str">
        <f t="shared" si="19"/>
        <v/>
      </c>
      <c r="AI202" s="151"/>
      <c r="AJ202" s="146" t="str">
        <f t="shared" si="20"/>
        <v/>
      </c>
      <c r="AK202" s="147" t="str">
        <f t="shared" si="21"/>
        <v/>
      </c>
      <c r="AL202" s="152" t="str">
        <f>IFERROR(IF(AND(AF201="Probabilidad",AF202="Probabilidad"),(AL201-(+AL201*AK202)),IF(AND(AF201="Impacto",AF202="Probabilidad"),(AL200-(+AL200*AK202)),IF(AF202="Impacto",AL201,""))),"")</f>
        <v/>
      </c>
      <c r="AM202" s="152" t="str">
        <f>IFERROR(IF(AND(AF201="Impacto",AF202="Impacto"),(AM201-(+AM201*AK202)),IF(AND(AF201="Probabilidad",AF202="Impacto"),(AM200-(+AM200*AK202)),IF(AF202="Probabilidad",AM201,""))),"")</f>
        <v/>
      </c>
      <c r="AN202" s="153"/>
      <c r="AO202" s="153"/>
      <c r="AP202" s="153"/>
      <c r="AQ202" s="153"/>
      <c r="AR202" s="1013"/>
      <c r="AS202" s="1036"/>
      <c r="AT202" s="1036"/>
      <c r="AU202" s="1033"/>
      <c r="AV202" s="1036"/>
      <c r="AW202" s="1036"/>
      <c r="AX202" s="1033"/>
      <c r="AY202" s="1033"/>
      <c r="AZ202" s="1033"/>
      <c r="BA202" s="1016"/>
      <c r="BB202" s="130"/>
      <c r="BC202" s="130"/>
      <c r="BD202" s="173" t="str">
        <f t="shared" si="22"/>
        <v/>
      </c>
      <c r="BE202" s="149"/>
      <c r="BF202" s="149"/>
      <c r="BG202" s="149"/>
      <c r="BH202" s="149"/>
      <c r="BI202" s="130"/>
      <c r="BJ202" s="130"/>
      <c r="BK202" s="130"/>
      <c r="BL202" s="130"/>
      <c r="BM202" s="155"/>
      <c r="BN202" s="155"/>
      <c r="BO202" s="155"/>
      <c r="BP202" s="155"/>
      <c r="BQ202" s="156"/>
      <c r="BR202" s="157"/>
      <c r="BS202" s="304"/>
      <c r="BT202" s="149"/>
      <c r="BU202" s="1191"/>
      <c r="BV202" s="1191"/>
      <c r="BW202" s="1191"/>
      <c r="BX202" s="1191"/>
      <c r="BY202" s="998"/>
      <c r="BZ202" s="998"/>
    </row>
    <row r="203" spans="1:78" ht="16" x14ac:dyDescent="0.2">
      <c r="A203" s="1339"/>
      <c r="B203" s="1236"/>
      <c r="C203" s="1345"/>
      <c r="D203" s="1001"/>
      <c r="E203" s="1004"/>
      <c r="F203" s="1007"/>
      <c r="G203" s="1024"/>
      <c r="H203" s="1013"/>
      <c r="I203" s="1016"/>
      <c r="J203" s="1019"/>
      <c r="K203" s="1013"/>
      <c r="L203" s="1024"/>
      <c r="M203" s="1039"/>
      <c r="N203" s="1024"/>
      <c r="O203" s="1024"/>
      <c r="P203" s="1076"/>
      <c r="Q203" s="1134"/>
      <c r="R203" s="1016"/>
      <c r="S203" s="1027"/>
      <c r="T203" s="1016"/>
      <c r="U203" s="1027"/>
      <c r="V203" s="1016"/>
      <c r="W203" s="1027"/>
      <c r="X203" s="1030"/>
      <c r="Y203" s="1027"/>
      <c r="Z203" s="1027"/>
      <c r="AA203" s="1033"/>
      <c r="AB203" s="150">
        <v>5</v>
      </c>
      <c r="AC203" s="149"/>
      <c r="AD203" s="149"/>
      <c r="AE203" s="149"/>
      <c r="AF203" s="145" t="str">
        <f t="shared" si="18"/>
        <v/>
      </c>
      <c r="AG203" s="151"/>
      <c r="AH203" s="146" t="str">
        <f t="shared" si="19"/>
        <v/>
      </c>
      <c r="AI203" s="151"/>
      <c r="AJ203" s="146" t="str">
        <f t="shared" si="20"/>
        <v/>
      </c>
      <c r="AK203" s="147" t="str">
        <f t="shared" si="21"/>
        <v/>
      </c>
      <c r="AL203" s="152" t="str">
        <f>IFERROR(IF(AND(AF202="Probabilidad",AF203="Probabilidad"),(AL202-(+AL202*AK203)),IF(AND(AF202="Impacto",AF203="Probabilidad"),(AL201-(+AL201*AK203)),IF(AF203="Impacto",AL202,""))),"")</f>
        <v/>
      </c>
      <c r="AM203" s="152" t="str">
        <f>IFERROR(IF(AND(AF202="Impacto",AF203="Impacto"),(AM202-(+AM202*AK203)),IF(AND(AF202="Probabilidad",AF203="Impacto"),(AM201-(+AM201*AK203)),IF(AF203="Probabilidad",AM202,""))),"")</f>
        <v/>
      </c>
      <c r="AN203" s="153"/>
      <c r="AO203" s="153"/>
      <c r="AP203" s="153"/>
      <c r="AQ203" s="153"/>
      <c r="AR203" s="1013"/>
      <c r="AS203" s="1036"/>
      <c r="AT203" s="1036"/>
      <c r="AU203" s="1033"/>
      <c r="AV203" s="1036"/>
      <c r="AW203" s="1036"/>
      <c r="AX203" s="1033"/>
      <c r="AY203" s="1033"/>
      <c r="AZ203" s="1033"/>
      <c r="BA203" s="1016"/>
      <c r="BB203" s="130"/>
      <c r="BC203" s="130"/>
      <c r="BD203" s="173" t="str">
        <f t="shared" si="22"/>
        <v/>
      </c>
      <c r="BE203" s="149"/>
      <c r="BF203" s="149"/>
      <c r="BG203" s="149"/>
      <c r="BH203" s="149"/>
      <c r="BI203" s="130"/>
      <c r="BJ203" s="130"/>
      <c r="BK203" s="130"/>
      <c r="BL203" s="130"/>
      <c r="BM203" s="155"/>
      <c r="BN203" s="155"/>
      <c r="BO203" s="155"/>
      <c r="BP203" s="155"/>
      <c r="BQ203" s="156"/>
      <c r="BR203" s="157"/>
      <c r="BS203" s="304"/>
      <c r="BT203" s="149"/>
      <c r="BU203" s="1191"/>
      <c r="BV203" s="1191"/>
      <c r="BW203" s="1191"/>
      <c r="BX203" s="1191"/>
      <c r="BY203" s="998"/>
      <c r="BZ203" s="998"/>
    </row>
    <row r="204" spans="1:78" ht="17" thickBot="1" x14ac:dyDescent="0.25">
      <c r="A204" s="1339"/>
      <c r="B204" s="1236"/>
      <c r="C204" s="1345"/>
      <c r="D204" s="1002"/>
      <c r="E204" s="1005"/>
      <c r="F204" s="1008"/>
      <c r="G204" s="1025"/>
      <c r="H204" s="1014"/>
      <c r="I204" s="1017"/>
      <c r="J204" s="1020"/>
      <c r="K204" s="1014"/>
      <c r="L204" s="1025"/>
      <c r="M204" s="1040"/>
      <c r="N204" s="1025"/>
      <c r="O204" s="1025"/>
      <c r="P204" s="1077"/>
      <c r="Q204" s="1135"/>
      <c r="R204" s="1017"/>
      <c r="S204" s="1028"/>
      <c r="T204" s="1017"/>
      <c r="U204" s="1028"/>
      <c r="V204" s="1017"/>
      <c r="W204" s="1028"/>
      <c r="X204" s="1031"/>
      <c r="Y204" s="1028"/>
      <c r="Z204" s="1028"/>
      <c r="AA204" s="1034"/>
      <c r="AB204" s="162">
        <v>6</v>
      </c>
      <c r="AC204" s="160"/>
      <c r="AD204" s="160"/>
      <c r="AE204" s="160"/>
      <c r="AF204" s="175" t="str">
        <f t="shared" si="18"/>
        <v/>
      </c>
      <c r="AG204" s="163"/>
      <c r="AH204" s="161" t="str">
        <f t="shared" si="19"/>
        <v/>
      </c>
      <c r="AI204" s="163"/>
      <c r="AJ204" s="161" t="str">
        <f t="shared" si="20"/>
        <v/>
      </c>
      <c r="AK204" s="164" t="str">
        <f t="shared" si="21"/>
        <v/>
      </c>
      <c r="AL204" s="152" t="str">
        <f>IFERROR(IF(AND(AF203="Probabilidad",AF204="Probabilidad"),(AL203-(+AL203*AK204)),IF(AND(AF203="Impacto",AF204="Probabilidad"),(AL202-(+AL202*AK204)),IF(AF204="Impacto",AL203,""))),"")</f>
        <v/>
      </c>
      <c r="AM204" s="152" t="str">
        <f>IFERROR(IF(AND(AF203="Impacto",AF204="Impacto"),(AM203-(+AM203*AK204)),IF(AND(AF203="Probabilidad",AF204="Impacto"),(AM202-(+AM202*AK204)),IF(AF204="Probabilidad",AM203,""))),"")</f>
        <v/>
      </c>
      <c r="AN204" s="51"/>
      <c r="AO204" s="51"/>
      <c r="AP204" s="51"/>
      <c r="AQ204" s="51"/>
      <c r="AR204" s="1014"/>
      <c r="AS204" s="1037"/>
      <c r="AT204" s="1037"/>
      <c r="AU204" s="1034"/>
      <c r="AV204" s="1037"/>
      <c r="AW204" s="1037"/>
      <c r="AX204" s="1034"/>
      <c r="AY204" s="1034"/>
      <c r="AZ204" s="1034"/>
      <c r="BA204" s="1017"/>
      <c r="BB204" s="167"/>
      <c r="BC204" s="167"/>
      <c r="BD204" s="176" t="str">
        <f t="shared" si="22"/>
        <v/>
      </c>
      <c r="BE204" s="160"/>
      <c r="BF204" s="160"/>
      <c r="BG204" s="160"/>
      <c r="BH204" s="160"/>
      <c r="BI204" s="167"/>
      <c r="BJ204" s="167"/>
      <c r="BK204" s="167"/>
      <c r="BL204" s="167"/>
      <c r="BM204" s="168"/>
      <c r="BN204" s="168"/>
      <c r="BO204" s="168"/>
      <c r="BP204" s="168"/>
      <c r="BQ204" s="169"/>
      <c r="BR204" s="170"/>
      <c r="BS204" s="711"/>
      <c r="BT204" s="160"/>
      <c r="BU204" s="1192"/>
      <c r="BV204" s="1192"/>
      <c r="BW204" s="1192"/>
      <c r="BX204" s="1192"/>
      <c r="BY204" s="999"/>
      <c r="BZ204" s="999"/>
    </row>
    <row r="205" spans="1:78" ht="104.25" customHeight="1" x14ac:dyDescent="0.2">
      <c r="A205" s="1339"/>
      <c r="B205" s="1236"/>
      <c r="C205" s="1345"/>
      <c r="D205" s="1000" t="s">
        <v>209</v>
      </c>
      <c r="E205" s="1003" t="s">
        <v>701</v>
      </c>
      <c r="F205" s="1006">
        <v>7</v>
      </c>
      <c r="G205" s="994" t="s">
        <v>772</v>
      </c>
      <c r="H205" s="1012"/>
      <c r="I205" s="1015"/>
      <c r="J205" s="1018" t="s">
        <v>773</v>
      </c>
      <c r="K205" s="1021" t="s">
        <v>213</v>
      </c>
      <c r="L205" s="994" t="s">
        <v>314</v>
      </c>
      <c r="M205" s="1038" t="s">
        <v>774</v>
      </c>
      <c r="N205" s="994"/>
      <c r="O205" s="994"/>
      <c r="P205" s="1075" t="s">
        <v>775</v>
      </c>
      <c r="Q205" s="1482">
        <v>1</v>
      </c>
      <c r="R205" s="1015" t="s">
        <v>217</v>
      </c>
      <c r="S205" s="1026">
        <f>IF(R205="Muy Alta",100%,IF(R205="Alta",80%,IF(R205="Media",60%,IF(R205="Baja",40%,IF(R205="Muy Baja",20%,"")))))</f>
        <v>0.6</v>
      </c>
      <c r="T205" s="1015"/>
      <c r="U205" s="1026" t="str">
        <f>IF(T205="Catastrófico",100%,IF(T205="Mayor",80%,IF(T205="Moderado",60%,IF(T205="Menor",40%,IF(T205="Leve",20%,"")))))</f>
        <v/>
      </c>
      <c r="V205" s="1015" t="s">
        <v>317</v>
      </c>
      <c r="W205" s="1026">
        <f>IF(V205="Catastrófico",100%,IF(V205="Mayor",80%,IF(V205="Moderado",60%,IF(V205="Menor",40%,IF(V205="Leve",20%,"")))))</f>
        <v>0.2</v>
      </c>
      <c r="X205" s="1029" t="str">
        <f>IF(Y205=100%,"Catastrófico",IF(Y205=80%,"Mayor",IF(Y205=60%,"Moderado",IF(Y205=40%,"Menor",IF(Y205=20%,"Leve","")))))</f>
        <v>Leve</v>
      </c>
      <c r="Y205" s="1026">
        <f>IF(AND(U205="",W205=""),"",MAX(U205,W205))</f>
        <v>0.2</v>
      </c>
      <c r="Z205" s="1026" t="str">
        <f>CONCATENATE(R205,X205)</f>
        <v>MediaLeve</v>
      </c>
      <c r="AA205" s="1032" t="str">
        <f>IF(Z205="Muy AltaLeve","Alto",IF(Z205="Muy AltaMenor","Alto",IF(Z205="Muy AltaModerado","Alto",IF(Z205="Muy AltaMayor","Alto",IF(Z205="Muy AltaCatastrófico","Extremo",IF(Z205="AltaLeve","Moderado",IF(Z205="AltaMenor","Moderado",IF(Z205="AltaModerado","Alto",IF(Z205="AltaMayor","Alto",IF(Z205="AltaCatastrófico","Extremo",IF(Z205="MediaLeve","Moderado",IF(Z205="MediaMenor","Moderado",IF(Z205="MediaModerado","Moderado",IF(Z205="MediaMayor","Alto",IF(Z205="MediaCatastrófico","Extremo",IF(Z205="BajaLeve","Bajo",IF(Z205="BajaMenor","Moderado",IF(Z205="BajaModerado","Moderado",IF(Z205="BajaMayor","Alto",IF(Z205="BajaCatastrófico","Extremo",IF(Z205="Muy BajaLeve","Bajo",IF(Z205="Muy BajaMenor","Bajo",IF(Z205="Muy BajaModerado","Moderado",IF(Z205="Muy BajaMayor","Alto",IF(Z205="Muy BajaCatastrófico","Extremo","")))))))))))))))))))))))))</f>
        <v>Moderado</v>
      </c>
      <c r="AB205" s="97">
        <v>1</v>
      </c>
      <c r="AC205" s="9" t="s">
        <v>776</v>
      </c>
      <c r="AD205" s="9">
        <v>2</v>
      </c>
      <c r="AE205" s="9" t="s">
        <v>777</v>
      </c>
      <c r="AF205" s="231" t="str">
        <f t="shared" si="18"/>
        <v>Probabilidad</v>
      </c>
      <c r="AG205" s="232" t="s">
        <v>281</v>
      </c>
      <c r="AH205" s="14">
        <f t="shared" si="19"/>
        <v>0.15</v>
      </c>
      <c r="AI205" s="232" t="s">
        <v>222</v>
      </c>
      <c r="AJ205" s="14">
        <f t="shared" si="20"/>
        <v>0.15</v>
      </c>
      <c r="AK205" s="101">
        <f t="shared" si="21"/>
        <v>0.3</v>
      </c>
      <c r="AL205" s="100">
        <f>IFERROR(IF(AF205="Probabilidad",(S205-(+S205*AK205)),IF(AF205="Impacto",S205,"")),"")</f>
        <v>0.42</v>
      </c>
      <c r="AM205" s="100">
        <f>IFERROR(IF(AF205="Impacto",(Y205-(+Y205*AK205)),IF(AF205="Probabilidad",Y205,"")),"")</f>
        <v>0.2</v>
      </c>
      <c r="AN205" s="50" t="s">
        <v>223</v>
      </c>
      <c r="AO205" s="50" t="s">
        <v>291</v>
      </c>
      <c r="AP205" s="50" t="s">
        <v>225</v>
      </c>
      <c r="AQ205" s="50" t="s">
        <v>226</v>
      </c>
      <c r="AR205" s="1193" t="s">
        <v>778</v>
      </c>
      <c r="AS205" s="1035">
        <f>S205</f>
        <v>0.6</v>
      </c>
      <c r="AT205" s="1035">
        <f>IF(AL205="","",MIN(AL205:AL210))</f>
        <v>0.12347999999999998</v>
      </c>
      <c r="AU205" s="1032" t="str">
        <f>IFERROR(IF(AT205="","",IF(AT205&lt;=0.2,"Muy Baja",IF(AT205&lt;=0.4,"Baja",IF(AT205&lt;=0.6,"Media",IF(AT205&lt;=0.8,"Alta","Muy Alta"))))),"")</f>
        <v>Muy Baja</v>
      </c>
      <c r="AV205" s="1035">
        <f>Y205</f>
        <v>0.2</v>
      </c>
      <c r="AW205" s="1035">
        <f>IF(AM205="","",MIN(AM205:AM210))</f>
        <v>0.2</v>
      </c>
      <c r="AX205" s="1032" t="str">
        <f>IFERROR(IF(AW205="","",IF(AW205&lt;=0.2,"Leve",IF(AW205&lt;=0.4,"Menor",IF(AW205&lt;=0.6,"Moderado",IF(AW205&lt;=0.8,"Mayor","Catastrófico"))))),"")</f>
        <v>Leve</v>
      </c>
      <c r="AY205" s="1032" t="str">
        <f>AA205</f>
        <v>Moderado</v>
      </c>
      <c r="AZ205" s="1032" t="str">
        <f>IFERROR(IF(OR(AND(AU205="Muy Baja",AX205="Leve"),AND(AU205="Muy Baja",AX205="Menor"),AND(AU205="Baja",AX205="Leve")),"Bajo",IF(OR(AND(AU205="Muy baja",AX205="Moderado"),AND(AU205="Baja",AX205="Menor"),AND(AU205="Baja",AX205="Moderado"),AND(AU205="Media",AX205="Leve"),AND(AU205="Media",AX205="Menor"),AND(AU205="Media",AX205="Moderado"),AND(AU205="Alta",AX205="Leve"),AND(AU205="Alta",AX205="Menor")),"Moderado",IF(OR(AND(AU205="Muy Baja",AX205="Mayor"),AND(AU205="Baja",AX205="Mayor"),AND(AU205="Media",AX205="Mayor"),AND(AU205="Alta",AX205="Moderado"),AND(AU205="Alta",AX205="Mayor"),AND(AU205="Muy Alta",AX205="Leve"),AND(AU205="Muy Alta",AX205="Menor"),AND(AU205="Muy Alta",AX205="Moderado"),AND(AU205="Muy Alta",AX205="Mayor")),"Alto",IF(OR(AND(AU205="Muy Baja",AX205="Catastrófico"),AND(AU205="Baja",AX205="Catastrófico"),AND(AU205="Media",AX205="Catastrófico"),AND(AU205="Alta",AX205="Catastrófico"),AND(AU205="Muy Alta",AX205="Catastrófico")),"Extremo","")))),"")</f>
        <v>Bajo</v>
      </c>
      <c r="BA205" s="1015" t="s">
        <v>255</v>
      </c>
      <c r="BB205" s="46"/>
      <c r="BC205" s="46"/>
      <c r="BD205" s="103" t="str">
        <f t="shared" si="22"/>
        <v/>
      </c>
      <c r="BE205" s="9"/>
      <c r="BF205" s="9"/>
      <c r="BG205" s="9"/>
      <c r="BH205" s="9"/>
      <c r="BI205" s="46"/>
      <c r="BJ205" s="46"/>
      <c r="BK205" s="46"/>
      <c r="BL205" s="46"/>
      <c r="BM205" s="48"/>
      <c r="BN205" s="48"/>
      <c r="BO205" s="48"/>
      <c r="BP205" s="48"/>
      <c r="BQ205" s="104"/>
      <c r="BR205" s="128"/>
      <c r="BS205" s="710"/>
      <c r="BT205" s="607"/>
      <c r="BU205" s="1075"/>
      <c r="BV205" s="1075"/>
      <c r="BW205" s="1075"/>
      <c r="BX205" s="1075"/>
      <c r="BY205" s="997"/>
      <c r="BZ205" s="997"/>
    </row>
    <row r="206" spans="1:78" ht="104.25" customHeight="1" x14ac:dyDescent="0.2">
      <c r="A206" s="1339"/>
      <c r="B206" s="1236"/>
      <c r="C206" s="1345"/>
      <c r="D206" s="1001"/>
      <c r="E206" s="1004"/>
      <c r="F206" s="1007"/>
      <c r="G206" s="1024"/>
      <c r="H206" s="1013"/>
      <c r="I206" s="1016"/>
      <c r="J206" s="1019"/>
      <c r="K206" s="1022"/>
      <c r="L206" s="1024"/>
      <c r="M206" s="1039"/>
      <c r="N206" s="1024"/>
      <c r="O206" s="1024"/>
      <c r="P206" s="1076"/>
      <c r="Q206" s="1483"/>
      <c r="R206" s="1016"/>
      <c r="S206" s="1027"/>
      <c r="T206" s="1016"/>
      <c r="U206" s="1027"/>
      <c r="V206" s="1016"/>
      <c r="W206" s="1027"/>
      <c r="X206" s="1030"/>
      <c r="Y206" s="1027"/>
      <c r="Z206" s="1027"/>
      <c r="AA206" s="1033"/>
      <c r="AB206" s="150">
        <v>2</v>
      </c>
      <c r="AC206" s="149" t="s">
        <v>779</v>
      </c>
      <c r="AD206" s="149">
        <v>2</v>
      </c>
      <c r="AE206" s="149" t="s">
        <v>780</v>
      </c>
      <c r="AF206" s="145" t="str">
        <f t="shared" si="18"/>
        <v>Probabilidad</v>
      </c>
      <c r="AG206" s="151" t="s">
        <v>281</v>
      </c>
      <c r="AH206" s="146">
        <f t="shared" si="19"/>
        <v>0.15</v>
      </c>
      <c r="AI206" s="151" t="s">
        <v>222</v>
      </c>
      <c r="AJ206" s="146">
        <f t="shared" si="20"/>
        <v>0.15</v>
      </c>
      <c r="AK206" s="147">
        <f t="shared" si="21"/>
        <v>0.3</v>
      </c>
      <c r="AL206" s="152">
        <f>IFERROR(IF(AND(AF205="Probabilidad",AF206="Probabilidad"),(AL205-(+AL205*AK206)),IF(AF206="Probabilidad",(S205-(+S205*AK206)),IF(AF206="Impacto",AL205,""))),"")</f>
        <v>0.29399999999999998</v>
      </c>
      <c r="AM206" s="152">
        <f>IFERROR(IF(AND(AF205="Impacto",AF206="Impacto"),(AM205-(+AM205*AK206)),IF(AF206="Impacto",(Y205-(Y205*AK206)),IF(AF206="Probabilidad",AM205,""))),"")</f>
        <v>0.2</v>
      </c>
      <c r="AN206" s="153" t="s">
        <v>223</v>
      </c>
      <c r="AO206" s="153" t="s">
        <v>291</v>
      </c>
      <c r="AP206" s="153" t="s">
        <v>225</v>
      </c>
      <c r="AQ206" s="153" t="s">
        <v>226</v>
      </c>
      <c r="AR206" s="1013"/>
      <c r="AS206" s="1036"/>
      <c r="AT206" s="1036"/>
      <c r="AU206" s="1033"/>
      <c r="AV206" s="1036"/>
      <c r="AW206" s="1036"/>
      <c r="AX206" s="1033"/>
      <c r="AY206" s="1033"/>
      <c r="AZ206" s="1033"/>
      <c r="BA206" s="1016"/>
      <c r="BB206" s="130"/>
      <c r="BC206" s="130"/>
      <c r="BD206" s="173" t="str">
        <f t="shared" si="22"/>
        <v/>
      </c>
      <c r="BE206" s="149"/>
      <c r="BF206" s="149"/>
      <c r="BG206" s="149"/>
      <c r="BH206" s="149"/>
      <c r="BI206" s="130"/>
      <c r="BJ206" s="130"/>
      <c r="BK206" s="130"/>
      <c r="BL206" s="130"/>
      <c r="BM206" s="155"/>
      <c r="BN206" s="155"/>
      <c r="BO206" s="155"/>
      <c r="BP206" s="155"/>
      <c r="BQ206" s="156"/>
      <c r="BR206" s="157"/>
      <c r="BS206" s="304"/>
      <c r="BT206" s="774"/>
      <c r="BU206" s="1191"/>
      <c r="BV206" s="1191"/>
      <c r="BW206" s="1191"/>
      <c r="BX206" s="1191"/>
      <c r="BY206" s="998"/>
      <c r="BZ206" s="998"/>
    </row>
    <row r="207" spans="1:78" ht="104.25" customHeight="1" x14ac:dyDescent="0.2">
      <c r="A207" s="1339"/>
      <c r="B207" s="1236"/>
      <c r="C207" s="1345"/>
      <c r="D207" s="1001"/>
      <c r="E207" s="1004"/>
      <c r="F207" s="1007"/>
      <c r="G207" s="1024"/>
      <c r="H207" s="1013"/>
      <c r="I207" s="1016"/>
      <c r="J207" s="1019"/>
      <c r="K207" s="1022"/>
      <c r="L207" s="1024"/>
      <c r="M207" s="1039"/>
      <c r="N207" s="1024"/>
      <c r="O207" s="1024"/>
      <c r="P207" s="1076"/>
      <c r="Q207" s="1483"/>
      <c r="R207" s="1016"/>
      <c r="S207" s="1027"/>
      <c r="T207" s="1016"/>
      <c r="U207" s="1027"/>
      <c r="V207" s="1016"/>
      <c r="W207" s="1027"/>
      <c r="X207" s="1030"/>
      <c r="Y207" s="1027"/>
      <c r="Z207" s="1027"/>
      <c r="AA207" s="1033"/>
      <c r="AB207" s="150">
        <v>3</v>
      </c>
      <c r="AC207" s="149" t="s">
        <v>781</v>
      </c>
      <c r="AD207" s="149">
        <v>2</v>
      </c>
      <c r="AE207" s="149" t="s">
        <v>782</v>
      </c>
      <c r="AF207" s="145" t="str">
        <f t="shared" si="18"/>
        <v>Probabilidad</v>
      </c>
      <c r="AG207" s="151" t="s">
        <v>281</v>
      </c>
      <c r="AH207" s="146">
        <f t="shared" si="19"/>
        <v>0.15</v>
      </c>
      <c r="AI207" s="151" t="s">
        <v>222</v>
      </c>
      <c r="AJ207" s="146">
        <f t="shared" si="20"/>
        <v>0.15</v>
      </c>
      <c r="AK207" s="147">
        <f t="shared" si="21"/>
        <v>0.3</v>
      </c>
      <c r="AL207" s="152">
        <f>IFERROR(IF(AND(AF206="Probabilidad",AF207="Probabilidad"),(AL206-(+AL206*AK207)),IF(AND(AF206="Impacto",AF207="Probabilidad"),(AL205-(+AL205*AK207)),IF(AF207="Impacto",AL206,""))),"")</f>
        <v>0.20579999999999998</v>
      </c>
      <c r="AM207" s="152">
        <f>IFERROR(IF(AND(AF206="Impacto",AF207="Impacto"),(AM206-(+AM206*AK207)),IF(AND(AF206="Probabilidad",AF207="Impacto"),(AM205-(+AM205*AK207)),IF(AF207="Probabilidad",AM206,""))),"")</f>
        <v>0.2</v>
      </c>
      <c r="AN207" s="153" t="s">
        <v>223</v>
      </c>
      <c r="AO207" s="153" t="s">
        <v>291</v>
      </c>
      <c r="AP207" s="153" t="s">
        <v>225</v>
      </c>
      <c r="AQ207" s="153" t="s">
        <v>226</v>
      </c>
      <c r="AR207" s="1013"/>
      <c r="AS207" s="1036"/>
      <c r="AT207" s="1036"/>
      <c r="AU207" s="1033"/>
      <c r="AV207" s="1036"/>
      <c r="AW207" s="1036"/>
      <c r="AX207" s="1033"/>
      <c r="AY207" s="1033"/>
      <c r="AZ207" s="1033"/>
      <c r="BA207" s="1016"/>
      <c r="BB207" s="130"/>
      <c r="BC207" s="130"/>
      <c r="BD207" s="173" t="str">
        <f t="shared" si="22"/>
        <v/>
      </c>
      <c r="BE207" s="149"/>
      <c r="BF207" s="149"/>
      <c r="BG207" s="149"/>
      <c r="BH207" s="149"/>
      <c r="BI207" s="130"/>
      <c r="BJ207" s="130"/>
      <c r="BK207" s="130"/>
      <c r="BL207" s="130"/>
      <c r="BM207" s="155"/>
      <c r="BN207" s="155"/>
      <c r="BO207" s="155"/>
      <c r="BP207" s="155"/>
      <c r="BQ207" s="156"/>
      <c r="BR207" s="157"/>
      <c r="BS207" s="304"/>
      <c r="BT207" s="774"/>
      <c r="BU207" s="1191"/>
      <c r="BV207" s="1191"/>
      <c r="BW207" s="1191"/>
      <c r="BX207" s="1191"/>
      <c r="BY207" s="998"/>
      <c r="BZ207" s="998"/>
    </row>
    <row r="208" spans="1:78" ht="104.25" customHeight="1" x14ac:dyDescent="0.2">
      <c r="A208" s="1339"/>
      <c r="B208" s="1236"/>
      <c r="C208" s="1345"/>
      <c r="D208" s="1001"/>
      <c r="E208" s="1004"/>
      <c r="F208" s="1007"/>
      <c r="G208" s="1024"/>
      <c r="H208" s="1013"/>
      <c r="I208" s="1016"/>
      <c r="J208" s="1019"/>
      <c r="K208" s="1022"/>
      <c r="L208" s="1024"/>
      <c r="M208" s="1039"/>
      <c r="N208" s="1024"/>
      <c r="O208" s="1024"/>
      <c r="P208" s="1076"/>
      <c r="Q208" s="1483"/>
      <c r="R208" s="1016"/>
      <c r="S208" s="1027"/>
      <c r="T208" s="1016"/>
      <c r="U208" s="1027"/>
      <c r="V208" s="1016"/>
      <c r="W208" s="1027"/>
      <c r="X208" s="1030"/>
      <c r="Y208" s="1027"/>
      <c r="Z208" s="1027"/>
      <c r="AA208" s="1033"/>
      <c r="AB208" s="150">
        <v>4</v>
      </c>
      <c r="AC208" s="149" t="s">
        <v>783</v>
      </c>
      <c r="AD208" s="149">
        <v>1</v>
      </c>
      <c r="AE208" s="149" t="s">
        <v>784</v>
      </c>
      <c r="AF208" s="145" t="str">
        <f t="shared" si="18"/>
        <v>Probabilidad</v>
      </c>
      <c r="AG208" s="151" t="s">
        <v>281</v>
      </c>
      <c r="AH208" s="146">
        <f t="shared" si="19"/>
        <v>0.15</v>
      </c>
      <c r="AI208" s="151" t="s">
        <v>734</v>
      </c>
      <c r="AJ208" s="146">
        <f t="shared" si="20"/>
        <v>0.25</v>
      </c>
      <c r="AK208" s="147">
        <f t="shared" si="21"/>
        <v>0.4</v>
      </c>
      <c r="AL208" s="152">
        <f>IFERROR(IF(AND(AF207="Probabilidad",AF208="Probabilidad"),(AL207-(+AL207*AK208)),IF(AND(AF207="Impacto",AF208="Probabilidad"),(AL206-(+AL206*AK208)),IF(AF208="Impacto",AL207,""))),"")</f>
        <v>0.12347999999999998</v>
      </c>
      <c r="AM208" s="152">
        <f>IFERROR(IF(AND(AF207="Impacto",AF208="Impacto"),(AM207-(+AM207*AK208)),IF(AND(AF207="Probabilidad",AF208="Impacto"),(AM206-(+AM206*AK208)),IF(AF208="Probabilidad",AM207,""))),"")</f>
        <v>0.2</v>
      </c>
      <c r="AN208" s="153" t="s">
        <v>771</v>
      </c>
      <c r="AO208" s="153" t="s">
        <v>291</v>
      </c>
      <c r="AP208" s="153" t="s">
        <v>241</v>
      </c>
      <c r="AQ208" s="153" t="s">
        <v>759</v>
      </c>
      <c r="AR208" s="1013"/>
      <c r="AS208" s="1036"/>
      <c r="AT208" s="1036"/>
      <c r="AU208" s="1033"/>
      <c r="AV208" s="1036"/>
      <c r="AW208" s="1036"/>
      <c r="AX208" s="1033"/>
      <c r="AY208" s="1033"/>
      <c r="AZ208" s="1033"/>
      <c r="BA208" s="1016"/>
      <c r="BB208" s="130"/>
      <c r="BC208" s="130"/>
      <c r="BD208" s="173" t="str">
        <f t="shared" si="22"/>
        <v/>
      </c>
      <c r="BE208" s="149"/>
      <c r="BF208" s="149"/>
      <c r="BG208" s="149"/>
      <c r="BH208" s="149"/>
      <c r="BI208" s="130"/>
      <c r="BJ208" s="130"/>
      <c r="BK208" s="130"/>
      <c r="BL208" s="130"/>
      <c r="BM208" s="155"/>
      <c r="BN208" s="155"/>
      <c r="BO208" s="155"/>
      <c r="BP208" s="155"/>
      <c r="BQ208" s="156"/>
      <c r="BR208" s="157"/>
      <c r="BS208" s="304"/>
      <c r="BT208" s="774"/>
      <c r="BU208" s="1191"/>
      <c r="BV208" s="1191"/>
      <c r="BW208" s="1191"/>
      <c r="BX208" s="1191"/>
      <c r="BY208" s="998"/>
      <c r="BZ208" s="998"/>
    </row>
    <row r="209" spans="1:78" ht="16" x14ac:dyDescent="0.2">
      <c r="A209" s="1339"/>
      <c r="B209" s="1236"/>
      <c r="C209" s="1345"/>
      <c r="D209" s="1001"/>
      <c r="E209" s="1004"/>
      <c r="F209" s="1007"/>
      <c r="G209" s="1024"/>
      <c r="H209" s="1013"/>
      <c r="I209" s="1016"/>
      <c r="J209" s="1019"/>
      <c r="K209" s="1022"/>
      <c r="L209" s="1024"/>
      <c r="M209" s="1039"/>
      <c r="N209" s="1024"/>
      <c r="O209" s="1024"/>
      <c r="P209" s="1076"/>
      <c r="Q209" s="1483"/>
      <c r="R209" s="1016"/>
      <c r="S209" s="1027"/>
      <c r="T209" s="1016"/>
      <c r="U209" s="1027"/>
      <c r="V209" s="1016"/>
      <c r="W209" s="1027"/>
      <c r="X209" s="1030"/>
      <c r="Y209" s="1027"/>
      <c r="Z209" s="1027"/>
      <c r="AA209" s="1033"/>
      <c r="AB209" s="150">
        <v>5</v>
      </c>
      <c r="AC209" s="149"/>
      <c r="AD209" s="149"/>
      <c r="AE209" s="149"/>
      <c r="AF209" s="145" t="str">
        <f t="shared" si="18"/>
        <v/>
      </c>
      <c r="AG209" s="151"/>
      <c r="AH209" s="146" t="str">
        <f t="shared" si="19"/>
        <v/>
      </c>
      <c r="AI209" s="151"/>
      <c r="AJ209" s="146" t="str">
        <f t="shared" si="20"/>
        <v/>
      </c>
      <c r="AK209" s="147" t="str">
        <f t="shared" si="21"/>
        <v/>
      </c>
      <c r="AL209" s="152" t="str">
        <f>IFERROR(IF(AND(AF208="Probabilidad",AF209="Probabilidad"),(AL208-(+AL208*AK209)),IF(AND(AF208="Impacto",AF209="Probabilidad"),(AL207-(+AL207*AK209)),IF(AF209="Impacto",AL208,""))),"")</f>
        <v/>
      </c>
      <c r="AM209" s="152" t="str">
        <f>IFERROR(IF(AND(AF208="Impacto",AF209="Impacto"),(AM208-(+AM208*AK209)),IF(AND(AF208="Probabilidad",AF209="Impacto"),(AM207-(+AM207*AK209)),IF(AF209="Probabilidad",AM208,""))),"")</f>
        <v/>
      </c>
      <c r="AN209" s="153"/>
      <c r="AO209" s="153"/>
      <c r="AP209" s="153"/>
      <c r="AQ209" s="153"/>
      <c r="AR209" s="1013"/>
      <c r="AS209" s="1036"/>
      <c r="AT209" s="1036"/>
      <c r="AU209" s="1033"/>
      <c r="AV209" s="1036"/>
      <c r="AW209" s="1036"/>
      <c r="AX209" s="1033"/>
      <c r="AY209" s="1033"/>
      <c r="AZ209" s="1033"/>
      <c r="BA209" s="1016"/>
      <c r="BB209" s="130"/>
      <c r="BC209" s="130"/>
      <c r="BD209" s="173" t="str">
        <f t="shared" si="22"/>
        <v/>
      </c>
      <c r="BE209" s="149"/>
      <c r="BF209" s="149"/>
      <c r="BG209" s="149"/>
      <c r="BH209" s="149"/>
      <c r="BI209" s="130"/>
      <c r="BJ209" s="130"/>
      <c r="BK209" s="130"/>
      <c r="BL209" s="130"/>
      <c r="BM209" s="155"/>
      <c r="BN209" s="155"/>
      <c r="BO209" s="155"/>
      <c r="BP209" s="155"/>
      <c r="BQ209" s="156"/>
      <c r="BR209" s="157"/>
      <c r="BS209" s="304"/>
      <c r="BT209" s="149"/>
      <c r="BU209" s="1191"/>
      <c r="BV209" s="1191"/>
      <c r="BW209" s="1191"/>
      <c r="BX209" s="1191"/>
      <c r="BY209" s="998"/>
      <c r="BZ209" s="998"/>
    </row>
    <row r="210" spans="1:78" ht="17" thickBot="1" x14ac:dyDescent="0.25">
      <c r="A210" s="1339"/>
      <c r="B210" s="1236"/>
      <c r="C210" s="1345"/>
      <c r="D210" s="1002"/>
      <c r="E210" s="1005"/>
      <c r="F210" s="1008"/>
      <c r="G210" s="1025"/>
      <c r="H210" s="1014"/>
      <c r="I210" s="1017"/>
      <c r="J210" s="1020"/>
      <c r="K210" s="1023"/>
      <c r="L210" s="1025"/>
      <c r="M210" s="1040"/>
      <c r="N210" s="1025"/>
      <c r="O210" s="1025"/>
      <c r="P210" s="1077"/>
      <c r="Q210" s="1484"/>
      <c r="R210" s="1017"/>
      <c r="S210" s="1028"/>
      <c r="T210" s="1017"/>
      <c r="U210" s="1028"/>
      <c r="V210" s="1017"/>
      <c r="W210" s="1028"/>
      <c r="X210" s="1031"/>
      <c r="Y210" s="1028"/>
      <c r="Z210" s="1028"/>
      <c r="AA210" s="1034"/>
      <c r="AB210" s="162">
        <v>6</v>
      </c>
      <c r="AC210" s="160"/>
      <c r="AD210" s="160"/>
      <c r="AE210" s="160"/>
      <c r="AF210" s="98" t="str">
        <f t="shared" si="18"/>
        <v/>
      </c>
      <c r="AG210" s="239"/>
      <c r="AH210" s="161" t="str">
        <f t="shared" si="19"/>
        <v/>
      </c>
      <c r="AI210" s="239"/>
      <c r="AJ210" s="161" t="str">
        <f t="shared" si="20"/>
        <v/>
      </c>
      <c r="AK210" s="164" t="str">
        <f t="shared" si="21"/>
        <v/>
      </c>
      <c r="AL210" s="152" t="str">
        <f>IFERROR(IF(AND(AF209="Probabilidad",AF210="Probabilidad"),(AL209-(+AL209*AK210)),IF(AND(AF209="Impacto",AF210="Probabilidad"),(AL208-(+AL208*AK210)),IF(AF210="Impacto",AL209,""))),"")</f>
        <v/>
      </c>
      <c r="AM210" s="152" t="str">
        <f>IFERROR(IF(AND(AF209="Impacto",AF210="Impacto"),(AM209-(+AM209*AK210)),IF(AND(AF209="Probabilidad",AF210="Impacto"),(AM208-(+AM208*AK210)),IF(AF210="Probabilidad",AM209,""))),"")</f>
        <v/>
      </c>
      <c r="AN210" s="51"/>
      <c r="AO210" s="51"/>
      <c r="AP210" s="51"/>
      <c r="AQ210" s="51"/>
      <c r="AR210" s="1014"/>
      <c r="AS210" s="1037"/>
      <c r="AT210" s="1037"/>
      <c r="AU210" s="1034"/>
      <c r="AV210" s="1037"/>
      <c r="AW210" s="1037"/>
      <c r="AX210" s="1034"/>
      <c r="AY210" s="1034"/>
      <c r="AZ210" s="1034"/>
      <c r="BA210" s="1017"/>
      <c r="BB210" s="167"/>
      <c r="BC210" s="167"/>
      <c r="BD210" s="176" t="str">
        <f t="shared" si="22"/>
        <v/>
      </c>
      <c r="BE210" s="160"/>
      <c r="BF210" s="160"/>
      <c r="BG210" s="160"/>
      <c r="BH210" s="160"/>
      <c r="BI210" s="167"/>
      <c r="BJ210" s="167"/>
      <c r="BK210" s="167"/>
      <c r="BL210" s="167"/>
      <c r="BM210" s="168"/>
      <c r="BN210" s="168"/>
      <c r="BO210" s="168"/>
      <c r="BP210" s="168"/>
      <c r="BQ210" s="169"/>
      <c r="BR210" s="170"/>
      <c r="BS210" s="712"/>
      <c r="BT210" s="160"/>
      <c r="BU210" s="1192"/>
      <c r="BV210" s="1192"/>
      <c r="BW210" s="1192"/>
      <c r="BX210" s="1192"/>
      <c r="BY210" s="999"/>
      <c r="BZ210" s="999"/>
    </row>
    <row r="211" spans="1:78" ht="81" customHeight="1" thickTop="1" x14ac:dyDescent="0.2">
      <c r="A211" s="1339"/>
      <c r="B211" s="1236"/>
      <c r="C211" s="1345"/>
      <c r="D211" s="1000" t="s">
        <v>209</v>
      </c>
      <c r="E211" s="1003" t="s">
        <v>701</v>
      </c>
      <c r="F211" s="1006">
        <v>8</v>
      </c>
      <c r="G211" s="994" t="s">
        <v>785</v>
      </c>
      <c r="H211" s="1012"/>
      <c r="I211" s="1015"/>
      <c r="J211" s="1018" t="s">
        <v>786</v>
      </c>
      <c r="K211" s="1021" t="s">
        <v>213</v>
      </c>
      <c r="L211" s="994" t="s">
        <v>314</v>
      </c>
      <c r="M211" s="1038" t="s">
        <v>787</v>
      </c>
      <c r="N211" s="994"/>
      <c r="O211" s="994"/>
      <c r="P211" s="1075" t="s">
        <v>788</v>
      </c>
      <c r="Q211" s="1133">
        <v>0.9</v>
      </c>
      <c r="R211" s="1015" t="s">
        <v>269</v>
      </c>
      <c r="S211" s="1026">
        <f>IF(R211="Muy Alta",100%,IF(R211="Alta",80%,IF(R211="Media",60%,IF(R211="Baja",40%,IF(R211="Muy Baja",20%,"")))))</f>
        <v>0.2</v>
      </c>
      <c r="T211" s="1015"/>
      <c r="U211" s="1026" t="str">
        <f>IF(T211="Catastrófico",100%,IF(T211="Mayor",80%,IF(T211="Moderado",60%,IF(T211="Menor",40%,IF(T211="Leve",20%,"")))))</f>
        <v/>
      </c>
      <c r="V211" s="1015" t="s">
        <v>251</v>
      </c>
      <c r="W211" s="1026">
        <f>IF(V211="Catastrófico",100%,IF(V211="Mayor",80%,IF(V211="Moderado",60%,IF(V211="Menor",40%,IF(V211="Leve",20%,"")))))</f>
        <v>0.4</v>
      </c>
      <c r="X211" s="1029" t="str">
        <f>IF(Y211=100%,"Catastrófico",IF(Y211=80%,"Mayor",IF(Y211=60%,"Moderado",IF(Y211=40%,"Menor",IF(Y211=20%,"Leve","")))))</f>
        <v>Menor</v>
      </c>
      <c r="Y211" s="1026">
        <f>IF(AND(U211="",W211=""),"",MAX(U211,W211))</f>
        <v>0.4</v>
      </c>
      <c r="Z211" s="1026" t="str">
        <f>CONCATENATE(R211,X211)</f>
        <v>Muy BajaMenor</v>
      </c>
      <c r="AA211" s="1032" t="str">
        <f>IF(Z211="Muy AltaLeve","Alto",IF(Z211="Muy AltaMenor","Alto",IF(Z211="Muy AltaModerado","Alto",IF(Z211="Muy AltaMayor","Alto",IF(Z211="Muy AltaCatastrófico","Extremo",IF(Z211="AltaLeve","Moderado",IF(Z211="AltaMenor","Moderado",IF(Z211="AltaModerado","Alto",IF(Z211="AltaMayor","Alto",IF(Z211="AltaCatastrófico","Extremo",IF(Z211="MediaLeve","Moderado",IF(Z211="MediaMenor","Moderado",IF(Z211="MediaModerado","Moderado",IF(Z211="MediaMayor","Alto",IF(Z211="MediaCatastrófico","Extremo",IF(Z211="BajaLeve","Bajo",IF(Z211="BajaMenor","Moderado",IF(Z211="BajaModerado","Moderado",IF(Z211="BajaMayor","Alto",IF(Z211="BajaCatastrófico","Extremo",IF(Z211="Muy BajaLeve","Bajo",IF(Z211="Muy BajaMenor","Bajo",IF(Z211="Muy BajaModerado","Moderado",IF(Z211="Muy BajaMayor","Alto",IF(Z211="Muy BajaCatastrófico","Extremo","")))))))))))))))))))))))))</f>
        <v>Bajo</v>
      </c>
      <c r="AB211" s="97">
        <v>1</v>
      </c>
      <c r="AC211" s="361" t="s">
        <v>789</v>
      </c>
      <c r="AD211" s="362">
        <v>1.2</v>
      </c>
      <c r="AE211" s="363" t="s">
        <v>790</v>
      </c>
      <c r="AF211" s="99" t="str">
        <f t="shared" si="18"/>
        <v>Probabilidad</v>
      </c>
      <c r="AG211" s="10" t="s">
        <v>281</v>
      </c>
      <c r="AH211" s="14">
        <f t="shared" si="19"/>
        <v>0.15</v>
      </c>
      <c r="AI211" s="10" t="s">
        <v>734</v>
      </c>
      <c r="AJ211" s="14">
        <f t="shared" si="20"/>
        <v>0.25</v>
      </c>
      <c r="AK211" s="101">
        <f t="shared" si="21"/>
        <v>0.4</v>
      </c>
      <c r="AL211" s="100">
        <f>IFERROR(IF(AF211="Probabilidad",(S211-(+S211*AK211)),IF(AF211="Impacto",S211,"")),"")</f>
        <v>0.12</v>
      </c>
      <c r="AM211" s="100">
        <f>IFERROR(IF(AF211="Impacto",(Y211-(+Y211*AK211)),IF(AF211="Probabilidad",Y211,"")),"")</f>
        <v>0.4</v>
      </c>
      <c r="AN211" s="335" t="s">
        <v>223</v>
      </c>
      <c r="AO211" s="335" t="s">
        <v>291</v>
      </c>
      <c r="AP211" s="335" t="s">
        <v>225</v>
      </c>
      <c r="AQ211" s="335" t="s">
        <v>226</v>
      </c>
      <c r="AR211" s="1193" t="s">
        <v>791</v>
      </c>
      <c r="AS211" s="1035">
        <f>S211</f>
        <v>0.2</v>
      </c>
      <c r="AT211" s="1035">
        <f>IF(AL211="","",MIN(AL211:AL216))</f>
        <v>4.3199999999999995E-2</v>
      </c>
      <c r="AU211" s="1032" t="str">
        <f>IFERROR(IF(AT211="","",IF(AT211&lt;=0.2,"Muy Baja",IF(AT211&lt;=0.4,"Baja",IF(AT211&lt;=0.6,"Media",IF(AT211&lt;=0.8,"Alta","Muy Alta"))))),"")</f>
        <v>Muy Baja</v>
      </c>
      <c r="AV211" s="1035">
        <f>Y211</f>
        <v>0.4</v>
      </c>
      <c r="AW211" s="1035">
        <f>IF(AM211="","",MIN(AM211:AM216))</f>
        <v>0.4</v>
      </c>
      <c r="AX211" s="1032" t="str">
        <f>IFERROR(IF(AW211="","",IF(AW211&lt;=0.2,"Leve",IF(AW211&lt;=0.4,"Menor",IF(AW211&lt;=0.6,"Moderado",IF(AW211&lt;=0.8,"Mayor","Catastrófico"))))),"")</f>
        <v>Menor</v>
      </c>
      <c r="AY211" s="1032" t="str">
        <f>AA211</f>
        <v>Bajo</v>
      </c>
      <c r="AZ211" s="1032" t="str">
        <f>IFERROR(IF(OR(AND(AU211="Muy Baja",AX211="Leve"),AND(AU211="Muy Baja",AX211="Menor"),AND(AU211="Baja",AX211="Leve")),"Bajo",IF(OR(AND(AU211="Muy baja",AX211="Moderado"),AND(AU211="Baja",AX211="Menor"),AND(AU211="Baja",AX211="Moderado"),AND(AU211="Media",AX211="Leve"),AND(AU211="Media",AX211="Menor"),AND(AU211="Media",AX211="Moderado"),AND(AU211="Alta",AX211="Leve"),AND(AU211="Alta",AX211="Menor")),"Moderado",IF(OR(AND(AU211="Muy Baja",AX211="Mayor"),AND(AU211="Baja",AX211="Mayor"),AND(AU211="Media",AX211="Mayor"),AND(AU211="Alta",AX211="Moderado"),AND(AU211="Alta",AX211="Mayor"),AND(AU211="Muy Alta",AX211="Leve"),AND(AU211="Muy Alta",AX211="Menor"),AND(AU211="Muy Alta",AX211="Moderado"),AND(AU211="Muy Alta",AX211="Mayor")),"Alto",IF(OR(AND(AU211="Muy Baja",AX211="Catastrófico"),AND(AU211="Baja",AX211="Catastrófico"),AND(AU211="Media",AX211="Catastrófico"),AND(AU211="Alta",AX211="Catastrófico"),AND(AU211="Muy Alta",AX211="Catastrófico")),"Extremo","")))),"")</f>
        <v>Bajo</v>
      </c>
      <c r="BA211" s="1015" t="s">
        <v>255</v>
      </c>
      <c r="BB211" s="46"/>
      <c r="BC211" s="46"/>
      <c r="BD211" s="103" t="str">
        <f t="shared" si="22"/>
        <v/>
      </c>
      <c r="BE211" s="9"/>
      <c r="BF211" s="9"/>
      <c r="BG211" s="9"/>
      <c r="BH211" s="9"/>
      <c r="BI211" s="46"/>
      <c r="BJ211" s="46"/>
      <c r="BK211" s="46"/>
      <c r="BL211" s="46"/>
      <c r="BM211" s="48"/>
      <c r="BN211" s="48"/>
      <c r="BO211" s="48"/>
      <c r="BP211" s="48"/>
      <c r="BQ211" s="104"/>
      <c r="BR211" s="128"/>
      <c r="BS211" s="710"/>
      <c r="BT211" s="9"/>
      <c r="BU211" s="1075"/>
      <c r="BV211" s="1075"/>
      <c r="BW211" s="1075"/>
      <c r="BX211" s="1075"/>
      <c r="BY211" s="997"/>
      <c r="BZ211" s="997"/>
    </row>
    <row r="212" spans="1:78" ht="81" customHeight="1" x14ac:dyDescent="0.2">
      <c r="A212" s="1339"/>
      <c r="B212" s="1236"/>
      <c r="C212" s="1345"/>
      <c r="D212" s="1001"/>
      <c r="E212" s="1004"/>
      <c r="F212" s="1007"/>
      <c r="G212" s="1024"/>
      <c r="H212" s="1013"/>
      <c r="I212" s="1016"/>
      <c r="J212" s="1019"/>
      <c r="K212" s="1022"/>
      <c r="L212" s="1024"/>
      <c r="M212" s="1039"/>
      <c r="N212" s="1024"/>
      <c r="O212" s="1024"/>
      <c r="P212" s="1076"/>
      <c r="Q212" s="1134"/>
      <c r="R212" s="1016"/>
      <c r="S212" s="1027"/>
      <c r="T212" s="1016"/>
      <c r="U212" s="1027"/>
      <c r="V212" s="1016"/>
      <c r="W212" s="1027"/>
      <c r="X212" s="1030"/>
      <c r="Y212" s="1027"/>
      <c r="Z212" s="1027"/>
      <c r="AA212" s="1033"/>
      <c r="AB212" s="150">
        <v>2</v>
      </c>
      <c r="AC212" s="364" t="s">
        <v>792</v>
      </c>
      <c r="AD212" s="269">
        <v>1</v>
      </c>
      <c r="AE212" s="365" t="s">
        <v>793</v>
      </c>
      <c r="AF212" s="145" t="str">
        <f t="shared" si="18"/>
        <v>Probabilidad</v>
      </c>
      <c r="AG212" s="151" t="s">
        <v>281</v>
      </c>
      <c r="AH212" s="146">
        <f t="shared" si="19"/>
        <v>0.15</v>
      </c>
      <c r="AI212" s="151" t="s">
        <v>734</v>
      </c>
      <c r="AJ212" s="146">
        <f t="shared" si="20"/>
        <v>0.25</v>
      </c>
      <c r="AK212" s="147">
        <f t="shared" si="21"/>
        <v>0.4</v>
      </c>
      <c r="AL212" s="152">
        <f>IFERROR(IF(AND(AF211="Probabilidad",AF212="Probabilidad"),(AL211-(+AL211*AK212)),IF(AF212="Probabilidad",(S211-(+S211*AK212)),IF(AF212="Impacto",AL211,""))),"")</f>
        <v>7.1999999999999995E-2</v>
      </c>
      <c r="AM212" s="152">
        <f>IFERROR(IF(AND(AF211="Impacto",AF212="Impacto"),(AM211-(+AM211*AK212)),IF(AF212="Impacto",(Y211-(Y211*AK212)),IF(AF212="Probabilidad",AM211,""))),"")</f>
        <v>0.4</v>
      </c>
      <c r="AN212" s="153" t="s">
        <v>223</v>
      </c>
      <c r="AO212" s="153" t="s">
        <v>291</v>
      </c>
      <c r="AP212" s="153" t="s">
        <v>225</v>
      </c>
      <c r="AQ212" s="153" t="s">
        <v>226</v>
      </c>
      <c r="AR212" s="1013"/>
      <c r="AS212" s="1036"/>
      <c r="AT212" s="1036"/>
      <c r="AU212" s="1033"/>
      <c r="AV212" s="1036"/>
      <c r="AW212" s="1036"/>
      <c r="AX212" s="1033"/>
      <c r="AY212" s="1033"/>
      <c r="AZ212" s="1033"/>
      <c r="BA212" s="1016"/>
      <c r="BB212" s="130"/>
      <c r="BC212" s="130"/>
      <c r="BD212" s="173" t="str">
        <f t="shared" si="22"/>
        <v/>
      </c>
      <c r="BE212" s="149"/>
      <c r="BF212" s="149"/>
      <c r="BG212" s="149"/>
      <c r="BH212" s="149"/>
      <c r="BI212" s="130"/>
      <c r="BJ212" s="130"/>
      <c r="BK212" s="130"/>
      <c r="BL212" s="130"/>
      <c r="BM212" s="155"/>
      <c r="BN212" s="155"/>
      <c r="BO212" s="155"/>
      <c r="BP212" s="155"/>
      <c r="BQ212" s="156"/>
      <c r="BR212" s="157"/>
      <c r="BS212" s="304"/>
      <c r="BT212" s="828"/>
      <c r="BU212" s="1191"/>
      <c r="BV212" s="1191"/>
      <c r="BW212" s="1191"/>
      <c r="BX212" s="1191"/>
      <c r="BY212" s="998"/>
      <c r="BZ212" s="998"/>
    </row>
    <row r="213" spans="1:78" ht="81" customHeight="1" x14ac:dyDescent="0.2">
      <c r="A213" s="1339"/>
      <c r="B213" s="1236"/>
      <c r="C213" s="1345"/>
      <c r="D213" s="1001"/>
      <c r="E213" s="1004"/>
      <c r="F213" s="1007"/>
      <c r="G213" s="1024"/>
      <c r="H213" s="1013"/>
      <c r="I213" s="1016"/>
      <c r="J213" s="1019"/>
      <c r="K213" s="1022"/>
      <c r="L213" s="1024"/>
      <c r="M213" s="1039"/>
      <c r="N213" s="1024"/>
      <c r="O213" s="1024"/>
      <c r="P213" s="1076"/>
      <c r="Q213" s="1134"/>
      <c r="R213" s="1016"/>
      <c r="S213" s="1027"/>
      <c r="T213" s="1016"/>
      <c r="U213" s="1027"/>
      <c r="V213" s="1016"/>
      <c r="W213" s="1027"/>
      <c r="X213" s="1030"/>
      <c r="Y213" s="1027"/>
      <c r="Z213" s="1027"/>
      <c r="AA213" s="1033"/>
      <c r="AB213" s="150">
        <v>3</v>
      </c>
      <c r="AC213" s="149" t="s">
        <v>794</v>
      </c>
      <c r="AD213" s="28">
        <v>2</v>
      </c>
      <c r="AE213" s="149" t="s">
        <v>795</v>
      </c>
      <c r="AF213" s="145" t="str">
        <f t="shared" si="18"/>
        <v>Probabilidad</v>
      </c>
      <c r="AG213" s="151" t="s">
        <v>281</v>
      </c>
      <c r="AH213" s="146">
        <f t="shared" si="19"/>
        <v>0.15</v>
      </c>
      <c r="AI213" s="151" t="s">
        <v>734</v>
      </c>
      <c r="AJ213" s="146">
        <f t="shared" si="20"/>
        <v>0.25</v>
      </c>
      <c r="AK213" s="147">
        <f t="shared" si="21"/>
        <v>0.4</v>
      </c>
      <c r="AL213" s="152">
        <f>IFERROR(IF(AND(AF212="Probabilidad",AF213="Probabilidad"),(AL212-(+AL212*AK213)),IF(AND(AF212="Impacto",AF213="Probabilidad"),(AL211-(+AL211*AK213)),IF(AF213="Impacto",AL212,""))),"")</f>
        <v>4.3199999999999995E-2</v>
      </c>
      <c r="AM213" s="152">
        <f>IFERROR(IF(AND(AF212="Impacto",AF213="Impacto"),(AM212-(+AM212*AK213)),IF(AND(AF212="Probabilidad",AF213="Impacto"),(AM211-(+AM211*AK213)),IF(AF213="Probabilidad",AM212,""))),"")</f>
        <v>0.4</v>
      </c>
      <c r="AN213" s="126" t="s">
        <v>223</v>
      </c>
      <c r="AO213" s="126" t="s">
        <v>291</v>
      </c>
      <c r="AP213" s="126" t="s">
        <v>225</v>
      </c>
      <c r="AQ213" s="126" t="s">
        <v>226</v>
      </c>
      <c r="AR213" s="1013"/>
      <c r="AS213" s="1036"/>
      <c r="AT213" s="1036"/>
      <c r="AU213" s="1033"/>
      <c r="AV213" s="1036"/>
      <c r="AW213" s="1036"/>
      <c r="AX213" s="1033"/>
      <c r="AY213" s="1033"/>
      <c r="AZ213" s="1033"/>
      <c r="BA213" s="1016"/>
      <c r="BB213" s="130"/>
      <c r="BC213" s="130"/>
      <c r="BD213" s="173" t="str">
        <f t="shared" si="22"/>
        <v/>
      </c>
      <c r="BE213" s="149"/>
      <c r="BF213" s="149"/>
      <c r="BG213" s="149"/>
      <c r="BH213" s="149"/>
      <c r="BI213" s="130"/>
      <c r="BJ213" s="130"/>
      <c r="BK213" s="130"/>
      <c r="BL213" s="130"/>
      <c r="BM213" s="155"/>
      <c r="BN213" s="155"/>
      <c r="BO213" s="155"/>
      <c r="BP213" s="155"/>
      <c r="BQ213" s="156"/>
      <c r="BR213" s="157"/>
      <c r="BS213" s="304"/>
      <c r="BT213" s="533"/>
      <c r="BU213" s="1191"/>
      <c r="BV213" s="1191"/>
      <c r="BW213" s="1191"/>
      <c r="BX213" s="1191"/>
      <c r="BY213" s="998"/>
      <c r="BZ213" s="998"/>
    </row>
    <row r="214" spans="1:78" ht="16" x14ac:dyDescent="0.2">
      <c r="A214" s="1339"/>
      <c r="B214" s="1236"/>
      <c r="C214" s="1345"/>
      <c r="D214" s="1001"/>
      <c r="E214" s="1004"/>
      <c r="F214" s="1007"/>
      <c r="G214" s="1024"/>
      <c r="H214" s="1013"/>
      <c r="I214" s="1016"/>
      <c r="J214" s="1019"/>
      <c r="K214" s="1022"/>
      <c r="L214" s="1024"/>
      <c r="M214" s="1039"/>
      <c r="N214" s="1024"/>
      <c r="O214" s="1024"/>
      <c r="P214" s="1076"/>
      <c r="Q214" s="1134"/>
      <c r="R214" s="1016"/>
      <c r="S214" s="1027"/>
      <c r="T214" s="1016"/>
      <c r="U214" s="1027"/>
      <c r="V214" s="1016"/>
      <c r="W214" s="1027"/>
      <c r="X214" s="1030"/>
      <c r="Y214" s="1027"/>
      <c r="Z214" s="1027"/>
      <c r="AA214" s="1033"/>
      <c r="AB214" s="150">
        <v>4</v>
      </c>
      <c r="AC214" s="149"/>
      <c r="AD214" s="149"/>
      <c r="AE214" s="149"/>
      <c r="AF214" s="145" t="str">
        <f t="shared" si="18"/>
        <v/>
      </c>
      <c r="AG214" s="151"/>
      <c r="AH214" s="146" t="str">
        <f t="shared" si="19"/>
        <v/>
      </c>
      <c r="AI214" s="151"/>
      <c r="AJ214" s="146" t="str">
        <f t="shared" si="20"/>
        <v/>
      </c>
      <c r="AK214" s="147" t="str">
        <f t="shared" si="21"/>
        <v/>
      </c>
      <c r="AL214" s="152" t="str">
        <f>IFERROR(IF(AND(AF213="Probabilidad",AF214="Probabilidad"),(AL213-(+AL213*AK214)),IF(AND(AF213="Impacto",AF214="Probabilidad"),(AL212-(+AL212*AK214)),IF(AF214="Impacto",AL213,""))),"")</f>
        <v/>
      </c>
      <c r="AM214" s="172" t="str">
        <f>IFERROR(IF(AND(AF213="Impacto",AF214="Impacto"),(AM213-(+AM213*AK214)),IF(AND(AF213="Probabilidad",AF214="Impacto"),(AM212-(+AM212*AK214)),IF(AF214="Probabilidad",AM213,""))),"")</f>
        <v/>
      </c>
      <c r="AN214" s="153"/>
      <c r="AO214" s="153"/>
      <c r="AP214" s="153"/>
      <c r="AQ214" s="153"/>
      <c r="AR214" s="1013"/>
      <c r="AS214" s="1036"/>
      <c r="AT214" s="1036"/>
      <c r="AU214" s="1033"/>
      <c r="AV214" s="1036"/>
      <c r="AW214" s="1036"/>
      <c r="AX214" s="1033"/>
      <c r="AY214" s="1033"/>
      <c r="AZ214" s="1033"/>
      <c r="BA214" s="1016"/>
      <c r="BB214" s="130"/>
      <c r="BC214" s="130"/>
      <c r="BD214" s="173" t="str">
        <f t="shared" si="22"/>
        <v/>
      </c>
      <c r="BE214" s="149"/>
      <c r="BF214" s="149"/>
      <c r="BG214" s="149"/>
      <c r="BH214" s="149"/>
      <c r="BI214" s="130"/>
      <c r="BJ214" s="130"/>
      <c r="BK214" s="130"/>
      <c r="BL214" s="130"/>
      <c r="BM214" s="155"/>
      <c r="BN214" s="155"/>
      <c r="BO214" s="155"/>
      <c r="BP214" s="155"/>
      <c r="BQ214" s="156"/>
      <c r="BR214" s="157"/>
      <c r="BS214" s="304"/>
      <c r="BT214" s="149"/>
      <c r="BU214" s="1191"/>
      <c r="BV214" s="1191"/>
      <c r="BW214" s="1191"/>
      <c r="BX214" s="1191"/>
      <c r="BY214" s="998"/>
      <c r="BZ214" s="998"/>
    </row>
    <row r="215" spans="1:78" ht="16" x14ac:dyDescent="0.2">
      <c r="A215" s="1339"/>
      <c r="B215" s="1236"/>
      <c r="C215" s="1345"/>
      <c r="D215" s="1001"/>
      <c r="E215" s="1004"/>
      <c r="F215" s="1007"/>
      <c r="G215" s="1024"/>
      <c r="H215" s="1013"/>
      <c r="I215" s="1016"/>
      <c r="J215" s="1019"/>
      <c r="K215" s="1022"/>
      <c r="L215" s="1024"/>
      <c r="M215" s="1039"/>
      <c r="N215" s="1024"/>
      <c r="O215" s="1024"/>
      <c r="P215" s="1076"/>
      <c r="Q215" s="1134"/>
      <c r="R215" s="1016"/>
      <c r="S215" s="1027"/>
      <c r="T215" s="1016"/>
      <c r="U215" s="1027"/>
      <c r="V215" s="1016"/>
      <c r="W215" s="1027"/>
      <c r="X215" s="1030"/>
      <c r="Y215" s="1027"/>
      <c r="Z215" s="1027"/>
      <c r="AA215" s="1033"/>
      <c r="AB215" s="150">
        <v>5</v>
      </c>
      <c r="AC215" s="149"/>
      <c r="AD215" s="149"/>
      <c r="AE215" s="149"/>
      <c r="AF215" s="145" t="str">
        <f t="shared" si="18"/>
        <v/>
      </c>
      <c r="AG215" s="151"/>
      <c r="AH215" s="146" t="str">
        <f t="shared" si="19"/>
        <v/>
      </c>
      <c r="AI215" s="151"/>
      <c r="AJ215" s="146" t="str">
        <f t="shared" si="20"/>
        <v/>
      </c>
      <c r="AK215" s="147" t="str">
        <f t="shared" si="21"/>
        <v/>
      </c>
      <c r="AL215" s="152" t="str">
        <f>IFERROR(IF(AND(AF214="Probabilidad",AF215="Probabilidad"),(AL214-(+AL214*AK215)),IF(AND(AF214="Impacto",AF215="Probabilidad"),(AL213-(+AL213*AK215)),IF(AF215="Impacto",AL214,""))),"")</f>
        <v/>
      </c>
      <c r="AM215" s="152" t="str">
        <f>IFERROR(IF(AND(AF214="Impacto",AF215="Impacto"),(AM214-(+AM214*AK215)),IF(AND(AF214="Probabilidad",AF215="Impacto"),(AM213-(+AM213*AK215)),IF(AF215="Probabilidad",AM214,""))),"")</f>
        <v/>
      </c>
      <c r="AN215" s="153"/>
      <c r="AO215" s="153"/>
      <c r="AP215" s="153"/>
      <c r="AQ215" s="153"/>
      <c r="AR215" s="1013"/>
      <c r="AS215" s="1036"/>
      <c r="AT215" s="1036"/>
      <c r="AU215" s="1033"/>
      <c r="AV215" s="1036"/>
      <c r="AW215" s="1036"/>
      <c r="AX215" s="1033"/>
      <c r="AY215" s="1033"/>
      <c r="AZ215" s="1033"/>
      <c r="BA215" s="1016"/>
      <c r="BB215" s="130"/>
      <c r="BC215" s="130"/>
      <c r="BD215" s="173" t="str">
        <f t="shared" si="22"/>
        <v/>
      </c>
      <c r="BE215" s="149"/>
      <c r="BF215" s="149"/>
      <c r="BG215" s="149"/>
      <c r="BH215" s="149"/>
      <c r="BI215" s="130"/>
      <c r="BJ215" s="130"/>
      <c r="BK215" s="130"/>
      <c r="BL215" s="130"/>
      <c r="BM215" s="155"/>
      <c r="BN215" s="155"/>
      <c r="BO215" s="155"/>
      <c r="BP215" s="155"/>
      <c r="BQ215" s="156"/>
      <c r="BR215" s="157"/>
      <c r="BS215" s="304"/>
      <c r="BT215" s="149"/>
      <c r="BU215" s="1191"/>
      <c r="BV215" s="1191"/>
      <c r="BW215" s="1191"/>
      <c r="BX215" s="1191"/>
      <c r="BY215" s="998"/>
      <c r="BZ215" s="998"/>
    </row>
    <row r="216" spans="1:78" ht="17" thickBot="1" x14ac:dyDescent="0.25">
      <c r="A216" s="1339"/>
      <c r="B216" s="1236"/>
      <c r="C216" s="1345"/>
      <c r="D216" s="1002"/>
      <c r="E216" s="1005"/>
      <c r="F216" s="1008"/>
      <c r="G216" s="1025"/>
      <c r="H216" s="1014"/>
      <c r="I216" s="1017"/>
      <c r="J216" s="1020"/>
      <c r="K216" s="1023"/>
      <c r="L216" s="1025"/>
      <c r="M216" s="1040"/>
      <c r="N216" s="1025"/>
      <c r="O216" s="1025"/>
      <c r="P216" s="1077"/>
      <c r="Q216" s="1135"/>
      <c r="R216" s="1017"/>
      <c r="S216" s="1028"/>
      <c r="T216" s="1017"/>
      <c r="U216" s="1028"/>
      <c r="V216" s="1017"/>
      <c r="W216" s="1028"/>
      <c r="X216" s="1031"/>
      <c r="Y216" s="1028"/>
      <c r="Z216" s="1028"/>
      <c r="AA216" s="1034"/>
      <c r="AB216" s="162">
        <v>6</v>
      </c>
      <c r="AC216" s="160"/>
      <c r="AD216" s="160"/>
      <c r="AE216" s="160"/>
      <c r="AF216" s="175" t="str">
        <f t="shared" si="18"/>
        <v/>
      </c>
      <c r="AG216" s="163"/>
      <c r="AH216" s="161" t="str">
        <f t="shared" si="19"/>
        <v/>
      </c>
      <c r="AI216" s="163"/>
      <c r="AJ216" s="161" t="str">
        <f t="shared" si="20"/>
        <v/>
      </c>
      <c r="AK216" s="164" t="str">
        <f t="shared" si="21"/>
        <v/>
      </c>
      <c r="AL216" s="152" t="str">
        <f>IFERROR(IF(AND(AF215="Probabilidad",AF216="Probabilidad"),(AL215-(+AL215*AK216)),IF(AND(AF215="Impacto",AF216="Probabilidad"),(AL214-(+AL214*AK216)),IF(AF216="Impacto",AL215,""))),"")</f>
        <v/>
      </c>
      <c r="AM216" s="152" t="str">
        <f>IFERROR(IF(AND(AF215="Impacto",AF216="Impacto"),(AM215-(+AM215*AK216)),IF(AND(AF215="Probabilidad",AF216="Impacto"),(AM214-(+AM214*AK216)),IF(AF216="Probabilidad",AM215,""))),"")</f>
        <v/>
      </c>
      <c r="AN216" s="51"/>
      <c r="AO216" s="51"/>
      <c r="AP216" s="51"/>
      <c r="AQ216" s="51"/>
      <c r="AR216" s="1014"/>
      <c r="AS216" s="1037"/>
      <c r="AT216" s="1037"/>
      <c r="AU216" s="1034"/>
      <c r="AV216" s="1037"/>
      <c r="AW216" s="1037"/>
      <c r="AX216" s="1034"/>
      <c r="AY216" s="1034"/>
      <c r="AZ216" s="1034"/>
      <c r="BA216" s="1017"/>
      <c r="BB216" s="167"/>
      <c r="BC216" s="167"/>
      <c r="BD216" s="176" t="str">
        <f t="shared" si="22"/>
        <v/>
      </c>
      <c r="BE216" s="160"/>
      <c r="BF216" s="160"/>
      <c r="BG216" s="160"/>
      <c r="BH216" s="160"/>
      <c r="BI216" s="167"/>
      <c r="BJ216" s="167"/>
      <c r="BK216" s="167"/>
      <c r="BL216" s="167"/>
      <c r="BM216" s="168"/>
      <c r="BN216" s="168"/>
      <c r="BO216" s="168"/>
      <c r="BP216" s="168"/>
      <c r="BQ216" s="169"/>
      <c r="BR216" s="170"/>
      <c r="BS216" s="711"/>
      <c r="BT216" s="160"/>
      <c r="BU216" s="1192"/>
      <c r="BV216" s="1192"/>
      <c r="BW216" s="1192"/>
      <c r="BX216" s="1192"/>
      <c r="BY216" s="999"/>
      <c r="BZ216" s="999"/>
    </row>
    <row r="217" spans="1:78" ht="101.25" customHeight="1" x14ac:dyDescent="0.2">
      <c r="A217" s="1339"/>
      <c r="B217" s="1236"/>
      <c r="C217" s="1345"/>
      <c r="D217" s="1000" t="s">
        <v>209</v>
      </c>
      <c r="E217" s="1003" t="s">
        <v>701</v>
      </c>
      <c r="F217" s="1006">
        <v>9</v>
      </c>
      <c r="G217" s="994" t="s">
        <v>796</v>
      </c>
      <c r="H217" s="1012"/>
      <c r="I217" s="1015"/>
      <c r="J217" s="1018" t="s">
        <v>797</v>
      </c>
      <c r="K217" s="1021" t="s">
        <v>313</v>
      </c>
      <c r="L217" s="994" t="s">
        <v>314</v>
      </c>
      <c r="M217" s="1038" t="s">
        <v>798</v>
      </c>
      <c r="N217" s="994"/>
      <c r="O217" s="994"/>
      <c r="P217" s="1075" t="s">
        <v>799</v>
      </c>
      <c r="Q217" s="1482">
        <v>0.9</v>
      </c>
      <c r="R217" s="1015" t="s">
        <v>269</v>
      </c>
      <c r="S217" s="1026">
        <f>IF(R217="Muy Alta",100%,IF(R217="Alta",80%,IF(R217="Media",60%,IF(R217="Baja",40%,IF(R217="Muy Baja",20%,"")))))</f>
        <v>0.2</v>
      </c>
      <c r="T217" s="1015"/>
      <c r="U217" s="1026" t="str">
        <f>IF(T217="Catastrófico",100%,IF(T217="Mayor",80%,IF(T217="Moderado",60%,IF(T217="Menor",40%,IF(T217="Leve",20%,"")))))</f>
        <v/>
      </c>
      <c r="V217" s="1015" t="s">
        <v>251</v>
      </c>
      <c r="W217" s="1026">
        <f>IF(V217="Catastrófico",100%,IF(V217="Mayor",80%,IF(V217="Moderado",60%,IF(V217="Menor",40%,IF(V217="Leve",20%,"")))))</f>
        <v>0.4</v>
      </c>
      <c r="X217" s="1029" t="str">
        <f>IF(Y217=100%,"Catastrófico",IF(Y217=80%,"Mayor",IF(Y217=60%,"Moderado",IF(Y217=40%,"Menor",IF(Y217=20%,"Leve","")))))</f>
        <v>Menor</v>
      </c>
      <c r="Y217" s="1026">
        <f>IF(AND(U217="",W217=""),"",MAX(U217,W217))</f>
        <v>0.4</v>
      </c>
      <c r="Z217" s="1026" t="str">
        <f>CONCATENATE(R217,X217)</f>
        <v>Muy BajaMenor</v>
      </c>
      <c r="AA217" s="1032" t="str">
        <f>IF(Z217="Muy AltaLeve","Alto",IF(Z217="Muy AltaMenor","Alto",IF(Z217="Muy AltaModerado","Alto",IF(Z217="Muy AltaMayor","Alto",IF(Z217="Muy AltaCatastrófico","Extremo",IF(Z217="AltaLeve","Moderado",IF(Z217="AltaMenor","Moderado",IF(Z217="AltaModerado","Alto",IF(Z217="AltaMayor","Alto",IF(Z217="AltaCatastrófico","Extremo",IF(Z217="MediaLeve","Moderado",IF(Z217="MediaMenor","Moderado",IF(Z217="MediaModerado","Moderado",IF(Z217="MediaMayor","Alto",IF(Z217="MediaCatastrófico","Extremo",IF(Z217="BajaLeve","Bajo",IF(Z217="BajaMenor","Moderado",IF(Z217="BajaModerado","Moderado",IF(Z217="BajaMayor","Alto",IF(Z217="BajaCatastrófico","Extremo",IF(Z217="Muy BajaLeve","Bajo",IF(Z217="Muy BajaMenor","Bajo",IF(Z217="Muy BajaModerado","Moderado",IF(Z217="Muy BajaMayor","Alto",IF(Z217="Muy BajaCatastrófico","Extremo","")))))))))))))))))))))))))</f>
        <v>Bajo</v>
      </c>
      <c r="AB217" s="97">
        <v>1</v>
      </c>
      <c r="AC217" s="302" t="s">
        <v>800</v>
      </c>
      <c r="AD217" s="302">
        <v>1</v>
      </c>
      <c r="AE217" s="302" t="s">
        <v>801</v>
      </c>
      <c r="AF217" s="231" t="str">
        <f t="shared" si="18"/>
        <v>Probabilidad</v>
      </c>
      <c r="AG217" s="232" t="s">
        <v>221</v>
      </c>
      <c r="AH217" s="14">
        <f t="shared" si="19"/>
        <v>0.25</v>
      </c>
      <c r="AI217" s="232" t="s">
        <v>222</v>
      </c>
      <c r="AJ217" s="14">
        <f t="shared" si="20"/>
        <v>0.15</v>
      </c>
      <c r="AK217" s="101">
        <f t="shared" si="21"/>
        <v>0.4</v>
      </c>
      <c r="AL217" s="100">
        <f>IFERROR(IF(AF217="Probabilidad",(S217-(+S217*AK217)),IF(AF217="Impacto",S217,"")),"")</f>
        <v>0.12</v>
      </c>
      <c r="AM217" s="100">
        <f>IFERROR(IF(AF217="Impacto",(Y217-(+Y217*AK217)),IF(AF217="Probabilidad",Y217,"")),"")</f>
        <v>0.4</v>
      </c>
      <c r="AN217" s="50" t="s">
        <v>223</v>
      </c>
      <c r="AO217" s="50" t="s">
        <v>291</v>
      </c>
      <c r="AP217" s="50" t="s">
        <v>225</v>
      </c>
      <c r="AQ217" s="335" t="s">
        <v>226</v>
      </c>
      <c r="AR217" s="1193" t="s">
        <v>802</v>
      </c>
      <c r="AS217" s="1035">
        <f>S217</f>
        <v>0.2</v>
      </c>
      <c r="AT217" s="1035">
        <f>IF(AL217="","",MIN(AL217:AL222))</f>
        <v>4.1159999999999995E-2</v>
      </c>
      <c r="AU217" s="1032" t="str">
        <f>IFERROR(IF(AT217="","",IF(AT217&lt;=0.2,"Muy Baja",IF(AT217&lt;=0.4,"Baja",IF(AT217&lt;=0.6,"Media",IF(AT217&lt;=0.8,"Alta","Muy Alta"))))),"")</f>
        <v>Muy Baja</v>
      </c>
      <c r="AV217" s="1035">
        <f>Y217</f>
        <v>0.4</v>
      </c>
      <c r="AW217" s="1035">
        <f>IF(AM217="","",MIN(AM217:AM222))</f>
        <v>0.4</v>
      </c>
      <c r="AX217" s="1032" t="str">
        <f>IFERROR(IF(AW217="","",IF(AW217&lt;=0.2,"Leve",IF(AW217&lt;=0.4,"Menor",IF(AW217&lt;=0.6,"Moderado",IF(AW217&lt;=0.8,"Mayor","Catastrófico"))))),"")</f>
        <v>Menor</v>
      </c>
      <c r="AY217" s="1032" t="str">
        <f>AA217</f>
        <v>Bajo</v>
      </c>
      <c r="AZ217" s="1032" t="str">
        <f>IFERROR(IF(OR(AND(AU217="Muy Baja",AX217="Leve"),AND(AU217="Muy Baja",AX217="Menor"),AND(AU217="Baja",AX217="Leve")),"Bajo",IF(OR(AND(AU217="Muy baja",AX217="Moderado"),AND(AU217="Baja",AX217="Menor"),AND(AU217="Baja",AX217="Moderado"),AND(AU217="Media",AX217="Leve"),AND(AU217="Media",AX217="Menor"),AND(AU217="Media",AX217="Moderado"),AND(AU217="Alta",AX217="Leve"),AND(AU217="Alta",AX217="Menor")),"Moderado",IF(OR(AND(AU217="Muy Baja",AX217="Mayor"),AND(AU217="Baja",AX217="Mayor"),AND(AU217="Media",AX217="Mayor"),AND(AU217="Alta",AX217="Moderado"),AND(AU217="Alta",AX217="Mayor"),AND(AU217="Muy Alta",AX217="Leve"),AND(AU217="Muy Alta",AX217="Menor"),AND(AU217="Muy Alta",AX217="Moderado"),AND(AU217="Muy Alta",AX217="Mayor")),"Alto",IF(OR(AND(AU217="Muy Baja",AX217="Catastrófico"),AND(AU217="Baja",AX217="Catastrófico"),AND(AU217="Media",AX217="Catastrófico"),AND(AU217="Alta",AX217="Catastrófico"),AND(AU217="Muy Alta",AX217="Catastrófico")),"Extremo","")))),"")</f>
        <v>Bajo</v>
      </c>
      <c r="BA217" s="1015" t="s">
        <v>255</v>
      </c>
      <c r="BB217" s="46"/>
      <c r="BC217" s="46"/>
      <c r="BD217" s="103" t="str">
        <f t="shared" si="22"/>
        <v/>
      </c>
      <c r="BE217" s="9"/>
      <c r="BF217" s="9"/>
      <c r="BG217" s="9"/>
      <c r="BH217" s="9"/>
      <c r="BI217" s="46"/>
      <c r="BJ217" s="46"/>
      <c r="BK217" s="46"/>
      <c r="BL217" s="46"/>
      <c r="BM217" s="48"/>
      <c r="BN217" s="48"/>
      <c r="BO217" s="48"/>
      <c r="BP217" s="48"/>
      <c r="BQ217" s="104"/>
      <c r="BR217" s="128"/>
      <c r="BS217" s="710"/>
      <c r="BT217" s="9"/>
      <c r="BU217" s="1490"/>
      <c r="BV217" s="1075"/>
      <c r="BW217" s="1075"/>
      <c r="BX217" s="1075"/>
      <c r="BY217" s="997"/>
      <c r="BZ217" s="997"/>
    </row>
    <row r="218" spans="1:78" ht="101.25" customHeight="1" x14ac:dyDescent="0.2">
      <c r="A218" s="1339"/>
      <c r="B218" s="1236"/>
      <c r="C218" s="1345"/>
      <c r="D218" s="1001"/>
      <c r="E218" s="1004"/>
      <c r="F218" s="1007"/>
      <c r="G218" s="1024"/>
      <c r="H218" s="1013"/>
      <c r="I218" s="1016"/>
      <c r="J218" s="1019"/>
      <c r="K218" s="1022"/>
      <c r="L218" s="1024"/>
      <c r="M218" s="1039"/>
      <c r="N218" s="1024"/>
      <c r="O218" s="1024"/>
      <c r="P218" s="1076"/>
      <c r="Q218" s="1483"/>
      <c r="R218" s="1016"/>
      <c r="S218" s="1027"/>
      <c r="T218" s="1016"/>
      <c r="U218" s="1027"/>
      <c r="V218" s="1016"/>
      <c r="W218" s="1027"/>
      <c r="X218" s="1030"/>
      <c r="Y218" s="1027"/>
      <c r="Z218" s="1027"/>
      <c r="AA218" s="1033"/>
      <c r="AB218" s="150">
        <v>2</v>
      </c>
      <c r="AC218" s="131" t="s">
        <v>803</v>
      </c>
      <c r="AD218" s="131">
        <v>2</v>
      </c>
      <c r="AE218" s="131" t="s">
        <v>804</v>
      </c>
      <c r="AF218" s="145" t="str">
        <f t="shared" si="18"/>
        <v>Probabilidad</v>
      </c>
      <c r="AG218" s="151" t="s">
        <v>281</v>
      </c>
      <c r="AH218" s="146">
        <f t="shared" si="19"/>
        <v>0.15</v>
      </c>
      <c r="AI218" s="151" t="s">
        <v>222</v>
      </c>
      <c r="AJ218" s="146">
        <f t="shared" si="20"/>
        <v>0.15</v>
      </c>
      <c r="AK218" s="147">
        <f t="shared" si="21"/>
        <v>0.3</v>
      </c>
      <c r="AL218" s="152">
        <f>IFERROR(IF(AND(AF217="Probabilidad",AF218="Probabilidad"),(AL217-(+AL217*AK218)),IF(AF218="Probabilidad",(S217-(+S217*AK218)),IF(AF218="Impacto",AL217,""))),"")</f>
        <v>8.3999999999999991E-2</v>
      </c>
      <c r="AM218" s="152">
        <f>IFERROR(IF(AND(AF217="Impacto",AF218="Impacto"),(AM217-(+AM217*AK218)),IF(AF218="Impacto",(Y217-(Y217*AK218)),IF(AF218="Probabilidad",AM217,""))),"")</f>
        <v>0.4</v>
      </c>
      <c r="AN218" s="153" t="s">
        <v>223</v>
      </c>
      <c r="AO218" s="153" t="s">
        <v>291</v>
      </c>
      <c r="AP218" s="153" t="s">
        <v>225</v>
      </c>
      <c r="AQ218" s="153" t="s">
        <v>226</v>
      </c>
      <c r="AR218" s="1013"/>
      <c r="AS218" s="1036"/>
      <c r="AT218" s="1036"/>
      <c r="AU218" s="1033"/>
      <c r="AV218" s="1036"/>
      <c r="AW218" s="1036"/>
      <c r="AX218" s="1033"/>
      <c r="AY218" s="1033"/>
      <c r="AZ218" s="1033"/>
      <c r="BA218" s="1016"/>
      <c r="BB218" s="130"/>
      <c r="BC218" s="130"/>
      <c r="BD218" s="173" t="str">
        <f t="shared" si="22"/>
        <v/>
      </c>
      <c r="BE218" s="149"/>
      <c r="BF218" s="149"/>
      <c r="BG218" s="149"/>
      <c r="BH218" s="149"/>
      <c r="BI218" s="130"/>
      <c r="BJ218" s="130"/>
      <c r="BK218" s="130"/>
      <c r="BL218" s="130"/>
      <c r="BM218" s="155"/>
      <c r="BN218" s="155"/>
      <c r="BO218" s="155"/>
      <c r="BP218" s="155"/>
      <c r="BQ218" s="156"/>
      <c r="BR218" s="157"/>
      <c r="BS218" s="304"/>
      <c r="BT218" s="774"/>
      <c r="BU218" s="1491"/>
      <c r="BV218" s="1191"/>
      <c r="BW218" s="1191"/>
      <c r="BX218" s="1191"/>
      <c r="BY218" s="998"/>
      <c r="BZ218" s="998"/>
    </row>
    <row r="219" spans="1:78" ht="101.25" customHeight="1" x14ac:dyDescent="0.2">
      <c r="A219" s="1339"/>
      <c r="B219" s="1236"/>
      <c r="C219" s="1345"/>
      <c r="D219" s="1001"/>
      <c r="E219" s="1004"/>
      <c r="F219" s="1007"/>
      <c r="G219" s="1024"/>
      <c r="H219" s="1013"/>
      <c r="I219" s="1016"/>
      <c r="J219" s="1019"/>
      <c r="K219" s="1022"/>
      <c r="L219" s="1024"/>
      <c r="M219" s="1039"/>
      <c r="N219" s="1024"/>
      <c r="O219" s="1024"/>
      <c r="P219" s="1076"/>
      <c r="Q219" s="1483"/>
      <c r="R219" s="1016"/>
      <c r="S219" s="1027"/>
      <c r="T219" s="1016"/>
      <c r="U219" s="1027"/>
      <c r="V219" s="1016"/>
      <c r="W219" s="1027"/>
      <c r="X219" s="1030"/>
      <c r="Y219" s="1027"/>
      <c r="Z219" s="1027"/>
      <c r="AA219" s="1033"/>
      <c r="AB219" s="150">
        <v>3</v>
      </c>
      <c r="AC219" s="131" t="s">
        <v>803</v>
      </c>
      <c r="AD219" s="131">
        <v>2</v>
      </c>
      <c r="AE219" s="131" t="s">
        <v>805</v>
      </c>
      <c r="AF219" s="145" t="str">
        <f t="shared" si="18"/>
        <v>Probabilidad</v>
      </c>
      <c r="AG219" s="151" t="s">
        <v>281</v>
      </c>
      <c r="AH219" s="146">
        <f t="shared" si="19"/>
        <v>0.15</v>
      </c>
      <c r="AI219" s="151" t="s">
        <v>222</v>
      </c>
      <c r="AJ219" s="146">
        <f t="shared" si="20"/>
        <v>0.15</v>
      </c>
      <c r="AK219" s="147">
        <f t="shared" si="21"/>
        <v>0.3</v>
      </c>
      <c r="AL219" s="152">
        <f>IFERROR(IF(AND(AF218="Probabilidad",AF219="Probabilidad"),(AL218-(+AL218*AK219)),IF(AND(AF218="Impacto",AF219="Probabilidad"),(AL217-(+AL217*AK219)),IF(AF219="Impacto",AL218,""))),"")</f>
        <v>5.8799999999999991E-2</v>
      </c>
      <c r="AM219" s="152">
        <f>IFERROR(IF(AND(AF218="Impacto",AF219="Impacto"),(AM218-(+AM218*AK219)),IF(AND(AF218="Probabilidad",AF219="Impacto"),(AM217-(+AM217*AK219)),IF(AF219="Probabilidad",AM218,""))),"")</f>
        <v>0.4</v>
      </c>
      <c r="AN219" s="153" t="s">
        <v>223</v>
      </c>
      <c r="AO219" s="153" t="s">
        <v>291</v>
      </c>
      <c r="AP219" s="153" t="s">
        <v>225</v>
      </c>
      <c r="AQ219" s="153" t="s">
        <v>226</v>
      </c>
      <c r="AR219" s="1013"/>
      <c r="AS219" s="1036"/>
      <c r="AT219" s="1036"/>
      <c r="AU219" s="1033"/>
      <c r="AV219" s="1036"/>
      <c r="AW219" s="1036"/>
      <c r="AX219" s="1033"/>
      <c r="AY219" s="1033"/>
      <c r="AZ219" s="1033"/>
      <c r="BA219" s="1016"/>
      <c r="BB219" s="130"/>
      <c r="BC219" s="130"/>
      <c r="BD219" s="173" t="str">
        <f t="shared" si="22"/>
        <v/>
      </c>
      <c r="BE219" s="149"/>
      <c r="BF219" s="149"/>
      <c r="BG219" s="149"/>
      <c r="BH219" s="149"/>
      <c r="BI219" s="130"/>
      <c r="BJ219" s="130"/>
      <c r="BK219" s="130"/>
      <c r="BL219" s="130"/>
      <c r="BM219" s="155"/>
      <c r="BN219" s="155"/>
      <c r="BO219" s="155"/>
      <c r="BP219" s="155"/>
      <c r="BQ219" s="156"/>
      <c r="BR219" s="157"/>
      <c r="BS219" s="304"/>
      <c r="BT219" s="774"/>
      <c r="BU219" s="1491"/>
      <c r="BV219" s="1191"/>
      <c r="BW219" s="1191"/>
      <c r="BX219" s="1191"/>
      <c r="BY219" s="998"/>
      <c r="BZ219" s="998"/>
    </row>
    <row r="220" spans="1:78" ht="101.25" customHeight="1" x14ac:dyDescent="0.2">
      <c r="A220" s="1339"/>
      <c r="B220" s="1236"/>
      <c r="C220" s="1345"/>
      <c r="D220" s="1001"/>
      <c r="E220" s="1004"/>
      <c r="F220" s="1007"/>
      <c r="G220" s="1024"/>
      <c r="H220" s="1013"/>
      <c r="I220" s="1016"/>
      <c r="J220" s="1019"/>
      <c r="K220" s="1022"/>
      <c r="L220" s="1024"/>
      <c r="M220" s="1039"/>
      <c r="N220" s="1024"/>
      <c r="O220" s="1024"/>
      <c r="P220" s="1076"/>
      <c r="Q220" s="1483"/>
      <c r="R220" s="1016"/>
      <c r="S220" s="1027"/>
      <c r="T220" s="1016"/>
      <c r="U220" s="1027"/>
      <c r="V220" s="1016"/>
      <c r="W220" s="1027"/>
      <c r="X220" s="1030"/>
      <c r="Y220" s="1027"/>
      <c r="Z220" s="1027"/>
      <c r="AA220" s="1033"/>
      <c r="AB220" s="150">
        <v>4</v>
      </c>
      <c r="AC220" s="131" t="s">
        <v>803</v>
      </c>
      <c r="AD220" s="131">
        <v>2</v>
      </c>
      <c r="AE220" s="131" t="s">
        <v>806</v>
      </c>
      <c r="AF220" s="145" t="str">
        <f t="shared" si="18"/>
        <v>Probabilidad</v>
      </c>
      <c r="AG220" s="151" t="s">
        <v>281</v>
      </c>
      <c r="AH220" s="146">
        <f t="shared" si="19"/>
        <v>0.15</v>
      </c>
      <c r="AI220" s="151" t="s">
        <v>222</v>
      </c>
      <c r="AJ220" s="146">
        <f t="shared" si="20"/>
        <v>0.15</v>
      </c>
      <c r="AK220" s="147">
        <f t="shared" si="21"/>
        <v>0.3</v>
      </c>
      <c r="AL220" s="152">
        <f>IFERROR(IF(AND(AF219="Probabilidad",AF220="Probabilidad"),(AL219-(+AL219*AK220)),IF(AND(AF219="Impacto",AF220="Probabilidad"),(AL218-(+AL218*AK220)),IF(AF220="Impacto",AL219,""))),"")</f>
        <v>4.1159999999999995E-2</v>
      </c>
      <c r="AM220" s="152">
        <f>IFERROR(IF(AND(AF219="Impacto",AF220="Impacto"),(AM219-(+AM219*AK220)),IF(AND(AF219="Probabilidad",AF220="Impacto"),(AM218-(+AM218*AK220)),IF(AF220="Probabilidad",AM219,""))),"")</f>
        <v>0.4</v>
      </c>
      <c r="AN220" s="153" t="s">
        <v>223</v>
      </c>
      <c r="AO220" s="153" t="s">
        <v>291</v>
      </c>
      <c r="AP220" s="153" t="s">
        <v>225</v>
      </c>
      <c r="AQ220" s="126" t="s">
        <v>226</v>
      </c>
      <c r="AR220" s="1013"/>
      <c r="AS220" s="1036"/>
      <c r="AT220" s="1036"/>
      <c r="AU220" s="1033"/>
      <c r="AV220" s="1036"/>
      <c r="AW220" s="1036"/>
      <c r="AX220" s="1033"/>
      <c r="AY220" s="1033"/>
      <c r="AZ220" s="1033"/>
      <c r="BA220" s="1016"/>
      <c r="BB220" s="130"/>
      <c r="BC220" s="130"/>
      <c r="BD220" s="173" t="str">
        <f t="shared" si="22"/>
        <v/>
      </c>
      <c r="BE220" s="149"/>
      <c r="BF220" s="149"/>
      <c r="BG220" s="149"/>
      <c r="BH220" s="149"/>
      <c r="BI220" s="130"/>
      <c r="BJ220" s="130"/>
      <c r="BK220" s="130"/>
      <c r="BL220" s="130"/>
      <c r="BM220" s="155"/>
      <c r="BN220" s="155"/>
      <c r="BO220" s="155"/>
      <c r="BP220" s="155"/>
      <c r="BQ220" s="156"/>
      <c r="BR220" s="157"/>
      <c r="BS220" s="304"/>
      <c r="BT220" s="765"/>
      <c r="BU220" s="1491"/>
      <c r="BV220" s="1191"/>
      <c r="BW220" s="1191"/>
      <c r="BX220" s="1191"/>
      <c r="BY220" s="998"/>
      <c r="BZ220" s="998"/>
    </row>
    <row r="221" spans="1:78" ht="16" x14ac:dyDescent="0.2">
      <c r="A221" s="1339"/>
      <c r="B221" s="1236"/>
      <c r="C221" s="1345"/>
      <c r="D221" s="1001"/>
      <c r="E221" s="1004"/>
      <c r="F221" s="1007"/>
      <c r="G221" s="1024"/>
      <c r="H221" s="1013"/>
      <c r="I221" s="1016"/>
      <c r="J221" s="1019"/>
      <c r="K221" s="1022"/>
      <c r="L221" s="1024"/>
      <c r="M221" s="1039"/>
      <c r="N221" s="1024"/>
      <c r="O221" s="1024"/>
      <c r="P221" s="1076"/>
      <c r="Q221" s="1483"/>
      <c r="R221" s="1016"/>
      <c r="S221" s="1027"/>
      <c r="T221" s="1016"/>
      <c r="U221" s="1027"/>
      <c r="V221" s="1016"/>
      <c r="W221" s="1027"/>
      <c r="X221" s="1030"/>
      <c r="Y221" s="1027"/>
      <c r="Z221" s="1027"/>
      <c r="AA221" s="1033"/>
      <c r="AB221" s="150">
        <v>5</v>
      </c>
      <c r="AC221" s="149"/>
      <c r="AD221" s="149"/>
      <c r="AE221" s="149"/>
      <c r="AF221" s="145" t="str">
        <f t="shared" si="18"/>
        <v/>
      </c>
      <c r="AG221" s="151"/>
      <c r="AH221" s="146" t="str">
        <f t="shared" si="19"/>
        <v/>
      </c>
      <c r="AI221" s="151"/>
      <c r="AJ221" s="146" t="str">
        <f t="shared" si="20"/>
        <v/>
      </c>
      <c r="AK221" s="147" t="str">
        <f t="shared" si="21"/>
        <v/>
      </c>
      <c r="AL221" s="152" t="str">
        <f>IFERROR(IF(AND(AF220="Probabilidad",AF221="Probabilidad"),(AL220-(+AL220*AK221)),IF(AND(AF220="Impacto",AF221="Probabilidad"),(AL219-(+AL219*AK221)),IF(AF221="Impacto",AL220,""))),"")</f>
        <v/>
      </c>
      <c r="AM221" s="152" t="str">
        <f>IFERROR(IF(AND(AF220="Impacto",AF221="Impacto"),(AM220-(+AM220*AK221)),IF(AND(AF220="Probabilidad",AF221="Impacto"),(AM219-(+AM219*AK221)),IF(AF221="Probabilidad",AM220,""))),"")</f>
        <v/>
      </c>
      <c r="AN221" s="153"/>
      <c r="AO221" s="153"/>
      <c r="AP221" s="153"/>
      <c r="AQ221" s="153"/>
      <c r="AR221" s="1013"/>
      <c r="AS221" s="1036"/>
      <c r="AT221" s="1036"/>
      <c r="AU221" s="1033"/>
      <c r="AV221" s="1036"/>
      <c r="AW221" s="1036"/>
      <c r="AX221" s="1033"/>
      <c r="AY221" s="1033"/>
      <c r="AZ221" s="1033"/>
      <c r="BA221" s="1016"/>
      <c r="BB221" s="130"/>
      <c r="BC221" s="130"/>
      <c r="BD221" s="173" t="str">
        <f t="shared" si="22"/>
        <v/>
      </c>
      <c r="BE221" s="149"/>
      <c r="BF221" s="149"/>
      <c r="BG221" s="149"/>
      <c r="BH221" s="149"/>
      <c r="BI221" s="130"/>
      <c r="BJ221" s="130"/>
      <c r="BK221" s="130"/>
      <c r="BL221" s="130"/>
      <c r="BM221" s="155"/>
      <c r="BN221" s="155"/>
      <c r="BO221" s="155"/>
      <c r="BP221" s="155"/>
      <c r="BQ221" s="156"/>
      <c r="BR221" s="157"/>
      <c r="BS221" s="304"/>
      <c r="BT221" s="149"/>
      <c r="BU221" s="1491"/>
      <c r="BV221" s="1191"/>
      <c r="BW221" s="1191"/>
      <c r="BX221" s="1191"/>
      <c r="BY221" s="998"/>
      <c r="BZ221" s="998"/>
    </row>
    <row r="222" spans="1:78" ht="17" thickBot="1" x14ac:dyDescent="0.25">
      <c r="A222" s="1340"/>
      <c r="B222" s="1237"/>
      <c r="C222" s="1346"/>
      <c r="D222" s="1002"/>
      <c r="E222" s="1005"/>
      <c r="F222" s="1008"/>
      <c r="G222" s="1025"/>
      <c r="H222" s="1014"/>
      <c r="I222" s="1017"/>
      <c r="J222" s="1020"/>
      <c r="K222" s="1023"/>
      <c r="L222" s="1025"/>
      <c r="M222" s="1040"/>
      <c r="N222" s="1025"/>
      <c r="O222" s="1025"/>
      <c r="P222" s="1077"/>
      <c r="Q222" s="1484"/>
      <c r="R222" s="1017"/>
      <c r="S222" s="1028"/>
      <c r="T222" s="1017"/>
      <c r="U222" s="1028"/>
      <c r="V222" s="1017"/>
      <c r="W222" s="1028"/>
      <c r="X222" s="1031"/>
      <c r="Y222" s="1028"/>
      <c r="Z222" s="1028"/>
      <c r="AA222" s="1034"/>
      <c r="AB222" s="162">
        <v>6</v>
      </c>
      <c r="AC222" s="160"/>
      <c r="AD222" s="160"/>
      <c r="AE222" s="160"/>
      <c r="AF222" s="98" t="str">
        <f t="shared" si="18"/>
        <v/>
      </c>
      <c r="AG222" s="239"/>
      <c r="AH222" s="161" t="str">
        <f t="shared" si="19"/>
        <v/>
      </c>
      <c r="AI222" s="239"/>
      <c r="AJ222" s="161" t="str">
        <f t="shared" si="20"/>
        <v/>
      </c>
      <c r="AK222" s="164" t="str">
        <f t="shared" si="21"/>
        <v/>
      </c>
      <c r="AL222" s="152" t="str">
        <f>IFERROR(IF(AND(AF221="Probabilidad",AF222="Probabilidad"),(AL221-(+AL221*AK222)),IF(AND(AF221="Impacto",AF222="Probabilidad"),(AL220-(+AL220*AK222)),IF(AF222="Impacto",AL221,""))),"")</f>
        <v/>
      </c>
      <c r="AM222" s="152" t="str">
        <f>IFERROR(IF(AND(AF221="Impacto",AF222="Impacto"),(AM221-(+AM221*AK222)),IF(AND(AF221="Probabilidad",AF222="Impacto"),(AM220-(+AM220*AK222)),IF(AF222="Probabilidad",AM221,""))),"")</f>
        <v/>
      </c>
      <c r="AN222" s="51"/>
      <c r="AO222" s="51"/>
      <c r="AP222" s="51"/>
      <c r="AQ222" s="51"/>
      <c r="AR222" s="1014"/>
      <c r="AS222" s="1037"/>
      <c r="AT222" s="1037"/>
      <c r="AU222" s="1034"/>
      <c r="AV222" s="1037"/>
      <c r="AW222" s="1037"/>
      <c r="AX222" s="1034"/>
      <c r="AY222" s="1034"/>
      <c r="AZ222" s="1034"/>
      <c r="BA222" s="1017"/>
      <c r="BB222" s="167"/>
      <c r="BC222" s="167"/>
      <c r="BD222" s="176" t="str">
        <f t="shared" si="22"/>
        <v/>
      </c>
      <c r="BE222" s="160"/>
      <c r="BF222" s="160"/>
      <c r="BG222" s="160"/>
      <c r="BH222" s="160"/>
      <c r="BI222" s="167"/>
      <c r="BJ222" s="167"/>
      <c r="BK222" s="167"/>
      <c r="BL222" s="167"/>
      <c r="BM222" s="168"/>
      <c r="BN222" s="168"/>
      <c r="BO222" s="168"/>
      <c r="BP222" s="168"/>
      <c r="BQ222" s="169"/>
      <c r="BR222" s="170"/>
      <c r="BS222" s="711"/>
      <c r="BT222" s="160"/>
      <c r="BU222" s="1492"/>
      <c r="BV222" s="1192"/>
      <c r="BW222" s="1192"/>
      <c r="BX222" s="1192"/>
      <c r="BY222" s="999"/>
      <c r="BZ222" s="999"/>
    </row>
    <row r="223" spans="1:78" ht="192.75" customHeight="1" x14ac:dyDescent="0.2">
      <c r="A223" s="1529" t="s">
        <v>807</v>
      </c>
      <c r="B223" s="1342" t="s">
        <v>207</v>
      </c>
      <c r="C223" s="1275" t="s">
        <v>808</v>
      </c>
      <c r="D223" s="1000" t="s">
        <v>209</v>
      </c>
      <c r="E223" s="1003" t="s">
        <v>809</v>
      </c>
      <c r="F223" s="1006">
        <v>1</v>
      </c>
      <c r="G223" s="1075" t="s">
        <v>810</v>
      </c>
      <c r="H223" s="1012"/>
      <c r="I223" s="1015"/>
      <c r="J223" s="1018" t="s">
        <v>811</v>
      </c>
      <c r="K223" s="1021" t="s">
        <v>313</v>
      </c>
      <c r="L223" s="994" t="s">
        <v>214</v>
      </c>
      <c r="M223" s="1168" t="s">
        <v>812</v>
      </c>
      <c r="N223" s="994"/>
      <c r="O223" s="994"/>
      <c r="P223" s="1075" t="s">
        <v>813</v>
      </c>
      <c r="Q223" s="1133">
        <v>1</v>
      </c>
      <c r="R223" s="1015" t="s">
        <v>430</v>
      </c>
      <c r="S223" s="1026">
        <f>IF(R223="Muy Alta",100%,IF(R223="Alta",80%,IF(R223="Media",60%,IF(R223="Baja",40%,IF(R223="Muy Baja",20%,"")))))</f>
        <v>1</v>
      </c>
      <c r="T223" s="1015" t="s">
        <v>317</v>
      </c>
      <c r="U223" s="1026">
        <f>IF(T223="Catastrófico",100%,IF(T223="Mayor",80%,IF(T223="Moderado",60%,IF(T223="Menor",40%,IF(T223="Leve",20%,"")))))</f>
        <v>0.2</v>
      </c>
      <c r="V223" s="1015" t="s">
        <v>251</v>
      </c>
      <c r="W223" s="1026">
        <f>IF(V223="Catastrófico",100%,IF(V223="Mayor",80%,IF(V223="Moderado",60%,IF(V223="Menor",40%,IF(V223="Leve",20%,"")))))</f>
        <v>0.4</v>
      </c>
      <c r="X223" s="1029" t="str">
        <f>IF(Y223=100%,"Catastrófico",IF(Y223=80%,"Mayor",IF(Y223=60%,"Moderado",IF(Y223=40%,"Menor",IF(Y223=20%,"Leve","")))))</f>
        <v>Menor</v>
      </c>
      <c r="Y223" s="1026">
        <f>IF(AND(U223="",W223=""),"",MAX(U223,W223))</f>
        <v>0.4</v>
      </c>
      <c r="Z223" s="1026" t="str">
        <f>CONCATENATE(R223,X223)</f>
        <v>Muy AltaMenor</v>
      </c>
      <c r="AA223" s="1038" t="str">
        <f>IF(Z223="Muy AltaLeve","Alto",IF(Z223="Muy AltaMenor","Alto",IF(Z223="Muy AltaModerado","Alto",IF(Z223="Muy AltaMayor","Alto",IF(Z223="Muy AltaCatastrófico","Extremo",IF(Z223="AltaLeve","Moderado",IF(Z223="AltaMenor","Moderado",IF(Z223="AltaModerado","Alto",IF(Z223="AltaMayor","Alto",IF(Z223="AltaCatastrófico","Extremo",IF(Z223="MediaLeve","Moderado",IF(Z223="MediaMenor","Moderado",IF(Z223="MediaModerado","Moderado",IF(Z223="MediaMayor","Alto",IF(Z223="MediaCatastrófico","Extremo",IF(Z223="BajaLeve","Bajo",IF(Z223="BajaMenor","Moderado",IF(Z223="BajaModerado","Moderado",IF(Z223="BajaMayor","Alto",IF(Z223="BajaCatastrófico","Extremo",IF(Z223="Muy BajaLeve","Bajo",IF(Z223="Muy BajaMenor","Bajo",IF(Z223="Muy BajaModerado","Moderado",IF(Z223="Muy BajaMayor","Alto",IF(Z223="Muy BajaCatastrófico","Extremo","")))))))))))))))))))))))))</f>
        <v>Alto</v>
      </c>
      <c r="AB223" s="97">
        <v>1</v>
      </c>
      <c r="AC223" s="286" t="s">
        <v>814</v>
      </c>
      <c r="AD223" s="695" t="s">
        <v>271</v>
      </c>
      <c r="AE223" s="696" t="s">
        <v>815</v>
      </c>
      <c r="AF223" s="145" t="str">
        <f t="shared" si="18"/>
        <v>Probabilidad</v>
      </c>
      <c r="AG223" s="10" t="s">
        <v>221</v>
      </c>
      <c r="AH223" s="146">
        <f t="shared" si="19"/>
        <v>0.25</v>
      </c>
      <c r="AI223" s="10" t="s">
        <v>222</v>
      </c>
      <c r="AJ223" s="146">
        <f t="shared" si="20"/>
        <v>0.15</v>
      </c>
      <c r="AK223" s="147">
        <f t="shared" si="21"/>
        <v>0.4</v>
      </c>
      <c r="AL223" s="100">
        <f>IFERROR(IF(AF223="Probabilidad",(S223-(+S223*AK223)),IF(AF223="Impacto",S223,"")),"")</f>
        <v>0.6</v>
      </c>
      <c r="AM223" s="100">
        <f>IFERROR(IF(AF223="Impacto",(Y223-(+Y223*AK223)),IF(AF223="Probabilidad",Y223,"")),"")</f>
        <v>0.4</v>
      </c>
      <c r="AN223" s="335" t="s">
        <v>223</v>
      </c>
      <c r="AO223" s="335" t="s">
        <v>291</v>
      </c>
      <c r="AP223" s="335" t="s">
        <v>241</v>
      </c>
      <c r="AQ223" s="335" t="s">
        <v>242</v>
      </c>
      <c r="AR223" s="1193" t="s">
        <v>816</v>
      </c>
      <c r="AS223" s="1035">
        <f>S223</f>
        <v>1</v>
      </c>
      <c r="AT223" s="1035">
        <f>IF(AL223="","",MIN(AL223:AL228))</f>
        <v>0.216</v>
      </c>
      <c r="AU223" s="1032" t="str">
        <f>IFERROR(IF(AT223="","",IF(AT223&lt;=0.2,"Muy Baja",IF(AT223&lt;=0.4,"Baja",IF(AT223&lt;=0.6,"Media",IF(AT223&lt;=0.8,"Alta","Muy Alta"))))),"")</f>
        <v>Baja</v>
      </c>
      <c r="AV223" s="1035">
        <f>Y223</f>
        <v>0.4</v>
      </c>
      <c r="AW223" s="1035">
        <f>IF(AM223="","",MIN(AM223:AM228))</f>
        <v>0.4</v>
      </c>
      <c r="AX223" s="1032" t="str">
        <f>IFERROR(IF(AW223="","",IF(AW223&lt;=0.2,"Leve",IF(AW223&lt;=0.4,"Menor",IF(AW223&lt;=0.6,"Moderado",IF(AW223&lt;=0.8,"Mayor","Catastrófico"))))),"")</f>
        <v>Menor</v>
      </c>
      <c r="AY223" s="1032" t="str">
        <f>AA223</f>
        <v>Alto</v>
      </c>
      <c r="AZ223" s="1032" t="str">
        <f>IFERROR(IF(OR(AND(AU223="Muy Baja",AX223="Leve"),AND(AU223="Muy Baja",AX223="Menor"),AND(AU223="Baja",AX223="Leve")),"Bajo",IF(OR(AND(AU223="Muy baja",AX223="Moderado"),AND(AU223="Baja",AX223="Menor"),AND(AU223="Baja",AX223="Moderado"),AND(AU223="Media",AX223="Leve"),AND(AU223="Media",AX223="Menor"),AND(AU223="Media",AX223="Moderado"),AND(AU223="Alta",AX223="Leve"),AND(AU223="Alta",AX223="Menor")),"Moderado",IF(OR(AND(AU223="Muy Baja",AX223="Mayor"),AND(AU223="Baja",AX223="Mayor"),AND(AU223="Media",AX223="Mayor"),AND(AU223="Alta",AX223="Moderado"),AND(AU223="Alta",AX223="Mayor"),AND(AU223="Muy Alta",AX223="Leve"),AND(AU223="Muy Alta",AX223="Menor"),AND(AU223="Muy Alta",AX223="Moderado"),AND(AU223="Muy Alta",AX223="Mayor")),"Alto",IF(OR(AND(AU223="Muy Baja",AX223="Catastrófico"),AND(AU223="Baja",AX223="Catastrófico"),AND(AU223="Media",AX223="Catastrófico"),AND(AU223="Alta",AX223="Catastrófico"),AND(AU223="Muy Alta",AX223="Catastrófico")),"Extremo","")))),"")</f>
        <v>Moderado</v>
      </c>
      <c r="BA223" s="1015" t="s">
        <v>228</v>
      </c>
      <c r="BB223" s="591" t="s">
        <v>817</v>
      </c>
      <c r="BC223" s="591" t="s">
        <v>818</v>
      </c>
      <c r="BD223" s="102">
        <f>IF(SUM(BE223:BH223)=0,"",SUM(BE223:BH223))</f>
        <v>4</v>
      </c>
      <c r="BE223" s="49">
        <v>1</v>
      </c>
      <c r="BF223" s="49">
        <v>1</v>
      </c>
      <c r="BG223" s="49">
        <v>1</v>
      </c>
      <c r="BH223" s="49">
        <v>1</v>
      </c>
      <c r="BI223" s="592" t="s">
        <v>819</v>
      </c>
      <c r="BJ223" s="387" t="s">
        <v>820</v>
      </c>
      <c r="BK223" s="46"/>
      <c r="BL223" s="46"/>
      <c r="BM223" s="732"/>
      <c r="BN223" s="48"/>
      <c r="BO223" s="48"/>
      <c r="BP223" s="48"/>
      <c r="BQ223" s="104"/>
      <c r="BR223" s="128"/>
      <c r="BS223" s="710"/>
      <c r="BT223" s="9"/>
      <c r="BU223" s="1050"/>
      <c r="BV223" s="1075"/>
      <c r="BW223" s="1075"/>
      <c r="BX223" s="1395"/>
      <c r="BY223" s="1395"/>
      <c r="BZ223" s="1395"/>
    </row>
    <row r="224" spans="1:78" ht="119.25" customHeight="1" x14ac:dyDescent="0.2">
      <c r="A224" s="1529"/>
      <c r="B224" s="1342"/>
      <c r="C224" s="1275"/>
      <c r="D224" s="1001"/>
      <c r="E224" s="1004"/>
      <c r="F224" s="1007"/>
      <c r="G224" s="1076"/>
      <c r="H224" s="1013"/>
      <c r="I224" s="1016"/>
      <c r="J224" s="1019"/>
      <c r="K224" s="1022"/>
      <c r="L224" s="1024"/>
      <c r="M224" s="1169"/>
      <c r="N224" s="1024"/>
      <c r="O224" s="1024"/>
      <c r="P224" s="1076"/>
      <c r="Q224" s="1134"/>
      <c r="R224" s="1016"/>
      <c r="S224" s="1027"/>
      <c r="T224" s="1016"/>
      <c r="U224" s="1027"/>
      <c r="V224" s="1016"/>
      <c r="W224" s="1027"/>
      <c r="X224" s="1030"/>
      <c r="Y224" s="1027"/>
      <c r="Z224" s="1027"/>
      <c r="AA224" s="1039"/>
      <c r="AB224" s="150">
        <v>2</v>
      </c>
      <c r="AC224" s="286" t="s">
        <v>821</v>
      </c>
      <c r="AD224" s="695" t="s">
        <v>271</v>
      </c>
      <c r="AE224" s="696" t="s">
        <v>822</v>
      </c>
      <c r="AF224" s="145" t="str">
        <f t="shared" si="18"/>
        <v>Probabilidad</v>
      </c>
      <c r="AG224" s="151" t="s">
        <v>221</v>
      </c>
      <c r="AH224" s="146">
        <f t="shared" si="19"/>
        <v>0.25</v>
      </c>
      <c r="AI224" s="151" t="s">
        <v>222</v>
      </c>
      <c r="AJ224" s="146">
        <f t="shared" si="20"/>
        <v>0.15</v>
      </c>
      <c r="AK224" s="147">
        <f t="shared" si="21"/>
        <v>0.4</v>
      </c>
      <c r="AL224" s="152">
        <f>IFERROR(IF(AND(AF223="Probabilidad",AF224="Probabilidad"),(AL223-(+AL223*AK224)),IF(AF224="Probabilidad",(S223-(+S223*AK224)),IF(AF224="Impacto",AL223,""))),"")</f>
        <v>0.36</v>
      </c>
      <c r="AM224" s="152">
        <f>IFERROR(IF(AND(AF223="Impacto",AF224="Impacto"),(AM223-(+AM223*AK224)),IF(AF224="Impacto",(Y223-(+Y223*AK224)),IF(AF224="Probabilidad",AM223,""))),"")</f>
        <v>0.4</v>
      </c>
      <c r="AN224" s="153" t="s">
        <v>223</v>
      </c>
      <c r="AO224" s="153" t="s">
        <v>291</v>
      </c>
      <c r="AP224" s="153" t="s">
        <v>241</v>
      </c>
      <c r="AQ224" s="153" t="s">
        <v>242</v>
      </c>
      <c r="AR224" s="1013"/>
      <c r="AS224" s="1036"/>
      <c r="AT224" s="1036"/>
      <c r="AU224" s="1033"/>
      <c r="AV224" s="1036"/>
      <c r="AW224" s="1036"/>
      <c r="AX224" s="1033"/>
      <c r="AY224" s="1033"/>
      <c r="AZ224" s="1033"/>
      <c r="BA224" s="1016"/>
      <c r="BB224" s="129"/>
      <c r="BC224" s="129"/>
      <c r="BD224" s="148" t="str">
        <f t="shared" ref="BD224:BD258" si="23">IF(SUM(BE224:BH224)=0,"",SUM(BE224:BH224))</f>
        <v/>
      </c>
      <c r="BE224" s="154"/>
      <c r="BF224" s="154"/>
      <c r="BG224" s="154"/>
      <c r="BH224" s="154"/>
      <c r="BI224" s="130"/>
      <c r="BJ224" s="130"/>
      <c r="BK224" s="130"/>
      <c r="BL224" s="130"/>
      <c r="BM224" s="155"/>
      <c r="BN224" s="155"/>
      <c r="BO224" s="155"/>
      <c r="BP224" s="155"/>
      <c r="BQ224" s="156"/>
      <c r="BR224" s="157"/>
      <c r="BS224" s="304"/>
      <c r="BT224" s="149"/>
      <c r="BU224" s="1051"/>
      <c r="BV224" s="1191"/>
      <c r="BW224" s="1191"/>
      <c r="BX224" s="1401"/>
      <c r="BY224" s="1401"/>
      <c r="BZ224" s="1401"/>
    </row>
    <row r="225" spans="1:78" ht="207.75" customHeight="1" x14ac:dyDescent="0.2">
      <c r="A225" s="1529"/>
      <c r="B225" s="1342"/>
      <c r="C225" s="1275"/>
      <c r="D225" s="1001"/>
      <c r="E225" s="1004"/>
      <c r="F225" s="1007"/>
      <c r="G225" s="1076"/>
      <c r="H225" s="1013"/>
      <c r="I225" s="1016"/>
      <c r="J225" s="1019"/>
      <c r="K225" s="1022"/>
      <c r="L225" s="1024"/>
      <c r="M225" s="1169"/>
      <c r="N225" s="1024"/>
      <c r="O225" s="1024"/>
      <c r="P225" s="1076"/>
      <c r="Q225" s="1134"/>
      <c r="R225" s="1016"/>
      <c r="S225" s="1027"/>
      <c r="T225" s="1016"/>
      <c r="U225" s="1027"/>
      <c r="V225" s="1016"/>
      <c r="W225" s="1027"/>
      <c r="X225" s="1030"/>
      <c r="Y225" s="1027"/>
      <c r="Z225" s="1027"/>
      <c r="AA225" s="1039"/>
      <c r="AB225" s="150">
        <v>3</v>
      </c>
      <c r="AC225" s="286" t="s">
        <v>823</v>
      </c>
      <c r="AD225" s="695" t="s">
        <v>271</v>
      </c>
      <c r="AE225" s="696" t="s">
        <v>824</v>
      </c>
      <c r="AF225" s="145" t="str">
        <f t="shared" si="18"/>
        <v>Probabilidad</v>
      </c>
      <c r="AG225" s="232" t="s">
        <v>221</v>
      </c>
      <c r="AH225" s="228">
        <f t="shared" si="19"/>
        <v>0.25</v>
      </c>
      <c r="AI225" s="51" t="s">
        <v>222</v>
      </c>
      <c r="AJ225" s="228">
        <f t="shared" si="20"/>
        <v>0.15</v>
      </c>
      <c r="AK225" s="233">
        <f t="shared" si="21"/>
        <v>0.4</v>
      </c>
      <c r="AL225" s="234">
        <f>IFERROR(IF(AND(AF224="Probabilidad",AF225="Probabilidad"),(AL224-(+AL224*AK225)),IF(AND(AF224="Impacto",AF225="Probabilidad"),(AL223-(+AL223*AK225)),IF(AF225="Impacto",AL224,""))),"")</f>
        <v>0.216</v>
      </c>
      <c r="AM225" s="234">
        <f>IFERROR(IF(AND(AF224="Impacto",AF225="Impacto"),(AM224-(+AM224*AK225)),IF(AND(AF224="Probabilidad",AF225="Impacto"),(AM223-(+AM223*AK225)),IF(AF225="Probabilidad",AM224,""))),"")</f>
        <v>0.4</v>
      </c>
      <c r="AN225" s="51" t="s">
        <v>223</v>
      </c>
      <c r="AO225" s="126" t="s">
        <v>291</v>
      </c>
      <c r="AP225" s="126" t="s">
        <v>241</v>
      </c>
      <c r="AQ225" s="51" t="s">
        <v>242</v>
      </c>
      <c r="AR225" s="1013"/>
      <c r="AS225" s="1036"/>
      <c r="AT225" s="1036"/>
      <c r="AU225" s="1033"/>
      <c r="AV225" s="1036"/>
      <c r="AW225" s="1036"/>
      <c r="AX225" s="1033"/>
      <c r="AY225" s="1033"/>
      <c r="AZ225" s="1033"/>
      <c r="BA225" s="1016"/>
      <c r="BB225" s="129"/>
      <c r="BC225" s="129"/>
      <c r="BD225" s="148" t="str">
        <f t="shared" si="23"/>
        <v/>
      </c>
      <c r="BE225" s="154"/>
      <c r="BF225" s="154"/>
      <c r="BG225" s="154"/>
      <c r="BH225" s="154"/>
      <c r="BI225" s="130"/>
      <c r="BJ225" s="130"/>
      <c r="BK225" s="130"/>
      <c r="BL225" s="130"/>
      <c r="BM225" s="155"/>
      <c r="BN225" s="155"/>
      <c r="BO225" s="155"/>
      <c r="BP225" s="155"/>
      <c r="BQ225" s="156"/>
      <c r="BR225" s="157"/>
      <c r="BS225" s="304"/>
      <c r="BT225" s="149"/>
      <c r="BU225" s="1051"/>
      <c r="BV225" s="1191"/>
      <c r="BW225" s="1191"/>
      <c r="BX225" s="1401"/>
      <c r="BY225" s="1401"/>
      <c r="BZ225" s="1401"/>
    </row>
    <row r="226" spans="1:78" ht="16" x14ac:dyDescent="0.2">
      <c r="A226" s="1529"/>
      <c r="B226" s="1342"/>
      <c r="C226" s="1275"/>
      <c r="D226" s="1001"/>
      <c r="E226" s="1004"/>
      <c r="F226" s="1007"/>
      <c r="G226" s="1076"/>
      <c r="H226" s="1013"/>
      <c r="I226" s="1016"/>
      <c r="J226" s="1019"/>
      <c r="K226" s="1022"/>
      <c r="L226" s="1024"/>
      <c r="M226" s="1169"/>
      <c r="N226" s="1024"/>
      <c r="O226" s="1024"/>
      <c r="P226" s="1076"/>
      <c r="Q226" s="1134"/>
      <c r="R226" s="1016"/>
      <c r="S226" s="1027"/>
      <c r="T226" s="1016"/>
      <c r="U226" s="1027"/>
      <c r="V226" s="1016"/>
      <c r="W226" s="1027"/>
      <c r="X226" s="1030"/>
      <c r="Y226" s="1027"/>
      <c r="Z226" s="1027"/>
      <c r="AA226" s="1039"/>
      <c r="AB226" s="150">
        <v>4</v>
      </c>
      <c r="AC226" s="131"/>
      <c r="AD226" s="149"/>
      <c r="AE226" s="149"/>
      <c r="AF226" s="145" t="str">
        <f t="shared" si="18"/>
        <v/>
      </c>
      <c r="AG226" s="151"/>
      <c r="AH226" s="146" t="str">
        <f t="shared" si="19"/>
        <v/>
      </c>
      <c r="AI226" s="151"/>
      <c r="AJ226" s="146" t="str">
        <f t="shared" si="20"/>
        <v/>
      </c>
      <c r="AK226" s="147" t="str">
        <f t="shared" si="21"/>
        <v/>
      </c>
      <c r="AL226" s="152" t="str">
        <f>IFERROR(IF(AND(AF225="Probabilidad",AF226="Probabilidad"),(AL225-(+AL225*AK226)),IF(AND(AF225="Impacto",AF226="Probabilidad"),(AL224-(+AL224*AK226)),IF(AF226="Impacto",AL225,""))),"")</f>
        <v/>
      </c>
      <c r="AM226" s="152" t="str">
        <f>IFERROR(IF(AND(AF225="Impacto",AF226="Impacto"),(AM225-(+AM225*AK226)),IF(AND(AF225="Probabilidad",AF226="Impacto"),(AM224-(+AM224*AK226)),IF(AF226="Probabilidad",AM225,""))),"")</f>
        <v/>
      </c>
      <c r="AN226" s="153"/>
      <c r="AO226" s="153"/>
      <c r="AP226" s="153"/>
      <c r="AQ226" s="153"/>
      <c r="AR226" s="1013"/>
      <c r="AS226" s="1036"/>
      <c r="AT226" s="1036"/>
      <c r="AU226" s="1033"/>
      <c r="AV226" s="1036"/>
      <c r="AW226" s="1036"/>
      <c r="AX226" s="1033"/>
      <c r="AY226" s="1033"/>
      <c r="AZ226" s="1033"/>
      <c r="BA226" s="1016"/>
      <c r="BB226" s="129"/>
      <c r="BC226" s="129"/>
      <c r="BD226" s="148" t="str">
        <f t="shared" si="23"/>
        <v/>
      </c>
      <c r="BE226" s="154"/>
      <c r="BF226" s="154"/>
      <c r="BG226" s="154"/>
      <c r="BH226" s="154"/>
      <c r="BI226" s="130"/>
      <c r="BJ226" s="130"/>
      <c r="BK226" s="130"/>
      <c r="BL226" s="130"/>
      <c r="BM226" s="155"/>
      <c r="BN226" s="155"/>
      <c r="BO226" s="155"/>
      <c r="BP226" s="155"/>
      <c r="BQ226" s="156"/>
      <c r="BR226" s="157"/>
      <c r="BS226" s="304"/>
      <c r="BT226" s="149"/>
      <c r="BU226" s="1051"/>
      <c r="BV226" s="1191"/>
      <c r="BW226" s="1191"/>
      <c r="BX226" s="1401"/>
      <c r="BY226" s="1401"/>
      <c r="BZ226" s="1401"/>
    </row>
    <row r="227" spans="1:78" ht="16" x14ac:dyDescent="0.2">
      <c r="A227" s="1529"/>
      <c r="B227" s="1342"/>
      <c r="C227" s="1275"/>
      <c r="D227" s="1001"/>
      <c r="E227" s="1004"/>
      <c r="F227" s="1007"/>
      <c r="G227" s="1076"/>
      <c r="H227" s="1013"/>
      <c r="I227" s="1016"/>
      <c r="J227" s="1019"/>
      <c r="K227" s="1022"/>
      <c r="L227" s="1024"/>
      <c r="M227" s="1169"/>
      <c r="N227" s="1024"/>
      <c r="O227" s="1024"/>
      <c r="P227" s="1076"/>
      <c r="Q227" s="1134"/>
      <c r="R227" s="1016"/>
      <c r="S227" s="1027"/>
      <c r="T227" s="1016"/>
      <c r="U227" s="1027"/>
      <c r="V227" s="1016"/>
      <c r="W227" s="1027"/>
      <c r="X227" s="1030"/>
      <c r="Y227" s="1027"/>
      <c r="Z227" s="1027"/>
      <c r="AA227" s="1039"/>
      <c r="AB227" s="150">
        <v>5</v>
      </c>
      <c r="AC227" s="131"/>
      <c r="AD227" s="158"/>
      <c r="AE227" s="149"/>
      <c r="AF227" s="145" t="str">
        <f t="shared" si="18"/>
        <v/>
      </c>
      <c r="AG227" s="151"/>
      <c r="AH227" s="146" t="str">
        <f t="shared" si="19"/>
        <v/>
      </c>
      <c r="AI227" s="151"/>
      <c r="AJ227" s="146" t="str">
        <f t="shared" si="20"/>
        <v/>
      </c>
      <c r="AK227" s="147" t="str">
        <f t="shared" si="21"/>
        <v/>
      </c>
      <c r="AL227" s="152" t="str">
        <f>IFERROR(IF(AND(AF226="Probabilidad",AF227="Probabilidad"),(AL226-(+AL226*AK227)),IF(AND(AF226="Impacto",AF227="Probabilidad"),(AL225-(+AL225*AK227)),IF(AF227="Impacto",AL226,""))),"")</f>
        <v/>
      </c>
      <c r="AM227" s="152" t="str">
        <f>IFERROR(IF(AND(AF226="Impacto",AF227="Impacto"),(AM226-(+AM226*AK227)),IF(AND(AF226="Probabilidad",AF227="Impacto"),(AM225-(+AM225*AK227)),IF(AF227="Probabilidad",AM226,""))),"")</f>
        <v/>
      </c>
      <c r="AN227" s="153"/>
      <c r="AO227" s="153"/>
      <c r="AP227" s="153"/>
      <c r="AQ227" s="153"/>
      <c r="AR227" s="1013"/>
      <c r="AS227" s="1036"/>
      <c r="AT227" s="1036"/>
      <c r="AU227" s="1033"/>
      <c r="AV227" s="1036"/>
      <c r="AW227" s="1036"/>
      <c r="AX227" s="1033"/>
      <c r="AY227" s="1033"/>
      <c r="AZ227" s="1033"/>
      <c r="BA227" s="1016"/>
      <c r="BB227" s="129"/>
      <c r="BC227" s="129"/>
      <c r="BD227" s="148" t="str">
        <f t="shared" si="23"/>
        <v/>
      </c>
      <c r="BE227" s="154"/>
      <c r="BF227" s="154"/>
      <c r="BG227" s="154"/>
      <c r="BH227" s="154"/>
      <c r="BI227" s="130"/>
      <c r="BJ227" s="130"/>
      <c r="BK227" s="130"/>
      <c r="BL227" s="130"/>
      <c r="BM227" s="155"/>
      <c r="BN227" s="155"/>
      <c r="BO227" s="155"/>
      <c r="BP227" s="155"/>
      <c r="BQ227" s="156"/>
      <c r="BR227" s="157"/>
      <c r="BS227" s="304"/>
      <c r="BT227" s="149"/>
      <c r="BU227" s="1051"/>
      <c r="BV227" s="1191"/>
      <c r="BW227" s="1191"/>
      <c r="BX227" s="1401"/>
      <c r="BY227" s="1401"/>
      <c r="BZ227" s="1401"/>
    </row>
    <row r="228" spans="1:78" ht="17" thickBot="1" x14ac:dyDescent="0.25">
      <c r="A228" s="1529"/>
      <c r="B228" s="1342"/>
      <c r="C228" s="1275"/>
      <c r="D228" s="1002"/>
      <c r="E228" s="1005"/>
      <c r="F228" s="1008"/>
      <c r="G228" s="1077"/>
      <c r="H228" s="1014"/>
      <c r="I228" s="1017"/>
      <c r="J228" s="1020"/>
      <c r="K228" s="1023"/>
      <c r="L228" s="1025"/>
      <c r="M228" s="1170"/>
      <c r="N228" s="1025"/>
      <c r="O228" s="1025"/>
      <c r="P228" s="1077"/>
      <c r="Q228" s="1135"/>
      <c r="R228" s="1017"/>
      <c r="S228" s="1028"/>
      <c r="T228" s="1017"/>
      <c r="U228" s="1028"/>
      <c r="V228" s="1017"/>
      <c r="W228" s="1028"/>
      <c r="X228" s="1031"/>
      <c r="Y228" s="1028"/>
      <c r="Z228" s="1028"/>
      <c r="AA228" s="1040"/>
      <c r="AB228" s="162">
        <v>6</v>
      </c>
      <c r="AC228" s="303"/>
      <c r="AD228" s="160"/>
      <c r="AE228" s="160"/>
      <c r="AF228" s="98" t="str">
        <f t="shared" si="18"/>
        <v/>
      </c>
      <c r="AG228" s="163"/>
      <c r="AH228" s="161" t="str">
        <f t="shared" si="19"/>
        <v/>
      </c>
      <c r="AI228" s="163"/>
      <c r="AJ228" s="161" t="str">
        <f t="shared" si="20"/>
        <v/>
      </c>
      <c r="AK228" s="164" t="str">
        <f t="shared" si="21"/>
        <v/>
      </c>
      <c r="AL228" s="152" t="str">
        <f>IFERROR(IF(AND(AF227="Probabilidad",AF228="Probabilidad"),(AL227-(+AL227*AK228)),IF(AND(AF227="Impacto",AF228="Probabilidad"),(AL226-(+AL226*AK228)),IF(AF228="Impacto",AL227,""))),"")</f>
        <v/>
      </c>
      <c r="AM228" s="152" t="str">
        <f>IFERROR(IF(AND(AF227="Impacto",AF228="Impacto"),(AM227-(+AM227*AK228)),IF(AND(AF227="Probabilidad",AF228="Impacto"),(AM226-(+AM226*AK228)),IF(AF228="Probabilidad",AM227,""))),"")</f>
        <v/>
      </c>
      <c r="AN228" s="126"/>
      <c r="AO228" s="51"/>
      <c r="AP228" s="51"/>
      <c r="AQ228" s="51"/>
      <c r="AR228" s="1014"/>
      <c r="AS228" s="1037"/>
      <c r="AT228" s="1037"/>
      <c r="AU228" s="1034"/>
      <c r="AV228" s="1037"/>
      <c r="AW228" s="1037"/>
      <c r="AX228" s="1034"/>
      <c r="AY228" s="1034"/>
      <c r="AZ228" s="1034"/>
      <c r="BA228" s="1017"/>
      <c r="BB228" s="165"/>
      <c r="BC228" s="165"/>
      <c r="BD228" s="159" t="str">
        <f t="shared" si="23"/>
        <v/>
      </c>
      <c r="BE228" s="166"/>
      <c r="BF228" s="166"/>
      <c r="BG228" s="166"/>
      <c r="BH228" s="166"/>
      <c r="BI228" s="167"/>
      <c r="BJ228" s="167"/>
      <c r="BK228" s="167"/>
      <c r="BL228" s="167"/>
      <c r="BM228" s="168"/>
      <c r="BN228" s="168"/>
      <c r="BO228" s="168"/>
      <c r="BP228" s="168"/>
      <c r="BQ228" s="169"/>
      <c r="BR228" s="170"/>
      <c r="BS228" s="712"/>
      <c r="BT228" s="160"/>
      <c r="BU228" s="1052"/>
      <c r="BV228" s="1192"/>
      <c r="BW228" s="1192"/>
      <c r="BX228" s="1402"/>
      <c r="BY228" s="1402"/>
      <c r="BZ228" s="1402"/>
    </row>
    <row r="229" spans="1:78" ht="73.5" customHeight="1" x14ac:dyDescent="0.2">
      <c r="A229" s="1529"/>
      <c r="B229" s="1342"/>
      <c r="C229" s="1275"/>
      <c r="D229" s="1000" t="s">
        <v>209</v>
      </c>
      <c r="E229" s="1003" t="s">
        <v>809</v>
      </c>
      <c r="F229" s="1006">
        <v>2</v>
      </c>
      <c r="G229" s="994" t="s">
        <v>825</v>
      </c>
      <c r="H229" s="1012"/>
      <c r="I229" s="1015"/>
      <c r="J229" s="1018" t="s">
        <v>826</v>
      </c>
      <c r="K229" s="1021" t="s">
        <v>213</v>
      </c>
      <c r="L229" s="994" t="s">
        <v>214</v>
      </c>
      <c r="M229" s="1168" t="s">
        <v>827</v>
      </c>
      <c r="N229" s="994"/>
      <c r="O229" s="994"/>
      <c r="P229" s="994" t="s">
        <v>828</v>
      </c>
      <c r="Q229" s="1482">
        <v>1</v>
      </c>
      <c r="R229" s="1371" t="s">
        <v>217</v>
      </c>
      <c r="S229" s="1688">
        <f>IF(R229="Muy Alta",100%,IF(R229="Alta",80%,IF(R229="Media",60%,IF(R229="Baja",40%,IF(R229="Muy Baja",20%,"")))))</f>
        <v>0.6</v>
      </c>
      <c r="T229" s="1371" t="s">
        <v>251</v>
      </c>
      <c r="U229" s="1688">
        <f>IF(T229="Catastrófico",100%,IF(T229="Mayor",80%,IF(T229="Moderado",60%,IF(T229="Menor",40%,IF(T229="Leve",20%,"")))))</f>
        <v>0.4</v>
      </c>
      <c r="V229" s="1371" t="s">
        <v>317</v>
      </c>
      <c r="W229" s="1688">
        <f>IF(V229="Catastrófico",100%,IF(V229="Mayor",80%,IF(V229="Moderado",60%,IF(V229="Menor",40%,IF(V229="Leve",20%,"")))))</f>
        <v>0.2</v>
      </c>
      <c r="X229" s="1029" t="str">
        <f>IF(Y229=100%,"Catastrófico",IF(Y229=80%,"Mayor",IF(Y229=60%,"Moderado",IF(Y229=40%,"Menor",IF(Y229=20%,"Leve","")))))</f>
        <v>Menor</v>
      </c>
      <c r="Y229" s="1688">
        <f>IF(AND(U229="",W229=""),"",MAX(U229,W229))</f>
        <v>0.4</v>
      </c>
      <c r="Z229" s="1688" t="str">
        <f>CONCATENATE(R229,X229)</f>
        <v>MediaMenor</v>
      </c>
      <c r="AA229" s="1029" t="str">
        <f>IF(Z229="Muy AltaLeve","Alto",IF(Z229="Muy AltaMenor","Alto",IF(Z229="Muy AltaModerado","Alto",IF(Z229="Muy AltaMayor","Alto",IF(Z229="Muy AltaCatastrófico","Extremo",IF(Z229="AltaLeve","Moderado",IF(Z229="AltaMenor","Moderado",IF(Z229="AltaModerado","Alto",IF(Z229="AltaMayor","Alto",IF(Z229="AltaCatastrófico","Extremo",IF(Z229="MediaLeve","Moderado",IF(Z229="MediaMenor","Moderado",IF(Z229="MediaModerado","Moderado",IF(Z229="MediaMayor","Alto",IF(Z229="MediaCatastrófico","Extremo",IF(Z229="BajaLeve","Bajo",IF(Z229="BajaMenor","Moderado",IF(Z229="BajaModerado","Moderado",IF(Z229="BajaMayor","Alto",IF(Z229="BajaCatastrófico","Extremo",IF(Z229="Muy BajaLeve","Bajo",IF(Z229="Muy BajaMenor","Bajo",IF(Z229="Muy BajaModerado","Moderado",IF(Z229="Muy BajaMayor","Alto",IF(Z229="Muy BajaCatastrófico","Extremo","")))))))))))))))))))))))))</f>
        <v>Moderado</v>
      </c>
      <c r="AB229" s="97">
        <v>1</v>
      </c>
      <c r="AC229" s="306" t="s">
        <v>829</v>
      </c>
      <c r="AD229" s="673" t="s">
        <v>277</v>
      </c>
      <c r="AE229" s="12" t="s">
        <v>830</v>
      </c>
      <c r="AF229" s="99" t="str">
        <f t="shared" si="18"/>
        <v>Probabilidad</v>
      </c>
      <c r="AG229" s="10" t="s">
        <v>221</v>
      </c>
      <c r="AH229" s="593">
        <f t="shared" si="19"/>
        <v>0.25</v>
      </c>
      <c r="AI229" s="10" t="s">
        <v>222</v>
      </c>
      <c r="AJ229" s="593">
        <f t="shared" si="20"/>
        <v>0.15</v>
      </c>
      <c r="AK229" s="594">
        <f t="shared" si="21"/>
        <v>0.4</v>
      </c>
      <c r="AL229" s="100">
        <f>IFERROR(IF(AF229="Probabilidad",(S229-(+S229*AK229)),IF(AF229="Impacto",S229,"")),"")</f>
        <v>0.36</v>
      </c>
      <c r="AM229" s="100">
        <f>IFERROR(IF(AF229="Impacto",(Y229-(+Y229*AK229)),IF(AF229="Probabilidad",Y229,"")),"")</f>
        <v>0.4</v>
      </c>
      <c r="AN229" s="595" t="s">
        <v>223</v>
      </c>
      <c r="AO229" s="595" t="s">
        <v>291</v>
      </c>
      <c r="AP229" s="595" t="s">
        <v>225</v>
      </c>
      <c r="AQ229" s="595" t="s">
        <v>226</v>
      </c>
      <c r="AR229" s="1691" t="s">
        <v>831</v>
      </c>
      <c r="AS229" s="1692">
        <f>S229</f>
        <v>0.6</v>
      </c>
      <c r="AT229" s="1692">
        <f>IF(AL229="","",MIN(AL229:AL234))</f>
        <v>0.1512</v>
      </c>
      <c r="AU229" s="1029" t="str">
        <f>IFERROR(IF(AT229="","",IF(AT229&lt;=0.2,"Muy Baja",IF(AT229&lt;=0.4,"Baja",IF(AT229&lt;=0.6,"Media",IF(AT229&lt;=0.8,"Alta","Muy Alta"))))),"")</f>
        <v>Muy Baja</v>
      </c>
      <c r="AV229" s="1692">
        <f>Y229</f>
        <v>0.4</v>
      </c>
      <c r="AW229" s="1692">
        <f>IF(AM229="","",MIN(AM229:AM234))</f>
        <v>0.22500000000000003</v>
      </c>
      <c r="AX229" s="1029" t="str">
        <f>IFERROR(IF(AW229="","",IF(AW229&lt;=0.2,"Leve",IF(AW229&lt;=0.4,"Menor",IF(AW229&lt;=0.6,"Moderado",IF(AW229&lt;=0.8,"Mayor","Catastrófico"))))),"")</f>
        <v>Menor</v>
      </c>
      <c r="AY229" s="1029" t="str">
        <f>AA229</f>
        <v>Moderado</v>
      </c>
      <c r="AZ229" s="1029" t="str">
        <f>IFERROR(IF(OR(AND(AU229="Muy Baja",AX229="Leve"),AND(AU229="Muy Baja",AX229="Menor"),AND(AU229="Baja",AX229="Leve")),"Bajo",IF(OR(AND(AU229="Muy baja",AX229="Moderado"),AND(AU229="Baja",AX229="Menor"),AND(AU229="Baja",AX229="Moderado"),AND(AU229="Media",AX229="Leve"),AND(AU229="Media",AX229="Menor"),AND(AU229="Media",AX229="Moderado"),AND(AU229="Alta",AX229="Leve"),AND(AU229="Alta",AX229="Menor")),"Moderado",IF(OR(AND(AU229="Muy Baja",AX229="Mayor"),AND(AU229="Baja",AX229="Mayor"),AND(AU229="Media",AX229="Mayor"),AND(AU229="Alta",AX229="Moderado"),AND(AU229="Alta",AX229="Mayor"),AND(AU229="Muy Alta",AX229="Leve"),AND(AU229="Muy Alta",AX229="Menor"),AND(AU229="Muy Alta",AX229="Moderado"),AND(AU229="Muy Alta",AX229="Mayor")),"Alto",IF(OR(AND(AU229="Muy Baja",AX229="Catastrófico"),AND(AU229="Baja",AX229="Catastrófico"),AND(AU229="Media",AX229="Catastrófico"),AND(AU229="Alta",AX229="Catastrófico"),AND(AU229="Muy Alta",AX229="Catastrófico")),"Extremo","")))),"")</f>
        <v>Bajo</v>
      </c>
      <c r="BA229" s="1371" t="s">
        <v>255</v>
      </c>
      <c r="BB229" s="46"/>
      <c r="BC229" s="46"/>
      <c r="BD229" s="103" t="str">
        <f t="shared" si="23"/>
        <v/>
      </c>
      <c r="BE229" s="9"/>
      <c r="BF229" s="9"/>
      <c r="BG229" s="9"/>
      <c r="BH229" s="9"/>
      <c r="BI229" s="46"/>
      <c r="BJ229" s="46"/>
      <c r="BK229" s="46"/>
      <c r="BL229" s="46"/>
      <c r="BM229" s="48"/>
      <c r="BN229" s="48"/>
      <c r="BO229" s="48"/>
      <c r="BP229" s="48"/>
      <c r="BQ229" s="104"/>
      <c r="BR229" s="128"/>
      <c r="BS229" s="710"/>
      <c r="BT229" s="851"/>
      <c r="BU229" s="1695"/>
      <c r="BV229" s="994"/>
      <c r="BW229" s="994"/>
      <c r="BX229" s="997"/>
      <c r="BY229" s="997"/>
      <c r="BZ229" s="997"/>
    </row>
    <row r="230" spans="1:78" ht="73.5" customHeight="1" x14ac:dyDescent="0.2">
      <c r="A230" s="1529"/>
      <c r="B230" s="1342"/>
      <c r="C230" s="1275"/>
      <c r="D230" s="1001"/>
      <c r="E230" s="1004"/>
      <c r="F230" s="1007"/>
      <c r="G230" s="1024"/>
      <c r="H230" s="1013"/>
      <c r="I230" s="1016"/>
      <c r="J230" s="1019"/>
      <c r="K230" s="1022"/>
      <c r="L230" s="1024"/>
      <c r="M230" s="1169"/>
      <c r="N230" s="1024"/>
      <c r="O230" s="1024"/>
      <c r="P230" s="1024"/>
      <c r="Q230" s="1483"/>
      <c r="R230" s="1372"/>
      <c r="S230" s="1689"/>
      <c r="T230" s="1372"/>
      <c r="U230" s="1689"/>
      <c r="V230" s="1372"/>
      <c r="W230" s="1689"/>
      <c r="X230" s="1030"/>
      <c r="Y230" s="1689"/>
      <c r="Z230" s="1689"/>
      <c r="AA230" s="1030"/>
      <c r="AB230" s="150">
        <v>2</v>
      </c>
      <c r="AC230" s="131" t="s">
        <v>832</v>
      </c>
      <c r="AD230" s="674" t="s">
        <v>271</v>
      </c>
      <c r="AE230" s="149" t="s">
        <v>833</v>
      </c>
      <c r="AF230" s="145" t="str">
        <f>IF(OR(AG230="Preventivo",AG230="Detectivo"),"Probabilidad",IF(AG230="Correctivo","Impacto",""))</f>
        <v>Probabilidad</v>
      </c>
      <c r="AG230" s="151" t="s">
        <v>281</v>
      </c>
      <c r="AH230" s="540">
        <f t="shared" si="19"/>
        <v>0.15</v>
      </c>
      <c r="AI230" s="151" t="s">
        <v>222</v>
      </c>
      <c r="AJ230" s="540">
        <f t="shared" si="20"/>
        <v>0.15</v>
      </c>
      <c r="AK230" s="541">
        <f t="shared" si="21"/>
        <v>0.3</v>
      </c>
      <c r="AL230" s="152">
        <f>IFERROR(IF(AND(AF229="Probabilidad",AF230="Probabilidad"),(AL229-(+AL229*AK230)),IF(AF230="Probabilidad",(S229-(+S229*AK230)),IF(AF230="Impacto",AL229,""))),"")</f>
        <v>0.252</v>
      </c>
      <c r="AM230" s="152">
        <f>IFERROR(IF(AND(AF229="Impacto",AF230="Impacto"),(AM229-(+AM229*AK230)),IF(AF230="Impacto",(Y229-(+Y229*AK230)),IF(AF230="Probabilidad",AM229,""))),"")</f>
        <v>0.4</v>
      </c>
      <c r="AN230" s="151" t="s">
        <v>223</v>
      </c>
      <c r="AO230" s="151" t="s">
        <v>291</v>
      </c>
      <c r="AP230" s="151" t="s">
        <v>225</v>
      </c>
      <c r="AQ230" s="151" t="s">
        <v>226</v>
      </c>
      <c r="AR230" s="1022"/>
      <c r="AS230" s="1693"/>
      <c r="AT230" s="1693"/>
      <c r="AU230" s="1030"/>
      <c r="AV230" s="1693"/>
      <c r="AW230" s="1693"/>
      <c r="AX230" s="1030"/>
      <c r="AY230" s="1030"/>
      <c r="AZ230" s="1030"/>
      <c r="BA230" s="1372"/>
      <c r="BB230" s="130"/>
      <c r="BC230" s="130"/>
      <c r="BD230" s="173" t="str">
        <f t="shared" si="23"/>
        <v/>
      </c>
      <c r="BE230" s="149"/>
      <c r="BF230" s="149"/>
      <c r="BG230" s="149"/>
      <c r="BH230" s="149"/>
      <c r="BI230" s="130"/>
      <c r="BJ230" s="130"/>
      <c r="BK230" s="130"/>
      <c r="BL230" s="130"/>
      <c r="BM230" s="155"/>
      <c r="BN230" s="155"/>
      <c r="BO230" s="155"/>
      <c r="BP230" s="155"/>
      <c r="BQ230" s="156"/>
      <c r="BR230" s="157"/>
      <c r="BS230" s="304"/>
      <c r="BT230" s="844"/>
      <c r="BU230" s="1696"/>
      <c r="BV230" s="995"/>
      <c r="BW230" s="995"/>
      <c r="BX230" s="998"/>
      <c r="BY230" s="998"/>
      <c r="BZ230" s="998"/>
    </row>
    <row r="231" spans="1:78" ht="73.5" customHeight="1" x14ac:dyDescent="0.2">
      <c r="A231" s="1529"/>
      <c r="B231" s="1342"/>
      <c r="C231" s="1275"/>
      <c r="D231" s="1001"/>
      <c r="E231" s="1004"/>
      <c r="F231" s="1007"/>
      <c r="G231" s="1024"/>
      <c r="H231" s="1013"/>
      <c r="I231" s="1016"/>
      <c r="J231" s="1019"/>
      <c r="K231" s="1022"/>
      <c r="L231" s="1024"/>
      <c r="M231" s="1169"/>
      <c r="N231" s="1024"/>
      <c r="O231" s="1024"/>
      <c r="P231" s="1024"/>
      <c r="Q231" s="1483"/>
      <c r="R231" s="1372"/>
      <c r="S231" s="1689"/>
      <c r="T231" s="1372"/>
      <c r="U231" s="1689"/>
      <c r="V231" s="1372"/>
      <c r="W231" s="1689"/>
      <c r="X231" s="1030"/>
      <c r="Y231" s="1689"/>
      <c r="Z231" s="1689"/>
      <c r="AA231" s="1030"/>
      <c r="AB231" s="150">
        <v>3</v>
      </c>
      <c r="AC231" s="131" t="s">
        <v>834</v>
      </c>
      <c r="AD231" s="131" t="s">
        <v>277</v>
      </c>
      <c r="AE231" s="149" t="s">
        <v>835</v>
      </c>
      <c r="AF231" s="145" t="str">
        <f>IF(OR(AG231="Preventivo",AG231="Detectivo"),"Probabilidad",IF(AG231="Correctivo","Impacto",""))</f>
        <v>Impacto</v>
      </c>
      <c r="AG231" s="151" t="s">
        <v>264</v>
      </c>
      <c r="AH231" s="540">
        <f t="shared" si="19"/>
        <v>0.1</v>
      </c>
      <c r="AI231" s="151" t="s">
        <v>222</v>
      </c>
      <c r="AJ231" s="540">
        <f t="shared" si="20"/>
        <v>0.15</v>
      </c>
      <c r="AK231" s="541">
        <f t="shared" si="21"/>
        <v>0.25</v>
      </c>
      <c r="AL231" s="152">
        <f>IFERROR(IF(AND(AF230="Probabilidad",AF231="Probabilidad"),(AL230-(+AL230*AK231)),IF(AND(AF230="Impacto",AF231="Probabilidad"),(AL229-(+AL229*AK231)),IF(AF231="Impacto",AL230,""))),"")</f>
        <v>0.252</v>
      </c>
      <c r="AM231" s="152">
        <f>IFERROR(IF(AND(AF230="Impacto",AF231="Impacto"),(AM230-(+AM230*AK231)),IF(AND(AF230="Probabilidad",AF231="Impacto"),(AM229-(+AM229*AK231)),IF(AF231="Probabilidad",AM230,""))),"")</f>
        <v>0.30000000000000004</v>
      </c>
      <c r="AN231" s="151" t="s">
        <v>223</v>
      </c>
      <c r="AO231" s="151" t="s">
        <v>291</v>
      </c>
      <c r="AP231" s="151" t="s">
        <v>241</v>
      </c>
      <c r="AQ231" s="151" t="s">
        <v>226</v>
      </c>
      <c r="AR231" s="1022"/>
      <c r="AS231" s="1693"/>
      <c r="AT231" s="1693"/>
      <c r="AU231" s="1030"/>
      <c r="AV231" s="1693"/>
      <c r="AW231" s="1693"/>
      <c r="AX231" s="1030"/>
      <c r="AY231" s="1030"/>
      <c r="AZ231" s="1030"/>
      <c r="BA231" s="1372"/>
      <c r="BB231" s="130"/>
      <c r="BC231" s="130"/>
      <c r="BD231" s="173" t="str">
        <f t="shared" si="23"/>
        <v/>
      </c>
      <c r="BE231" s="149"/>
      <c r="BF231" s="149"/>
      <c r="BG231" s="149"/>
      <c r="BH231" s="149"/>
      <c r="BI231" s="130"/>
      <c r="BJ231" s="130"/>
      <c r="BK231" s="130"/>
      <c r="BL231" s="130"/>
      <c r="BM231" s="155"/>
      <c r="BN231" s="155"/>
      <c r="BO231" s="155"/>
      <c r="BP231" s="155"/>
      <c r="BQ231" s="156"/>
      <c r="BR231" s="157"/>
      <c r="BS231" s="304"/>
      <c r="BT231" s="844"/>
      <c r="BU231" s="1696"/>
      <c r="BV231" s="995"/>
      <c r="BW231" s="995"/>
      <c r="BX231" s="998"/>
      <c r="BY231" s="998"/>
      <c r="BZ231" s="998"/>
    </row>
    <row r="232" spans="1:78" ht="73.5" customHeight="1" x14ac:dyDescent="0.2">
      <c r="A232" s="1529"/>
      <c r="B232" s="1342"/>
      <c r="C232" s="1275"/>
      <c r="D232" s="1001"/>
      <c r="E232" s="1004"/>
      <c r="F232" s="1007"/>
      <c r="G232" s="1024"/>
      <c r="H232" s="1013"/>
      <c r="I232" s="1016"/>
      <c r="J232" s="1019"/>
      <c r="K232" s="1022"/>
      <c r="L232" s="1024"/>
      <c r="M232" s="1169"/>
      <c r="N232" s="1024"/>
      <c r="O232" s="1024"/>
      <c r="P232" s="1024"/>
      <c r="Q232" s="1483"/>
      <c r="R232" s="1372"/>
      <c r="S232" s="1689"/>
      <c r="T232" s="1372"/>
      <c r="U232" s="1689"/>
      <c r="V232" s="1372"/>
      <c r="W232" s="1689"/>
      <c r="X232" s="1030"/>
      <c r="Y232" s="1689"/>
      <c r="Z232" s="1689"/>
      <c r="AA232" s="1030"/>
      <c r="AB232" s="150">
        <v>4</v>
      </c>
      <c r="AC232" s="131" t="s">
        <v>836</v>
      </c>
      <c r="AD232" s="674" t="s">
        <v>271</v>
      </c>
      <c r="AE232" s="149" t="s">
        <v>837</v>
      </c>
      <c r="AF232" s="145" t="str">
        <f t="shared" si="18"/>
        <v>Probabilidad</v>
      </c>
      <c r="AG232" s="151" t="s">
        <v>221</v>
      </c>
      <c r="AH232" s="540">
        <f t="shared" si="19"/>
        <v>0.25</v>
      </c>
      <c r="AI232" s="151" t="s">
        <v>222</v>
      </c>
      <c r="AJ232" s="540">
        <f t="shared" si="20"/>
        <v>0.15</v>
      </c>
      <c r="AK232" s="541">
        <f t="shared" si="21"/>
        <v>0.4</v>
      </c>
      <c r="AL232" s="152">
        <f>IFERROR(IF(AND(AF231="Probabilidad",AF232="Probabilidad"),(AL231-(+AL231*AK232)),IF(AND(AF231="Impacto",AF232="Probabilidad"),(AL230-(+AL230*AK232)),IF(AF232="Impacto",AL231,""))),"")</f>
        <v>0.1512</v>
      </c>
      <c r="AM232" s="152">
        <f>IFERROR(IF(AND(AF231="Impacto",AF232="Impacto"),(AM231-(+AM231*AK232)),IF(AND(AF231="Probabilidad",AF232="Impacto"),(AM230-(+AM230*AK232)),IF(AF232="Probabilidad",AM231,""))),"")</f>
        <v>0.30000000000000004</v>
      </c>
      <c r="AN232" s="151" t="s">
        <v>223</v>
      </c>
      <c r="AO232" s="151" t="s">
        <v>291</v>
      </c>
      <c r="AP232" s="151" t="s">
        <v>241</v>
      </c>
      <c r="AQ232" s="151" t="s">
        <v>226</v>
      </c>
      <c r="AR232" s="1022"/>
      <c r="AS232" s="1693"/>
      <c r="AT232" s="1693"/>
      <c r="AU232" s="1030"/>
      <c r="AV232" s="1693"/>
      <c r="AW232" s="1693"/>
      <c r="AX232" s="1030"/>
      <c r="AY232" s="1030"/>
      <c r="AZ232" s="1030"/>
      <c r="BA232" s="1372"/>
      <c r="BB232" s="130"/>
      <c r="BC232" s="130"/>
      <c r="BD232" s="173" t="str">
        <f t="shared" si="23"/>
        <v/>
      </c>
      <c r="BE232" s="149"/>
      <c r="BF232" s="149"/>
      <c r="BG232" s="149"/>
      <c r="BH232" s="149"/>
      <c r="BI232" s="130"/>
      <c r="BJ232" s="130"/>
      <c r="BK232" s="130"/>
      <c r="BL232" s="130"/>
      <c r="BM232" s="155"/>
      <c r="BN232" s="155"/>
      <c r="BO232" s="155"/>
      <c r="BP232" s="155"/>
      <c r="BQ232" s="156"/>
      <c r="BR232" s="157"/>
      <c r="BS232" s="304"/>
      <c r="BT232" s="844"/>
      <c r="BU232" s="1696"/>
      <c r="BV232" s="995"/>
      <c r="BW232" s="995"/>
      <c r="BX232" s="998"/>
      <c r="BY232" s="998"/>
      <c r="BZ232" s="998"/>
    </row>
    <row r="233" spans="1:78" ht="76.5" customHeight="1" x14ac:dyDescent="0.2">
      <c r="A233" s="1529"/>
      <c r="B233" s="1342"/>
      <c r="C233" s="1275"/>
      <c r="D233" s="1001"/>
      <c r="E233" s="1004"/>
      <c r="F233" s="1007"/>
      <c r="G233" s="1024"/>
      <c r="H233" s="1013"/>
      <c r="I233" s="1016"/>
      <c r="J233" s="1019"/>
      <c r="K233" s="1022"/>
      <c r="L233" s="1024"/>
      <c r="M233" s="1169"/>
      <c r="N233" s="1024"/>
      <c r="O233" s="1024"/>
      <c r="P233" s="1024"/>
      <c r="Q233" s="1483"/>
      <c r="R233" s="1372"/>
      <c r="S233" s="1689"/>
      <c r="T233" s="1372"/>
      <c r="U233" s="1689"/>
      <c r="V233" s="1372"/>
      <c r="W233" s="1689"/>
      <c r="X233" s="1030"/>
      <c r="Y233" s="1689"/>
      <c r="Z233" s="1689"/>
      <c r="AA233" s="1030"/>
      <c r="AB233" s="150">
        <v>5</v>
      </c>
      <c r="AC233" s="131" t="s">
        <v>838</v>
      </c>
      <c r="AD233" s="131" t="s">
        <v>277</v>
      </c>
      <c r="AE233" s="149" t="s">
        <v>839</v>
      </c>
      <c r="AF233" s="145" t="str">
        <f t="shared" ref="AF233:AF270" si="24">IF(OR(AG233="Preventivo",AG233="Detectivo"),"Probabilidad",IF(AG233="Correctivo","Impacto",""))</f>
        <v>Impacto</v>
      </c>
      <c r="AG233" s="151" t="s">
        <v>264</v>
      </c>
      <c r="AH233" s="540">
        <f t="shared" ref="AH233:AH270" si="25">IF(AG233="","",IF(AG233="Preventivo",25%,IF(AG233="Detectivo",15%,IF(AG233="Correctivo",10%))))</f>
        <v>0.1</v>
      </c>
      <c r="AI233" s="232" t="s">
        <v>222</v>
      </c>
      <c r="AJ233" s="540">
        <f t="shared" ref="AJ233:AJ270" si="26">IF(AI233="Automático",25%,IF(AI233="Manual",15%,""))</f>
        <v>0.15</v>
      </c>
      <c r="AK233" s="541">
        <f t="shared" ref="AK233:AK270" si="27">IF(OR(AH233="",AJ233=""),"",AH233+AJ233)</f>
        <v>0.25</v>
      </c>
      <c r="AL233" s="152">
        <f>IFERROR(IF(AND(AF232="Probabilidad",AF233="Probabilidad"),(AL232-(+AL232*AK233)),IF(AND(AF232="Impacto",AF233="Probabilidad"),(AL231-(+AL231*AK233)),IF(AF233="Impacto",AL232,""))),"")</f>
        <v>0.1512</v>
      </c>
      <c r="AM233" s="152">
        <f>IFERROR(IF(AND(AF232="Impacto",AF233="Impacto"),(AM232-(+AM232*AK233)),IF(AND(AF232="Probabilidad",AF233="Impacto"),(AM231-(+AM231*AK233)),IF(AF233="Probabilidad",AM232,""))),"")</f>
        <v>0.22500000000000003</v>
      </c>
      <c r="AN233" s="151" t="s">
        <v>223</v>
      </c>
      <c r="AO233" s="151" t="s">
        <v>291</v>
      </c>
      <c r="AP233" s="151" t="s">
        <v>225</v>
      </c>
      <c r="AQ233" s="151" t="s">
        <v>226</v>
      </c>
      <c r="AR233" s="1022"/>
      <c r="AS233" s="1693"/>
      <c r="AT233" s="1693"/>
      <c r="AU233" s="1030"/>
      <c r="AV233" s="1693"/>
      <c r="AW233" s="1693"/>
      <c r="AX233" s="1030"/>
      <c r="AY233" s="1030"/>
      <c r="AZ233" s="1030"/>
      <c r="BA233" s="1372"/>
      <c r="BB233" s="130"/>
      <c r="BC233" s="130"/>
      <c r="BD233" s="173" t="str">
        <f t="shared" si="23"/>
        <v/>
      </c>
      <c r="BE233" s="149"/>
      <c r="BF233" s="149"/>
      <c r="BG233" s="149"/>
      <c r="BH233" s="149"/>
      <c r="BI233" s="130"/>
      <c r="BJ233" s="130"/>
      <c r="BK233" s="130"/>
      <c r="BL233" s="130"/>
      <c r="BM233" s="155"/>
      <c r="BN233" s="155"/>
      <c r="BO233" s="155"/>
      <c r="BP233" s="155"/>
      <c r="BQ233" s="156"/>
      <c r="BR233" s="157"/>
      <c r="BS233" s="304"/>
      <c r="BT233" s="852"/>
      <c r="BU233" s="1696"/>
      <c r="BV233" s="995"/>
      <c r="BW233" s="995"/>
      <c r="BX233" s="998"/>
      <c r="BY233" s="998"/>
      <c r="BZ233" s="998"/>
    </row>
    <row r="234" spans="1:78" ht="17" thickBot="1" x14ac:dyDescent="0.25">
      <c r="A234" s="1529"/>
      <c r="B234" s="1342"/>
      <c r="C234" s="1275"/>
      <c r="D234" s="1002"/>
      <c r="E234" s="1005"/>
      <c r="F234" s="1008"/>
      <c r="G234" s="1025"/>
      <c r="H234" s="1014"/>
      <c r="I234" s="1017"/>
      <c r="J234" s="1020"/>
      <c r="K234" s="1023"/>
      <c r="L234" s="1025"/>
      <c r="M234" s="1170"/>
      <c r="N234" s="1025"/>
      <c r="O234" s="1025"/>
      <c r="P234" s="1025"/>
      <c r="Q234" s="1484"/>
      <c r="R234" s="1373"/>
      <c r="S234" s="1690"/>
      <c r="T234" s="1373"/>
      <c r="U234" s="1690"/>
      <c r="V234" s="1373"/>
      <c r="W234" s="1690"/>
      <c r="X234" s="1031"/>
      <c r="Y234" s="1690"/>
      <c r="Z234" s="1690"/>
      <c r="AA234" s="1031"/>
      <c r="AB234" s="162">
        <v>6</v>
      </c>
      <c r="AC234" s="303"/>
      <c r="AD234" s="160"/>
      <c r="AE234" s="160"/>
      <c r="AF234" s="175" t="str">
        <f t="shared" si="24"/>
        <v/>
      </c>
      <c r="AG234" s="163"/>
      <c r="AH234" s="596" t="str">
        <f t="shared" si="25"/>
        <v/>
      </c>
      <c r="AI234" s="163"/>
      <c r="AJ234" s="596" t="str">
        <f t="shared" si="26"/>
        <v/>
      </c>
      <c r="AK234" s="597" t="str">
        <f t="shared" si="27"/>
        <v/>
      </c>
      <c r="AL234" s="152" t="str">
        <f>IFERROR(IF(AND(AF233="Probabilidad",AF234="Probabilidad"),(AL233-(+AL233*AK234)),IF(AND(AF233="Impacto",AF234="Probabilidad"),(AL232-(+AL232*AK234)),IF(AF234="Impacto",AL233,""))),"")</f>
        <v/>
      </c>
      <c r="AM234" s="152" t="str">
        <f>IFERROR(IF(AND(AF233="Impacto",AF234="Impacto"),(AM233-(+AM233*AK234)),IF(AND(AF233="Probabilidad",AF234="Impacto"),(AM232-(+AM232*AK234)),IF(AF234="Probabilidad",AM233,""))),"")</f>
        <v/>
      </c>
      <c r="AN234" s="232"/>
      <c r="AO234" s="232"/>
      <c r="AP234" s="232"/>
      <c r="AQ234" s="232"/>
      <c r="AR234" s="1023"/>
      <c r="AS234" s="1694"/>
      <c r="AT234" s="1694"/>
      <c r="AU234" s="1031"/>
      <c r="AV234" s="1694"/>
      <c r="AW234" s="1694"/>
      <c r="AX234" s="1031"/>
      <c r="AY234" s="1031"/>
      <c r="AZ234" s="1031"/>
      <c r="BA234" s="1373"/>
      <c r="BB234" s="167"/>
      <c r="BC234" s="167"/>
      <c r="BD234" s="176" t="str">
        <f t="shared" si="23"/>
        <v/>
      </c>
      <c r="BE234" s="160"/>
      <c r="BF234" s="160"/>
      <c r="BG234" s="160"/>
      <c r="BH234" s="160"/>
      <c r="BI234" s="167"/>
      <c r="BJ234" s="167"/>
      <c r="BK234" s="167"/>
      <c r="BL234" s="167"/>
      <c r="BM234" s="168"/>
      <c r="BN234" s="168"/>
      <c r="BO234" s="168"/>
      <c r="BP234" s="168"/>
      <c r="BQ234" s="169"/>
      <c r="BR234" s="170"/>
      <c r="BS234" s="711"/>
      <c r="BT234" s="160"/>
      <c r="BU234" s="1697"/>
      <c r="BV234" s="996"/>
      <c r="BW234" s="996"/>
      <c r="BX234" s="999"/>
      <c r="BY234" s="999"/>
      <c r="BZ234" s="999"/>
    </row>
    <row r="235" spans="1:78" ht="86.25" customHeight="1" x14ac:dyDescent="0.2">
      <c r="A235" s="1529"/>
      <c r="B235" s="1342"/>
      <c r="C235" s="1275"/>
      <c r="D235" s="1000" t="s">
        <v>209</v>
      </c>
      <c r="E235" s="1003" t="s">
        <v>809</v>
      </c>
      <c r="F235" s="1006">
        <v>3</v>
      </c>
      <c r="G235" s="994" t="s">
        <v>840</v>
      </c>
      <c r="H235" s="1012"/>
      <c r="I235" s="1015"/>
      <c r="J235" s="1018" t="s">
        <v>841</v>
      </c>
      <c r="K235" s="1021" t="s">
        <v>213</v>
      </c>
      <c r="L235" s="994" t="s">
        <v>214</v>
      </c>
      <c r="M235" s="1168" t="s">
        <v>842</v>
      </c>
      <c r="N235" s="994"/>
      <c r="O235" s="994"/>
      <c r="P235" s="1075" t="s">
        <v>843</v>
      </c>
      <c r="Q235" s="1133">
        <v>0.98</v>
      </c>
      <c r="R235" s="1015" t="s">
        <v>340</v>
      </c>
      <c r="S235" s="1026">
        <f>IF(R235="Muy Alta",100%,IF(R235="Alta",80%,IF(R235="Media",60%,IF(R235="Baja",40%,IF(R235="Muy Baja",20%,"")))))</f>
        <v>0.8</v>
      </c>
      <c r="T235" s="1015"/>
      <c r="U235" s="1026" t="str">
        <f>IF(T235="Catastrófico",100%,IF(T235="Mayor",80%,IF(T235="Moderado",60%,IF(T235="Menor",40%,IF(T235="Leve",20%,"")))))</f>
        <v/>
      </c>
      <c r="V235" s="1015" t="s">
        <v>251</v>
      </c>
      <c r="W235" s="1026">
        <f>IF(V235="Catastrófico",100%,IF(V235="Mayor",80%,IF(V235="Moderado",60%,IF(V235="Menor",40%,IF(V235="Leve",20%,"")))))</f>
        <v>0.4</v>
      </c>
      <c r="X235" s="1029" t="str">
        <f>IF(Y235=100%,"Catastrófico",IF(Y235=80%,"Mayor",IF(Y235=60%,"Moderado",IF(Y235=40%,"Menor",IF(Y235=20%,"Leve","")))))</f>
        <v>Menor</v>
      </c>
      <c r="Y235" s="1026">
        <f>IF(AND(U235="",W235=""),"",MAX(U235,W235))</f>
        <v>0.4</v>
      </c>
      <c r="Z235" s="1026" t="str">
        <f>CONCATENATE(R235,X235)</f>
        <v>AltaMenor</v>
      </c>
      <c r="AA235" s="1032" t="str">
        <f>IF(Z235="Muy AltaLeve","Alto",IF(Z235="Muy AltaMenor","Alto",IF(Z235="Muy AltaModerado","Alto",IF(Z235="Muy AltaMayor","Alto",IF(Z235="Muy AltaCatastrófico","Extremo",IF(Z235="AltaLeve","Moderado",IF(Z235="AltaMenor","Moderado",IF(Z235="AltaModerado","Alto",IF(Z235="AltaMayor","Alto",IF(Z235="AltaCatastrófico","Extremo",IF(Z235="MediaLeve","Moderado",IF(Z235="MediaMenor","Moderado",IF(Z235="MediaModerado","Moderado",IF(Z235="MediaMayor","Alto",IF(Z235="MediaCatastrófico","Extremo",IF(Z235="BajaLeve","Bajo",IF(Z235="BajaMenor","Moderado",IF(Z235="BajaModerado","Moderado",IF(Z235="BajaMayor","Alto",IF(Z235="BajaCatastrófico","Extremo",IF(Z235="Muy BajaLeve","Bajo",IF(Z235="Muy BajaMenor","Bajo",IF(Z235="Muy BajaModerado","Moderado",IF(Z235="Muy BajaMayor","Alto",IF(Z235="Muy BajaCatastrófico","Extremo","")))))))))))))))))))))))))</f>
        <v>Moderado</v>
      </c>
      <c r="AB235" s="97">
        <v>1</v>
      </c>
      <c r="AC235" s="131" t="s">
        <v>844</v>
      </c>
      <c r="AD235" s="230" t="s">
        <v>271</v>
      </c>
      <c r="AE235" s="12" t="s">
        <v>845</v>
      </c>
      <c r="AF235" s="99" t="str">
        <f t="shared" si="24"/>
        <v>Probabilidad</v>
      </c>
      <c r="AG235" s="10" t="s">
        <v>221</v>
      </c>
      <c r="AH235" s="14">
        <f t="shared" si="25"/>
        <v>0.25</v>
      </c>
      <c r="AI235" s="10" t="s">
        <v>222</v>
      </c>
      <c r="AJ235" s="14">
        <f t="shared" si="26"/>
        <v>0.15</v>
      </c>
      <c r="AK235" s="101">
        <f t="shared" si="27"/>
        <v>0.4</v>
      </c>
      <c r="AL235" s="100">
        <f>IFERROR(IF(AF235="Probabilidad",(S235-(+S235*AK235)),IF(AF235="Impacto",S235,"")),"")</f>
        <v>0.48</v>
      </c>
      <c r="AM235" s="100">
        <f>IFERROR(IF(AF235="Impacto",(Y235-(+Y235*AK235)),IF(AF235="Probabilidad",Y235,"")),"")</f>
        <v>0.4</v>
      </c>
      <c r="AN235" s="50" t="s">
        <v>223</v>
      </c>
      <c r="AO235" s="50" t="s">
        <v>291</v>
      </c>
      <c r="AP235" s="50" t="s">
        <v>241</v>
      </c>
      <c r="AQ235" s="50" t="s">
        <v>226</v>
      </c>
      <c r="AR235" s="1193" t="s">
        <v>846</v>
      </c>
      <c r="AS235" s="1035">
        <f>S235</f>
        <v>0.8</v>
      </c>
      <c r="AT235" s="1035">
        <f>IF(AL235="","",MIN(AL235:AL240))</f>
        <v>0.10367999999999998</v>
      </c>
      <c r="AU235" s="1032" t="str">
        <f>IFERROR(IF(AT235="","",IF(AT235&lt;=0.2,"Muy Baja",IF(AT235&lt;=0.4,"Baja",IF(AT235&lt;=0.6,"Media",IF(AT235&lt;=0.8,"Alta","Muy Alta"))))),"")</f>
        <v>Muy Baja</v>
      </c>
      <c r="AV235" s="1035">
        <f>Y235</f>
        <v>0.4</v>
      </c>
      <c r="AW235" s="1035">
        <f>IF(AM235="","",MIN(AM235:AM240))</f>
        <v>0.4</v>
      </c>
      <c r="AX235" s="1032" t="str">
        <f>IFERROR(IF(AW235="","",IF(AW235&lt;=0.2,"Leve",IF(AW235&lt;=0.4,"Menor",IF(AW235&lt;=0.6,"Moderado",IF(AW235&lt;=0.8,"Mayor","Catastrófico"))))),"")</f>
        <v>Menor</v>
      </c>
      <c r="AY235" s="1032" t="str">
        <f>AA235</f>
        <v>Moderado</v>
      </c>
      <c r="AZ235" s="1032" t="str">
        <f>IFERROR(IF(OR(AND(AU235="Muy Baja",AX235="Leve"),AND(AU235="Muy Baja",AX235="Menor"),AND(AU235="Baja",AX235="Leve")),"Bajo",IF(OR(AND(AU235="Muy baja",AX235="Moderado"),AND(AU235="Baja",AX235="Menor"),AND(AU235="Baja",AX235="Moderado"),AND(AU235="Media",AX235="Leve"),AND(AU235="Media",AX235="Menor"),AND(AU235="Media",AX235="Moderado"),AND(AU235="Alta",AX235="Leve"),AND(AU235="Alta",AX235="Menor")),"Moderado",IF(OR(AND(AU235="Muy Baja",AX235="Mayor"),AND(AU235="Baja",AX235="Mayor"),AND(AU235="Media",AX235="Mayor"),AND(AU235="Alta",AX235="Moderado"),AND(AU235="Alta",AX235="Mayor"),AND(AU235="Muy Alta",AX235="Leve"),AND(AU235="Muy Alta",AX235="Menor"),AND(AU235="Muy Alta",AX235="Moderado"),AND(AU235="Muy Alta",AX235="Mayor")),"Alto",IF(OR(AND(AU235="Muy Baja",AX235="Catastrófico"),AND(AU235="Baja",AX235="Catastrófico"),AND(AU235="Media",AX235="Catastrófico"),AND(AU235="Alta",AX235="Catastrófico"),AND(AU235="Muy Alta",AX235="Catastrófico")),"Extremo","")))),"")</f>
        <v>Bajo</v>
      </c>
      <c r="BA235" s="1015" t="s">
        <v>255</v>
      </c>
      <c r="BB235" s="309"/>
      <c r="BC235" s="46"/>
      <c r="BD235" s="103" t="str">
        <f t="shared" si="23"/>
        <v/>
      </c>
      <c r="BE235" s="9"/>
      <c r="BF235" s="9"/>
      <c r="BG235" s="9"/>
      <c r="BH235" s="9"/>
      <c r="BI235" s="46"/>
      <c r="BJ235" s="46"/>
      <c r="BK235" s="46"/>
      <c r="BL235" s="46"/>
      <c r="BM235" s="48"/>
      <c r="BN235" s="48"/>
      <c r="BO235" s="48"/>
      <c r="BP235" s="48"/>
      <c r="BQ235" s="104"/>
      <c r="BR235" s="128"/>
      <c r="BS235" s="710"/>
      <c r="BT235" s="851"/>
      <c r="BU235" s="1050"/>
      <c r="BV235" s="994"/>
      <c r="BW235" s="994"/>
      <c r="BX235" s="994"/>
      <c r="BY235" s="997"/>
      <c r="BZ235" s="997"/>
    </row>
    <row r="236" spans="1:78" ht="86.25" customHeight="1" x14ac:dyDescent="0.2">
      <c r="A236" s="1529"/>
      <c r="B236" s="1342"/>
      <c r="C236" s="1275"/>
      <c r="D236" s="1001"/>
      <c r="E236" s="1004"/>
      <c r="F236" s="1007"/>
      <c r="G236" s="1024"/>
      <c r="H236" s="1013"/>
      <c r="I236" s="1016"/>
      <c r="J236" s="1019"/>
      <c r="K236" s="1022"/>
      <c r="L236" s="1024"/>
      <c r="M236" s="1169"/>
      <c r="N236" s="1024"/>
      <c r="O236" s="1024"/>
      <c r="P236" s="1076"/>
      <c r="Q236" s="1134"/>
      <c r="R236" s="1016"/>
      <c r="S236" s="1027"/>
      <c r="T236" s="1016"/>
      <c r="U236" s="1027"/>
      <c r="V236" s="1016"/>
      <c r="W236" s="1027"/>
      <c r="X236" s="1030"/>
      <c r="Y236" s="1027"/>
      <c r="Z236" s="1027"/>
      <c r="AA236" s="1033"/>
      <c r="AB236" s="150">
        <v>2</v>
      </c>
      <c r="AC236" s="131" t="s">
        <v>847</v>
      </c>
      <c r="AD236" s="178" t="s">
        <v>277</v>
      </c>
      <c r="AE236" s="149" t="s">
        <v>848</v>
      </c>
      <c r="AF236" s="145" t="str">
        <f t="shared" si="24"/>
        <v>Probabilidad</v>
      </c>
      <c r="AG236" s="151" t="s">
        <v>221</v>
      </c>
      <c r="AH236" s="146">
        <f t="shared" si="25"/>
        <v>0.25</v>
      </c>
      <c r="AI236" s="151" t="s">
        <v>222</v>
      </c>
      <c r="AJ236" s="146">
        <f t="shared" si="26"/>
        <v>0.15</v>
      </c>
      <c r="AK236" s="147">
        <f t="shared" si="27"/>
        <v>0.4</v>
      </c>
      <c r="AL236" s="152">
        <f>IFERROR(IF(AND(AF235="Probabilidad",AF236="Probabilidad"),(AL235-(+AL235*AK236)),IF(AF236="Probabilidad",(S235-(+S235*AK236)),IF(AF236="Impacto",AL235,""))),"")</f>
        <v>0.28799999999999998</v>
      </c>
      <c r="AM236" s="152">
        <f>IFERROR(IF(AND(AF235="Impacto",AF236="Impacto"),(AM235-(+AM235*AK236)),IF(AF236="Impacto",(Y235-(+Y235*AK236)),IF(AF236="Probabilidad",AM235,""))),"")</f>
        <v>0.4</v>
      </c>
      <c r="AN236" s="153" t="s">
        <v>223</v>
      </c>
      <c r="AO236" s="153" t="s">
        <v>291</v>
      </c>
      <c r="AP236" s="153" t="s">
        <v>241</v>
      </c>
      <c r="AQ236" s="153" t="s">
        <v>226</v>
      </c>
      <c r="AR236" s="1013"/>
      <c r="AS236" s="1036"/>
      <c r="AT236" s="1036"/>
      <c r="AU236" s="1033"/>
      <c r="AV236" s="1036"/>
      <c r="AW236" s="1036"/>
      <c r="AX236" s="1033"/>
      <c r="AY236" s="1033"/>
      <c r="AZ236" s="1033"/>
      <c r="BA236" s="1016"/>
      <c r="BB236" s="177"/>
      <c r="BC236" s="130"/>
      <c r="BD236" s="173" t="str">
        <f t="shared" si="23"/>
        <v/>
      </c>
      <c r="BE236" s="149"/>
      <c r="BF236" s="149"/>
      <c r="BG236" s="149"/>
      <c r="BH236" s="149"/>
      <c r="BI236" s="130"/>
      <c r="BJ236" s="130"/>
      <c r="BK236" s="130"/>
      <c r="BL236" s="130"/>
      <c r="BM236" s="155"/>
      <c r="BN236" s="155"/>
      <c r="BO236" s="155"/>
      <c r="BP236" s="155"/>
      <c r="BQ236" s="156"/>
      <c r="BR236" s="157"/>
      <c r="BS236" s="304"/>
      <c r="BT236" s="844"/>
      <c r="BU236" s="1051"/>
      <c r="BV236" s="995"/>
      <c r="BW236" s="995"/>
      <c r="BX236" s="995"/>
      <c r="BY236" s="998"/>
      <c r="BZ236" s="998"/>
    </row>
    <row r="237" spans="1:78" ht="113.25" customHeight="1" x14ac:dyDescent="0.2">
      <c r="A237" s="1529"/>
      <c r="B237" s="1342"/>
      <c r="C237" s="1275"/>
      <c r="D237" s="1001"/>
      <c r="E237" s="1004"/>
      <c r="F237" s="1007"/>
      <c r="G237" s="1024"/>
      <c r="H237" s="1013"/>
      <c r="I237" s="1016"/>
      <c r="J237" s="1019"/>
      <c r="K237" s="1022"/>
      <c r="L237" s="1024"/>
      <c r="M237" s="1169"/>
      <c r="N237" s="1024"/>
      <c r="O237" s="1024"/>
      <c r="P237" s="1076"/>
      <c r="Q237" s="1134"/>
      <c r="R237" s="1016"/>
      <c r="S237" s="1027"/>
      <c r="T237" s="1016"/>
      <c r="U237" s="1027"/>
      <c r="V237" s="1016"/>
      <c r="W237" s="1027"/>
      <c r="X237" s="1030"/>
      <c r="Y237" s="1027"/>
      <c r="Z237" s="1027"/>
      <c r="AA237" s="1033"/>
      <c r="AB237" s="150">
        <v>3</v>
      </c>
      <c r="AC237" s="131" t="s">
        <v>849</v>
      </c>
      <c r="AD237" s="178" t="s">
        <v>354</v>
      </c>
      <c r="AE237" s="149" t="s">
        <v>850</v>
      </c>
      <c r="AF237" s="145" t="str">
        <f t="shared" si="24"/>
        <v>Probabilidad</v>
      </c>
      <c r="AG237" s="151" t="s">
        <v>221</v>
      </c>
      <c r="AH237" s="146">
        <f t="shared" si="25"/>
        <v>0.25</v>
      </c>
      <c r="AI237" s="151" t="s">
        <v>222</v>
      </c>
      <c r="AJ237" s="146">
        <f t="shared" si="26"/>
        <v>0.15</v>
      </c>
      <c r="AK237" s="147">
        <f t="shared" si="27"/>
        <v>0.4</v>
      </c>
      <c r="AL237" s="152">
        <f>IFERROR(IF(AND(AF236="Probabilidad",AF237="Probabilidad"),(AL236-(+AL236*AK237)),IF(AND(AF236="Impacto",AF237="Probabilidad"),(AL235-(+AL235*AK237)),IF(AF237="Impacto",AL236,""))),"")</f>
        <v>0.17279999999999998</v>
      </c>
      <c r="AM237" s="152">
        <f>IFERROR(IF(AND(AF236="Impacto",AF237="Impacto"),(AM236-(+AM236*AK237)),IF(AND(AF236="Probabilidad",AF237="Impacto"),(AM235-(+AM235*AK237)),IF(AF237="Probabilidad",AM236,""))),"")</f>
        <v>0.4</v>
      </c>
      <c r="AN237" s="153" t="s">
        <v>223</v>
      </c>
      <c r="AO237" s="153" t="s">
        <v>291</v>
      </c>
      <c r="AP237" s="153" t="s">
        <v>241</v>
      </c>
      <c r="AQ237" s="153" t="s">
        <v>226</v>
      </c>
      <c r="AR237" s="1013"/>
      <c r="AS237" s="1036"/>
      <c r="AT237" s="1036"/>
      <c r="AU237" s="1033"/>
      <c r="AV237" s="1036"/>
      <c r="AW237" s="1036"/>
      <c r="AX237" s="1033"/>
      <c r="AY237" s="1033"/>
      <c r="AZ237" s="1033"/>
      <c r="BA237" s="1016"/>
      <c r="BB237" s="177"/>
      <c r="BC237" s="130"/>
      <c r="BD237" s="173" t="str">
        <f t="shared" si="23"/>
        <v/>
      </c>
      <c r="BE237" s="149"/>
      <c r="BF237" s="149"/>
      <c r="BG237" s="149"/>
      <c r="BH237" s="149"/>
      <c r="BI237" s="130"/>
      <c r="BJ237" s="130"/>
      <c r="BK237" s="130"/>
      <c r="BL237" s="130"/>
      <c r="BM237" s="155"/>
      <c r="BN237" s="155"/>
      <c r="BO237" s="155"/>
      <c r="BP237" s="155"/>
      <c r="BQ237" s="156"/>
      <c r="BR237" s="157"/>
      <c r="BS237" s="304"/>
      <c r="BT237" s="868"/>
      <c r="BU237" s="1051"/>
      <c r="BV237" s="995"/>
      <c r="BW237" s="995"/>
      <c r="BX237" s="995"/>
      <c r="BY237" s="998"/>
      <c r="BZ237" s="998"/>
    </row>
    <row r="238" spans="1:78" ht="86.25" customHeight="1" x14ac:dyDescent="0.2">
      <c r="A238" s="1529"/>
      <c r="B238" s="1342"/>
      <c r="C238" s="1275"/>
      <c r="D238" s="1001"/>
      <c r="E238" s="1004"/>
      <c r="F238" s="1007"/>
      <c r="G238" s="1024"/>
      <c r="H238" s="1013"/>
      <c r="I238" s="1016"/>
      <c r="J238" s="1019"/>
      <c r="K238" s="1022"/>
      <c r="L238" s="1024"/>
      <c r="M238" s="1169"/>
      <c r="N238" s="1024"/>
      <c r="O238" s="1024"/>
      <c r="P238" s="1076"/>
      <c r="Q238" s="1134"/>
      <c r="R238" s="1016"/>
      <c r="S238" s="1027"/>
      <c r="T238" s="1016"/>
      <c r="U238" s="1027"/>
      <c r="V238" s="1016"/>
      <c r="W238" s="1027"/>
      <c r="X238" s="1030"/>
      <c r="Y238" s="1027"/>
      <c r="Z238" s="1027"/>
      <c r="AA238" s="1033"/>
      <c r="AB238" s="150">
        <v>4</v>
      </c>
      <c r="AC238" s="131" t="s">
        <v>851</v>
      </c>
      <c r="AD238" s="178" t="s">
        <v>277</v>
      </c>
      <c r="AE238" s="149" t="s">
        <v>852</v>
      </c>
      <c r="AF238" s="145" t="str">
        <f t="shared" si="24"/>
        <v>Probabilidad</v>
      </c>
      <c r="AG238" s="151" t="s">
        <v>221</v>
      </c>
      <c r="AH238" s="146">
        <f t="shared" si="25"/>
        <v>0.25</v>
      </c>
      <c r="AI238" s="151" t="s">
        <v>222</v>
      </c>
      <c r="AJ238" s="146">
        <f t="shared" si="26"/>
        <v>0.15</v>
      </c>
      <c r="AK238" s="147">
        <f t="shared" si="27"/>
        <v>0.4</v>
      </c>
      <c r="AL238" s="152">
        <f>IFERROR(IF(AND(AF237="Probabilidad",AF238="Probabilidad"),(AL237-(+AL237*AK238)),IF(AND(AF237="Impacto",AF238="Probabilidad"),(AL236-(+AL236*AK238)),IF(AF238="Impacto",AL237,""))),"")</f>
        <v>0.10367999999999998</v>
      </c>
      <c r="AM238" s="152">
        <f>IFERROR(IF(AND(AF237="Impacto",AF238="Impacto"),(AM237-(+AM237*AK238)),IF(AND(AF237="Probabilidad",AF238="Impacto"),(AM236-(+AM236*AK238)),IF(AF238="Probabilidad",AM237,""))),"")</f>
        <v>0.4</v>
      </c>
      <c r="AN238" s="153" t="s">
        <v>223</v>
      </c>
      <c r="AO238" s="153" t="s">
        <v>291</v>
      </c>
      <c r="AP238" s="153" t="s">
        <v>225</v>
      </c>
      <c r="AQ238" s="153" t="s">
        <v>226</v>
      </c>
      <c r="AR238" s="1013"/>
      <c r="AS238" s="1036"/>
      <c r="AT238" s="1036"/>
      <c r="AU238" s="1033"/>
      <c r="AV238" s="1036"/>
      <c r="AW238" s="1036"/>
      <c r="AX238" s="1033"/>
      <c r="AY238" s="1033"/>
      <c r="AZ238" s="1033"/>
      <c r="BA238" s="1016"/>
      <c r="BB238" s="177"/>
      <c r="BC238" s="130"/>
      <c r="BD238" s="173" t="str">
        <f t="shared" si="23"/>
        <v/>
      </c>
      <c r="BE238" s="149"/>
      <c r="BF238" s="149"/>
      <c r="BG238" s="149"/>
      <c r="BH238" s="149"/>
      <c r="BI238" s="130"/>
      <c r="BJ238" s="130"/>
      <c r="BK238" s="130"/>
      <c r="BL238" s="130"/>
      <c r="BM238" s="155"/>
      <c r="BN238" s="155"/>
      <c r="BO238" s="155"/>
      <c r="BP238" s="155"/>
      <c r="BQ238" s="156"/>
      <c r="BR238" s="157"/>
      <c r="BS238" s="304"/>
      <c r="BT238" s="868"/>
      <c r="BU238" s="1051"/>
      <c r="BV238" s="995"/>
      <c r="BW238" s="995"/>
      <c r="BX238" s="995"/>
      <c r="BY238" s="998"/>
      <c r="BZ238" s="998"/>
    </row>
    <row r="239" spans="1:78" ht="16" x14ac:dyDescent="0.2">
      <c r="A239" s="1529"/>
      <c r="B239" s="1342"/>
      <c r="C239" s="1275"/>
      <c r="D239" s="1001"/>
      <c r="E239" s="1004"/>
      <c r="F239" s="1007"/>
      <c r="G239" s="1024"/>
      <c r="H239" s="1013"/>
      <c r="I239" s="1016"/>
      <c r="J239" s="1019"/>
      <c r="K239" s="1022"/>
      <c r="L239" s="1024"/>
      <c r="M239" s="1169"/>
      <c r="N239" s="1024"/>
      <c r="O239" s="1024"/>
      <c r="P239" s="1076"/>
      <c r="Q239" s="1134"/>
      <c r="R239" s="1016"/>
      <c r="S239" s="1027"/>
      <c r="T239" s="1016"/>
      <c r="U239" s="1027"/>
      <c r="V239" s="1016"/>
      <c r="W239" s="1027"/>
      <c r="X239" s="1030"/>
      <c r="Y239" s="1027"/>
      <c r="Z239" s="1027"/>
      <c r="AA239" s="1033"/>
      <c r="AB239" s="150">
        <v>5</v>
      </c>
      <c r="AC239" s="178"/>
      <c r="AD239" s="179"/>
      <c r="AE239" s="28"/>
      <c r="AF239" s="145" t="str">
        <f t="shared" si="24"/>
        <v/>
      </c>
      <c r="AG239" s="151"/>
      <c r="AH239" s="146" t="str">
        <f t="shared" si="25"/>
        <v/>
      </c>
      <c r="AI239" s="151"/>
      <c r="AJ239" s="146" t="str">
        <f t="shared" si="26"/>
        <v/>
      </c>
      <c r="AK239" s="147" t="str">
        <f t="shared" si="27"/>
        <v/>
      </c>
      <c r="AL239" s="152" t="str">
        <f>IFERROR(IF(AND(AF238="Probabilidad",AF239="Probabilidad"),(AL238-(+AL238*AK239)),IF(AND(AF238="Impacto",AF239="Probabilidad"),(AL237-(+AL237*AK239)),IF(AF239="Impacto",AL238,""))),"")</f>
        <v/>
      </c>
      <c r="AM239" s="152" t="str">
        <f>IFERROR(IF(AND(AF238="Impacto",AF239="Impacto"),(AM238-(+AM238*AK239)),IF(AND(AF238="Probabilidad",AF239="Impacto"),(AM237-(+AM237*AK239)),IF(AF239="Probabilidad",AM238,""))),"")</f>
        <v/>
      </c>
      <c r="AN239" s="153"/>
      <c r="AO239" s="153"/>
      <c r="AP239" s="153"/>
      <c r="AQ239" s="153"/>
      <c r="AR239" s="1013"/>
      <c r="AS239" s="1036"/>
      <c r="AT239" s="1036"/>
      <c r="AU239" s="1033"/>
      <c r="AV239" s="1036"/>
      <c r="AW239" s="1036"/>
      <c r="AX239" s="1033"/>
      <c r="AY239" s="1033"/>
      <c r="AZ239" s="1033"/>
      <c r="BA239" s="1016"/>
      <c r="BB239" s="177"/>
      <c r="BC239" s="130"/>
      <c r="BD239" s="173" t="str">
        <f t="shared" si="23"/>
        <v/>
      </c>
      <c r="BE239" s="149"/>
      <c r="BF239" s="149"/>
      <c r="BG239" s="149"/>
      <c r="BH239" s="149"/>
      <c r="BI239" s="130"/>
      <c r="BJ239" s="130"/>
      <c r="BK239" s="130"/>
      <c r="BL239" s="130"/>
      <c r="BM239" s="155"/>
      <c r="BN239" s="155"/>
      <c r="BO239" s="155"/>
      <c r="BP239" s="155"/>
      <c r="BQ239" s="156"/>
      <c r="BR239" s="157"/>
      <c r="BS239" s="304"/>
      <c r="BT239" s="149"/>
      <c r="BU239" s="1051"/>
      <c r="BV239" s="995"/>
      <c r="BW239" s="995"/>
      <c r="BX239" s="995"/>
      <c r="BY239" s="998"/>
      <c r="BZ239" s="998"/>
    </row>
    <row r="240" spans="1:78" ht="17" thickBot="1" x14ac:dyDescent="0.25">
      <c r="A240" s="1529"/>
      <c r="B240" s="1342"/>
      <c r="C240" s="1275"/>
      <c r="D240" s="1002"/>
      <c r="E240" s="1005"/>
      <c r="F240" s="1008"/>
      <c r="G240" s="1025"/>
      <c r="H240" s="1014"/>
      <c r="I240" s="1017"/>
      <c r="J240" s="1020"/>
      <c r="K240" s="1023"/>
      <c r="L240" s="1025"/>
      <c r="M240" s="1170"/>
      <c r="N240" s="1025"/>
      <c r="O240" s="1025"/>
      <c r="P240" s="1077"/>
      <c r="Q240" s="1135"/>
      <c r="R240" s="1017"/>
      <c r="S240" s="1028"/>
      <c r="T240" s="1017"/>
      <c r="U240" s="1028"/>
      <c r="V240" s="1017"/>
      <c r="W240" s="1028"/>
      <c r="X240" s="1031"/>
      <c r="Y240" s="1028"/>
      <c r="Z240" s="1028"/>
      <c r="AA240" s="1034"/>
      <c r="AB240" s="162">
        <v>6</v>
      </c>
      <c r="AC240" s="303"/>
      <c r="AD240" s="160"/>
      <c r="AE240" s="160"/>
      <c r="AF240" s="175" t="str">
        <f t="shared" si="24"/>
        <v/>
      </c>
      <c r="AG240" s="163"/>
      <c r="AH240" s="161" t="str">
        <f t="shared" si="25"/>
        <v/>
      </c>
      <c r="AI240" s="163"/>
      <c r="AJ240" s="161" t="str">
        <f t="shared" si="26"/>
        <v/>
      </c>
      <c r="AK240" s="164" t="str">
        <f t="shared" si="27"/>
        <v/>
      </c>
      <c r="AL240" s="152" t="str">
        <f>IFERROR(IF(AND(AF239="Probabilidad",AF240="Probabilidad"),(AL239-(+AL239*AK240)),IF(AND(AF239="Impacto",AF240="Probabilidad"),(AL238-(+AL238*AK240)),IF(AF240="Impacto",AL239,""))),"")</f>
        <v/>
      </c>
      <c r="AM240" s="152" t="str">
        <f>IFERROR(IF(AND(AF239="Impacto",AF240="Impacto"),(AM239-(+AM239*AK240)),IF(AND(AF239="Probabilidad",AF240="Impacto"),(AM238-(+AM238*AK240)),IF(AF240="Probabilidad",AM239,""))),"")</f>
        <v/>
      </c>
      <c r="AN240" s="51"/>
      <c r="AO240" s="51"/>
      <c r="AP240" s="51"/>
      <c r="AQ240" s="51"/>
      <c r="AR240" s="1014"/>
      <c r="AS240" s="1037"/>
      <c r="AT240" s="1037"/>
      <c r="AU240" s="1034"/>
      <c r="AV240" s="1037"/>
      <c r="AW240" s="1037"/>
      <c r="AX240" s="1034"/>
      <c r="AY240" s="1034"/>
      <c r="AZ240" s="1034"/>
      <c r="BA240" s="1017"/>
      <c r="BB240" s="310"/>
      <c r="BC240" s="167"/>
      <c r="BD240" s="176" t="str">
        <f t="shared" si="23"/>
        <v/>
      </c>
      <c r="BE240" s="160"/>
      <c r="BF240" s="160"/>
      <c r="BG240" s="160"/>
      <c r="BH240" s="160"/>
      <c r="BI240" s="167"/>
      <c r="BJ240" s="167"/>
      <c r="BK240" s="167"/>
      <c r="BL240" s="167"/>
      <c r="BM240" s="168"/>
      <c r="BN240" s="168"/>
      <c r="BO240" s="168"/>
      <c r="BP240" s="168"/>
      <c r="BQ240" s="169"/>
      <c r="BR240" s="170"/>
      <c r="BS240" s="711"/>
      <c r="BT240" s="160"/>
      <c r="BU240" s="1052"/>
      <c r="BV240" s="996"/>
      <c r="BW240" s="996"/>
      <c r="BX240" s="996"/>
      <c r="BY240" s="999"/>
      <c r="BZ240" s="999"/>
    </row>
    <row r="241" spans="1:78" ht="180" customHeight="1" x14ac:dyDescent="0.2">
      <c r="A241" s="1529"/>
      <c r="B241" s="1342"/>
      <c r="C241" s="1275"/>
      <c r="D241" s="1000" t="s">
        <v>209</v>
      </c>
      <c r="E241" s="1003" t="s">
        <v>809</v>
      </c>
      <c r="F241" s="1006">
        <v>4</v>
      </c>
      <c r="G241" s="994" t="s">
        <v>853</v>
      </c>
      <c r="H241" s="1012"/>
      <c r="I241" s="1015"/>
      <c r="J241" s="1018" t="s">
        <v>854</v>
      </c>
      <c r="K241" s="1021" t="s">
        <v>213</v>
      </c>
      <c r="L241" s="994" t="s">
        <v>214</v>
      </c>
      <c r="M241" s="1168" t="s">
        <v>855</v>
      </c>
      <c r="N241" s="994"/>
      <c r="O241" s="994"/>
      <c r="P241" s="1075" t="s">
        <v>856</v>
      </c>
      <c r="Q241" s="1433">
        <v>0</v>
      </c>
      <c r="R241" s="1015" t="s">
        <v>217</v>
      </c>
      <c r="S241" s="1026">
        <f>IF(R241="Muy Alta",100%,IF(R241="Alta",80%,IF(R241="Media",60%,IF(R241="Baja",40%,IF(R241="Muy Baja",20%,"")))))</f>
        <v>0.6</v>
      </c>
      <c r="T241" s="1015" t="s">
        <v>317</v>
      </c>
      <c r="U241" s="1026">
        <f>IF(T241="Catastrófico",100%,IF(T241="Mayor",80%,IF(T241="Moderado",60%,IF(T241="Menor",40%,IF(T241="Leve",20%,"")))))</f>
        <v>0.2</v>
      </c>
      <c r="V241" s="1015" t="s">
        <v>218</v>
      </c>
      <c r="W241" s="1026">
        <f>IF(V241="Catastrófico",100%,IF(V241="Mayor",80%,IF(V241="Moderado",60%,IF(V241="Menor",40%,IF(V241="Leve",20%,"")))))</f>
        <v>0.6</v>
      </c>
      <c r="X241" s="1029" t="str">
        <f>IF(Y241=100%,"Catastrófico",IF(Y241=80%,"Mayor",IF(Y241=60%,"Moderado",IF(Y241=40%,"Menor",IF(Y241=20%,"Leve","")))))</f>
        <v>Moderado</v>
      </c>
      <c r="Y241" s="1026">
        <f>IF(AND(U241="",W241=""),"",MAX(U241,W241))</f>
        <v>0.6</v>
      </c>
      <c r="Z241" s="1026" t="str">
        <f>CONCATENATE(R241,X241)</f>
        <v>MediaModerado</v>
      </c>
      <c r="AA241" s="1032" t="str">
        <f>IF(Z241="Muy AltaLeve","Alto",IF(Z241="Muy AltaMenor","Alto",IF(Z241="Muy AltaModerado","Alto",IF(Z241="Muy AltaMayor","Alto",IF(Z241="Muy AltaCatastrófico","Extremo",IF(Z241="AltaLeve","Moderado",IF(Z241="AltaMenor","Moderado",IF(Z241="AltaModerado","Alto",IF(Z241="AltaMayor","Alto",IF(Z241="AltaCatastrófico","Extremo",IF(Z241="MediaLeve","Moderado",IF(Z241="MediaMenor","Moderado",IF(Z241="MediaModerado","Moderado",IF(Z241="MediaMayor","Alto",IF(Z241="MediaCatastrófico","Extremo",IF(Z241="BajaLeve","Bajo",IF(Z241="BajaMenor","Moderado",IF(Z241="BajaModerado","Moderado",IF(Z241="BajaMayor","Alto",IF(Z241="BajaCatastrófico","Extremo",IF(Z241="Muy BajaLeve","Bajo",IF(Z241="Muy BajaMenor","Bajo",IF(Z241="Muy BajaModerado","Moderado",IF(Z241="Muy BajaMayor","Alto",IF(Z241="Muy BajaCatastrófico","Extremo","")))))))))))))))))))))))))</f>
        <v>Moderado</v>
      </c>
      <c r="AB241" s="97">
        <v>1</v>
      </c>
      <c r="AC241" s="700" t="s">
        <v>857</v>
      </c>
      <c r="AD241" s="286" t="s">
        <v>277</v>
      </c>
      <c r="AE241" s="286" t="s">
        <v>858</v>
      </c>
      <c r="AF241" s="99" t="str">
        <f t="shared" si="24"/>
        <v>Probabilidad</v>
      </c>
      <c r="AG241" s="10" t="s">
        <v>221</v>
      </c>
      <c r="AH241" s="14">
        <f t="shared" si="25"/>
        <v>0.25</v>
      </c>
      <c r="AI241" s="10" t="s">
        <v>222</v>
      </c>
      <c r="AJ241" s="14">
        <f t="shared" si="26"/>
        <v>0.15</v>
      </c>
      <c r="AK241" s="101">
        <f t="shared" si="27"/>
        <v>0.4</v>
      </c>
      <c r="AL241" s="100">
        <f>IFERROR(IF(AF241="Probabilidad",(S241-(+S241*AK241)),IF(AF241="Impacto",S241,"")),"")</f>
        <v>0.36</v>
      </c>
      <c r="AM241" s="100">
        <f>IFERROR(IF(AF241="Impacto",(Y241-(+Y241*AK241)),IF(AF241="Probabilidad",Y241,"")),"")</f>
        <v>0.6</v>
      </c>
      <c r="AN241" s="335" t="s">
        <v>859</v>
      </c>
      <c r="AO241" s="335" t="s">
        <v>291</v>
      </c>
      <c r="AP241" s="335" t="s">
        <v>225</v>
      </c>
      <c r="AQ241" s="335" t="s">
        <v>242</v>
      </c>
      <c r="AR241" s="1193" t="s">
        <v>860</v>
      </c>
      <c r="AS241" s="1035">
        <f>S241</f>
        <v>0.6</v>
      </c>
      <c r="AT241" s="1035">
        <f>IF(AL241="","",MIN(AL241:AL246))</f>
        <v>2.7993599999999997E-2</v>
      </c>
      <c r="AU241" s="1032" t="str">
        <f>IFERROR(IF(AT241="","",IF(AT241&lt;=0.2,"Muy Baja",IF(AT241&lt;=0.4,"Baja",IF(AT241&lt;=0.6,"Media",IF(AT241&lt;=0.8,"Alta","Muy Alta"))))),"")</f>
        <v>Muy Baja</v>
      </c>
      <c r="AV241" s="1035">
        <f>Y241</f>
        <v>0.6</v>
      </c>
      <c r="AW241" s="1035">
        <f>IF(AM241="","",MIN(AM241:AM246))</f>
        <v>0.6</v>
      </c>
      <c r="AX241" s="1032" t="str">
        <f>IFERROR(IF(AW241="","",IF(AW241&lt;=0.2,"Leve",IF(AW241&lt;=0.4,"Menor",IF(AW241&lt;=0.6,"Moderado",IF(AW241&lt;=0.8,"Mayor","Catastrófico"))))),"")</f>
        <v>Moderado</v>
      </c>
      <c r="AY241" s="1032" t="str">
        <f>AA241</f>
        <v>Moderado</v>
      </c>
      <c r="AZ241" s="1032" t="str">
        <f>IFERROR(IF(OR(AND(AU241="Muy Baja",AX241="Leve"),AND(AU241="Muy Baja",AX241="Menor"),AND(AU241="Baja",AX241="Leve")),"Bajo",IF(OR(AND(AU241="Muy baja",AX241="Moderado"),AND(AU241="Baja",AX241="Menor"),AND(AU241="Baja",AX241="Moderado"),AND(AU241="Media",AX241="Leve"),AND(AU241="Media",AX241="Menor"),AND(AU241="Media",AX241="Moderado"),AND(AU241="Alta",AX241="Leve"),AND(AU241="Alta",AX241="Menor")),"Moderado",IF(OR(AND(AU241="Muy Baja",AX241="Mayor"),AND(AU241="Baja",AX241="Mayor"),AND(AU241="Media",AX241="Mayor"),AND(AU241="Alta",AX241="Moderado"),AND(AU241="Alta",AX241="Mayor"),AND(AU241="Muy Alta",AX241="Leve"),AND(AU241="Muy Alta",AX241="Menor"),AND(AU241="Muy Alta",AX241="Moderado"),AND(AU241="Muy Alta",AX241="Mayor")),"Alto",IF(OR(AND(AU241="Muy Baja",AX241="Catastrófico"),AND(AU241="Baja",AX241="Catastrófico"),AND(AU241="Media",AX241="Catastrófico"),AND(AU241="Alta",AX241="Catastrófico"),AND(AU241="Muy Alta",AX241="Catastrófico")),"Extremo","")))),"")</f>
        <v>Moderado</v>
      </c>
      <c r="BA241" s="1015" t="s">
        <v>228</v>
      </c>
      <c r="BB241" s="592" t="s">
        <v>861</v>
      </c>
      <c r="BC241" s="592" t="s">
        <v>862</v>
      </c>
      <c r="BD241" s="103">
        <f t="shared" si="23"/>
        <v>4</v>
      </c>
      <c r="BE241" s="9">
        <v>1</v>
      </c>
      <c r="BF241" s="9">
        <v>1</v>
      </c>
      <c r="BG241" s="9">
        <v>1</v>
      </c>
      <c r="BH241" s="9">
        <v>1</v>
      </c>
      <c r="BI241" s="598" t="s">
        <v>863</v>
      </c>
      <c r="BJ241" s="598" t="s">
        <v>864</v>
      </c>
      <c r="BK241" s="46"/>
      <c r="BL241" s="46"/>
      <c r="BM241" s="732"/>
      <c r="BN241" s="48"/>
      <c r="BO241" s="48"/>
      <c r="BP241" s="48"/>
      <c r="BQ241" s="104"/>
      <c r="BR241" s="128"/>
      <c r="BS241" s="710"/>
      <c r="BT241" s="851"/>
      <c r="BU241" s="1050"/>
      <c r="BV241" s="994"/>
      <c r="BW241" s="994"/>
      <c r="BX241" s="994"/>
      <c r="BY241" s="997"/>
      <c r="BZ241" s="997"/>
    </row>
    <row r="242" spans="1:78" ht="149.25" customHeight="1" x14ac:dyDescent="0.2">
      <c r="A242" s="1529"/>
      <c r="B242" s="1342"/>
      <c r="C242" s="1275"/>
      <c r="D242" s="1001"/>
      <c r="E242" s="1004"/>
      <c r="F242" s="1007"/>
      <c r="G242" s="1024"/>
      <c r="H242" s="1013"/>
      <c r="I242" s="1016"/>
      <c r="J242" s="1019"/>
      <c r="K242" s="1022"/>
      <c r="L242" s="1024"/>
      <c r="M242" s="1169"/>
      <c r="N242" s="1024"/>
      <c r="O242" s="1024"/>
      <c r="P242" s="1076"/>
      <c r="Q242" s="1434"/>
      <c r="R242" s="1016"/>
      <c r="S242" s="1027"/>
      <c r="T242" s="1016"/>
      <c r="U242" s="1027"/>
      <c r="V242" s="1016"/>
      <c r="W242" s="1027"/>
      <c r="X242" s="1030"/>
      <c r="Y242" s="1027"/>
      <c r="Z242" s="1027"/>
      <c r="AA242" s="1033"/>
      <c r="AB242" s="150">
        <v>2</v>
      </c>
      <c r="AC242" s="700" t="s">
        <v>865</v>
      </c>
      <c r="AD242" s="286" t="s">
        <v>277</v>
      </c>
      <c r="AE242" s="286" t="s">
        <v>866</v>
      </c>
      <c r="AF242" s="145" t="str">
        <f t="shared" si="24"/>
        <v>Probabilidad</v>
      </c>
      <c r="AG242" s="151" t="s">
        <v>221</v>
      </c>
      <c r="AH242" s="146">
        <f t="shared" si="25"/>
        <v>0.25</v>
      </c>
      <c r="AI242" s="151" t="s">
        <v>222</v>
      </c>
      <c r="AJ242" s="146">
        <f t="shared" si="26"/>
        <v>0.15</v>
      </c>
      <c r="AK242" s="147">
        <f t="shared" si="27"/>
        <v>0.4</v>
      </c>
      <c r="AL242" s="152">
        <f>IFERROR(IF(AND(AF241="Probabilidad",AF242="Probabilidad"),(AL241-(+AL241*AK242)),IF(AF242="Probabilidad",(S241-(+S241*AK242)),IF(AF242="Impacto",AL241,""))),"")</f>
        <v>0.216</v>
      </c>
      <c r="AM242" s="152">
        <f>IFERROR(IF(AND(AF241="Impacto",AF242="Impacto"),(AM241-(+AM241*AK242)),IF(AF242="Impacto",(Y241-(+Y241*AK242)),IF(AF242="Probabilidad",AM241,""))),"")</f>
        <v>0.6</v>
      </c>
      <c r="AN242" s="153" t="s">
        <v>859</v>
      </c>
      <c r="AO242" s="153" t="s">
        <v>291</v>
      </c>
      <c r="AP242" s="153" t="s">
        <v>241</v>
      </c>
      <c r="AQ242" s="153" t="s">
        <v>242</v>
      </c>
      <c r="AR242" s="1013"/>
      <c r="AS242" s="1036"/>
      <c r="AT242" s="1036"/>
      <c r="AU242" s="1033"/>
      <c r="AV242" s="1036"/>
      <c r="AW242" s="1036"/>
      <c r="AX242" s="1033"/>
      <c r="AY242" s="1033"/>
      <c r="AZ242" s="1033"/>
      <c r="BA242" s="1016"/>
      <c r="BB242" s="599" t="s">
        <v>867</v>
      </c>
      <c r="BC242" s="599" t="s">
        <v>868</v>
      </c>
      <c r="BD242" s="173">
        <f t="shared" si="23"/>
        <v>4</v>
      </c>
      <c r="BE242" s="149">
        <v>1</v>
      </c>
      <c r="BF242" s="149">
        <v>1</v>
      </c>
      <c r="BG242" s="149">
        <v>1</v>
      </c>
      <c r="BH242" s="149">
        <v>1</v>
      </c>
      <c r="BI242" s="599" t="s">
        <v>863</v>
      </c>
      <c r="BJ242" s="599" t="s">
        <v>864</v>
      </c>
      <c r="BK242" s="789"/>
      <c r="BL242" s="789"/>
      <c r="BM242" s="730"/>
      <c r="BN242" s="236"/>
      <c r="BO242" s="236"/>
      <c r="BP242" s="791"/>
      <c r="BQ242" s="156"/>
      <c r="BR242" s="157"/>
      <c r="BS242" s="304"/>
      <c r="BT242" s="844"/>
      <c r="BU242" s="1051"/>
      <c r="BV242" s="995"/>
      <c r="BW242" s="995"/>
      <c r="BX242" s="995"/>
      <c r="BY242" s="998"/>
      <c r="BZ242" s="998"/>
    </row>
    <row r="243" spans="1:78" ht="179.25" customHeight="1" x14ac:dyDescent="0.2">
      <c r="A243" s="1529"/>
      <c r="B243" s="1342"/>
      <c r="C243" s="1275"/>
      <c r="D243" s="1001"/>
      <c r="E243" s="1004"/>
      <c r="F243" s="1007"/>
      <c r="G243" s="1024"/>
      <c r="H243" s="1013"/>
      <c r="I243" s="1016"/>
      <c r="J243" s="1019"/>
      <c r="K243" s="1022"/>
      <c r="L243" s="1024"/>
      <c r="M243" s="1169"/>
      <c r="N243" s="1024"/>
      <c r="O243" s="1024"/>
      <c r="P243" s="1076"/>
      <c r="Q243" s="1434"/>
      <c r="R243" s="1016"/>
      <c r="S243" s="1027"/>
      <c r="T243" s="1016"/>
      <c r="U243" s="1027"/>
      <c r="V243" s="1016"/>
      <c r="W243" s="1027"/>
      <c r="X243" s="1030"/>
      <c r="Y243" s="1027"/>
      <c r="Z243" s="1027"/>
      <c r="AA243" s="1033"/>
      <c r="AB243" s="150">
        <v>3</v>
      </c>
      <c r="AC243" s="700" t="s">
        <v>869</v>
      </c>
      <c r="AD243" s="286" t="s">
        <v>277</v>
      </c>
      <c r="AE243" s="286" t="s">
        <v>870</v>
      </c>
      <c r="AF243" s="145" t="str">
        <f t="shared" si="24"/>
        <v>Probabilidad</v>
      </c>
      <c r="AG243" s="151" t="s">
        <v>221</v>
      </c>
      <c r="AH243" s="146">
        <f t="shared" si="25"/>
        <v>0.25</v>
      </c>
      <c r="AI243" s="151" t="s">
        <v>222</v>
      </c>
      <c r="AJ243" s="146">
        <f t="shared" si="26"/>
        <v>0.15</v>
      </c>
      <c r="AK243" s="147">
        <f t="shared" si="27"/>
        <v>0.4</v>
      </c>
      <c r="AL243" s="152">
        <f>IFERROR(IF(AND(AF242="Probabilidad",AF243="Probabilidad"),(AL242-(+AL242*AK243)),IF(AND(AF242="Impacto",AF243="Probabilidad"),(AL241-(+AL241*AK243)),IF(AF243="Impacto",AL242,""))),"")</f>
        <v>0.12959999999999999</v>
      </c>
      <c r="AM243" s="152">
        <f>IFERROR(IF(AND(AF242="Impacto",AF243="Impacto"),(AM242-(+AM242*AK243)),IF(AND(AF242="Probabilidad",AF243="Impacto"),(AM241-(+AM241*AK243)),IF(AF243="Probabilidad",AM242,""))),"")</f>
        <v>0.6</v>
      </c>
      <c r="AN243" s="153" t="s">
        <v>859</v>
      </c>
      <c r="AO243" s="153" t="s">
        <v>291</v>
      </c>
      <c r="AP243" s="153" t="s">
        <v>241</v>
      </c>
      <c r="AQ243" s="153" t="s">
        <v>242</v>
      </c>
      <c r="AR243" s="1013"/>
      <c r="AS243" s="1036"/>
      <c r="AT243" s="1036"/>
      <c r="AU243" s="1033"/>
      <c r="AV243" s="1036"/>
      <c r="AW243" s="1036"/>
      <c r="AX243" s="1033"/>
      <c r="AY243" s="1033"/>
      <c r="AZ243" s="1033"/>
      <c r="BA243" s="1016"/>
      <c r="BB243" s="130"/>
      <c r="BC243" s="130"/>
      <c r="BD243" s="173" t="str">
        <f t="shared" si="23"/>
        <v/>
      </c>
      <c r="BE243" s="149"/>
      <c r="BF243" s="149"/>
      <c r="BG243" s="149"/>
      <c r="BH243" s="149"/>
      <c r="BI243" s="130"/>
      <c r="BJ243" s="130"/>
      <c r="BK243" s="130"/>
      <c r="BL243" s="130"/>
      <c r="BM243" s="155"/>
      <c r="BN243" s="155"/>
      <c r="BO243" s="155"/>
      <c r="BP243" s="155"/>
      <c r="BQ243" s="156"/>
      <c r="BR243" s="157"/>
      <c r="BS243" s="304"/>
      <c r="BT243" s="844"/>
      <c r="BU243" s="1051"/>
      <c r="BV243" s="995"/>
      <c r="BW243" s="995"/>
      <c r="BX243" s="995"/>
      <c r="BY243" s="998"/>
      <c r="BZ243" s="998"/>
    </row>
    <row r="244" spans="1:78" ht="143.25" customHeight="1" x14ac:dyDescent="0.2">
      <c r="A244" s="1529"/>
      <c r="B244" s="1342"/>
      <c r="C244" s="1275"/>
      <c r="D244" s="1001"/>
      <c r="E244" s="1004"/>
      <c r="F244" s="1007"/>
      <c r="G244" s="1024"/>
      <c r="H244" s="1013"/>
      <c r="I244" s="1016"/>
      <c r="J244" s="1019"/>
      <c r="K244" s="1022"/>
      <c r="L244" s="1024"/>
      <c r="M244" s="1169"/>
      <c r="N244" s="1024"/>
      <c r="O244" s="1024"/>
      <c r="P244" s="1076"/>
      <c r="Q244" s="1434"/>
      <c r="R244" s="1016"/>
      <c r="S244" s="1027"/>
      <c r="T244" s="1016"/>
      <c r="U244" s="1027"/>
      <c r="V244" s="1016"/>
      <c r="W244" s="1027"/>
      <c r="X244" s="1030"/>
      <c r="Y244" s="1027"/>
      <c r="Z244" s="1027"/>
      <c r="AA244" s="1033"/>
      <c r="AB244" s="150">
        <v>4</v>
      </c>
      <c r="AC244" s="700" t="s">
        <v>871</v>
      </c>
      <c r="AD244" s="286" t="s">
        <v>277</v>
      </c>
      <c r="AE244" s="286" t="s">
        <v>872</v>
      </c>
      <c r="AF244" s="145" t="str">
        <f t="shared" si="24"/>
        <v>Probabilidad</v>
      </c>
      <c r="AG244" s="151" t="s">
        <v>221</v>
      </c>
      <c r="AH244" s="146">
        <f t="shared" si="25"/>
        <v>0.25</v>
      </c>
      <c r="AI244" s="151" t="s">
        <v>222</v>
      </c>
      <c r="AJ244" s="146">
        <f t="shared" si="26"/>
        <v>0.15</v>
      </c>
      <c r="AK244" s="147">
        <f t="shared" si="27"/>
        <v>0.4</v>
      </c>
      <c r="AL244" s="152">
        <f>IFERROR(IF(AND(AF243="Probabilidad",AF244="Probabilidad"),(AL243-(+AL243*AK244)),IF(AND(AF243="Impacto",AF244="Probabilidad"),(AL242-(+AL242*AK244)),IF(AF244="Impacto",AL243,""))),"")</f>
        <v>7.7759999999999996E-2</v>
      </c>
      <c r="AM244" s="152">
        <f>IFERROR(IF(AND(AF243="Impacto",AF244="Impacto"),(AM243-(+AM243*AK244)),IF(AND(AF243="Probabilidad",AF244="Impacto"),(AM242-(+AM242*AK244)),IF(AF244="Probabilidad",AM243,""))),"")</f>
        <v>0.6</v>
      </c>
      <c r="AN244" s="153" t="s">
        <v>859</v>
      </c>
      <c r="AO244" s="153" t="s">
        <v>291</v>
      </c>
      <c r="AP244" s="153" t="s">
        <v>241</v>
      </c>
      <c r="AQ244" s="153" t="s">
        <v>242</v>
      </c>
      <c r="AR244" s="1013"/>
      <c r="AS244" s="1036"/>
      <c r="AT244" s="1036"/>
      <c r="AU244" s="1033"/>
      <c r="AV244" s="1036"/>
      <c r="AW244" s="1036"/>
      <c r="AX244" s="1033"/>
      <c r="AY244" s="1033"/>
      <c r="AZ244" s="1033"/>
      <c r="BA244" s="1016"/>
      <c r="BB244" s="130"/>
      <c r="BC244" s="130"/>
      <c r="BD244" s="173" t="str">
        <f t="shared" si="23"/>
        <v/>
      </c>
      <c r="BE244" s="149"/>
      <c r="BF244" s="149"/>
      <c r="BG244" s="149"/>
      <c r="BH244" s="149"/>
      <c r="BI244" s="130"/>
      <c r="BJ244" s="130"/>
      <c r="BK244" s="130"/>
      <c r="BL244" s="130"/>
      <c r="BM244" s="155"/>
      <c r="BN244" s="155"/>
      <c r="BO244" s="155"/>
      <c r="BP244" s="155"/>
      <c r="BQ244" s="156"/>
      <c r="BR244" s="157"/>
      <c r="BS244" s="304"/>
      <c r="BT244" s="844"/>
      <c r="BU244" s="1051"/>
      <c r="BV244" s="995"/>
      <c r="BW244" s="995"/>
      <c r="BX244" s="995"/>
      <c r="BY244" s="998"/>
      <c r="BZ244" s="998"/>
    </row>
    <row r="245" spans="1:78" ht="110.25" customHeight="1" x14ac:dyDescent="0.2">
      <c r="A245" s="1529"/>
      <c r="B245" s="1342"/>
      <c r="C245" s="1275"/>
      <c r="D245" s="1001"/>
      <c r="E245" s="1004"/>
      <c r="F245" s="1007"/>
      <c r="G245" s="1024"/>
      <c r="H245" s="1013"/>
      <c r="I245" s="1016"/>
      <c r="J245" s="1019"/>
      <c r="K245" s="1022"/>
      <c r="L245" s="1024"/>
      <c r="M245" s="1169"/>
      <c r="N245" s="1024"/>
      <c r="O245" s="1024"/>
      <c r="P245" s="1076"/>
      <c r="Q245" s="1434"/>
      <c r="R245" s="1016"/>
      <c r="S245" s="1027"/>
      <c r="T245" s="1016"/>
      <c r="U245" s="1027"/>
      <c r="V245" s="1016"/>
      <c r="W245" s="1027"/>
      <c r="X245" s="1030"/>
      <c r="Y245" s="1027"/>
      <c r="Z245" s="1027"/>
      <c r="AA245" s="1033"/>
      <c r="AB245" s="150">
        <v>5</v>
      </c>
      <c r="AC245" s="700" t="s">
        <v>873</v>
      </c>
      <c r="AD245" s="286" t="s">
        <v>277</v>
      </c>
      <c r="AE245" s="286" t="s">
        <v>874</v>
      </c>
      <c r="AF245" s="145" t="str">
        <f t="shared" si="24"/>
        <v>Probabilidad</v>
      </c>
      <c r="AG245" s="151" t="s">
        <v>221</v>
      </c>
      <c r="AH245" s="146">
        <f t="shared" si="25"/>
        <v>0.25</v>
      </c>
      <c r="AI245" s="151" t="s">
        <v>222</v>
      </c>
      <c r="AJ245" s="146">
        <f t="shared" si="26"/>
        <v>0.15</v>
      </c>
      <c r="AK245" s="147">
        <f t="shared" si="27"/>
        <v>0.4</v>
      </c>
      <c r="AL245" s="152">
        <f>IFERROR(IF(AND(AF244="Probabilidad",AF245="Probabilidad"),(AL244-(+AL244*AK245)),IF(AND(AF244="Impacto",AF245="Probabilidad"),(AL243-(+AL243*AK245)),IF(AF245="Impacto",AL244,""))),"")</f>
        <v>4.6655999999999996E-2</v>
      </c>
      <c r="AM245" s="152">
        <f>IFERROR(IF(AND(AF244="Impacto",AF245="Impacto"),(AM244-(+AM244*AK245)),IF(AND(AF244="Probabilidad",AF245="Impacto"),(AM243-(+AM243*AK245)),IF(AF245="Probabilidad",AM244,""))),"")</f>
        <v>0.6</v>
      </c>
      <c r="AN245" s="153" t="s">
        <v>859</v>
      </c>
      <c r="AO245" s="153" t="s">
        <v>291</v>
      </c>
      <c r="AP245" s="153" t="s">
        <v>241</v>
      </c>
      <c r="AQ245" s="153" t="s">
        <v>226</v>
      </c>
      <c r="AR245" s="1013"/>
      <c r="AS245" s="1036"/>
      <c r="AT245" s="1036"/>
      <c r="AU245" s="1033"/>
      <c r="AV245" s="1036"/>
      <c r="AW245" s="1036"/>
      <c r="AX245" s="1033"/>
      <c r="AY245" s="1033"/>
      <c r="AZ245" s="1033"/>
      <c r="BA245" s="1016"/>
      <c r="BB245" s="130"/>
      <c r="BC245" s="130"/>
      <c r="BD245" s="173" t="str">
        <f t="shared" si="23"/>
        <v/>
      </c>
      <c r="BE245" s="149"/>
      <c r="BF245" s="149"/>
      <c r="BG245" s="149"/>
      <c r="BH245" s="149"/>
      <c r="BI245" s="130"/>
      <c r="BJ245" s="130"/>
      <c r="BK245" s="130"/>
      <c r="BL245" s="130"/>
      <c r="BM245" s="155"/>
      <c r="BN245" s="155"/>
      <c r="BO245" s="155"/>
      <c r="BP245" s="155"/>
      <c r="BQ245" s="156"/>
      <c r="BR245" s="157"/>
      <c r="BS245" s="304"/>
      <c r="BT245" s="844"/>
      <c r="BU245" s="1051"/>
      <c r="BV245" s="995"/>
      <c r="BW245" s="995"/>
      <c r="BX245" s="995"/>
      <c r="BY245" s="998"/>
      <c r="BZ245" s="998"/>
    </row>
    <row r="246" spans="1:78" ht="168" thickBot="1" x14ac:dyDescent="0.25">
      <c r="A246" s="1529"/>
      <c r="B246" s="1342"/>
      <c r="C246" s="1275"/>
      <c r="D246" s="1002"/>
      <c r="E246" s="1005"/>
      <c r="F246" s="1008"/>
      <c r="G246" s="1025"/>
      <c r="H246" s="1014"/>
      <c r="I246" s="1017"/>
      <c r="J246" s="1020"/>
      <c r="K246" s="1023"/>
      <c r="L246" s="1025"/>
      <c r="M246" s="1170"/>
      <c r="N246" s="1025"/>
      <c r="O246" s="1025"/>
      <c r="P246" s="1077"/>
      <c r="Q246" s="1435"/>
      <c r="R246" s="1017"/>
      <c r="S246" s="1028"/>
      <c r="T246" s="1017"/>
      <c r="U246" s="1028"/>
      <c r="V246" s="1017"/>
      <c r="W246" s="1028"/>
      <c r="X246" s="1031"/>
      <c r="Y246" s="1028"/>
      <c r="Z246" s="1028"/>
      <c r="AA246" s="1034"/>
      <c r="AB246" s="162">
        <v>6</v>
      </c>
      <c r="AC246" s="700" t="s">
        <v>875</v>
      </c>
      <c r="AD246" s="286" t="s">
        <v>277</v>
      </c>
      <c r="AE246" s="286" t="s">
        <v>876</v>
      </c>
      <c r="AF246" s="175" t="str">
        <f t="shared" si="24"/>
        <v>Probabilidad</v>
      </c>
      <c r="AG246" s="232" t="s">
        <v>221</v>
      </c>
      <c r="AH246" s="529">
        <f t="shared" si="25"/>
        <v>0.25</v>
      </c>
      <c r="AI246" s="232" t="s">
        <v>222</v>
      </c>
      <c r="AJ246" s="529">
        <f t="shared" si="26"/>
        <v>0.15</v>
      </c>
      <c r="AK246" s="530">
        <f t="shared" si="27"/>
        <v>0.4</v>
      </c>
      <c r="AL246" s="234">
        <f>IFERROR(IF(AND(AF245="Probabilidad",AF246="Probabilidad"),(AL245-(+AL245*AK246)),IF(AND(AF245="Impacto",AF246="Probabilidad"),(AL244-(+AL244*AK246)),IF(AF246="Impacto",AL245,""))),"")</f>
        <v>2.7993599999999997E-2</v>
      </c>
      <c r="AM246" s="234">
        <f>IFERROR(IF(AND(AF245="Impacto",AF246="Impacto"),(AM245-(+AM245*AK246)),IF(AND(AF245="Probabilidad",AF246="Impacto"),(AM244-(+AM244*AK246)),IF(AF246="Probabilidad",AM245,""))),"")</f>
        <v>0.6</v>
      </c>
      <c r="AN246" s="51" t="s">
        <v>859</v>
      </c>
      <c r="AO246" s="126" t="s">
        <v>291</v>
      </c>
      <c r="AP246" s="51" t="s">
        <v>241</v>
      </c>
      <c r="AQ246" s="51" t="s">
        <v>226</v>
      </c>
      <c r="AR246" s="1014"/>
      <c r="AS246" s="1037"/>
      <c r="AT246" s="1037"/>
      <c r="AU246" s="1034"/>
      <c r="AV246" s="1037"/>
      <c r="AW246" s="1037"/>
      <c r="AX246" s="1034"/>
      <c r="AY246" s="1034"/>
      <c r="AZ246" s="1034"/>
      <c r="BA246" s="1017"/>
      <c r="BB246" s="167"/>
      <c r="BC246" s="167"/>
      <c r="BD246" s="176" t="str">
        <f t="shared" si="23"/>
        <v/>
      </c>
      <c r="BE246" s="160"/>
      <c r="BF246" s="160"/>
      <c r="BG246" s="160"/>
      <c r="BH246" s="160"/>
      <c r="BI246" s="167"/>
      <c r="BJ246" s="167"/>
      <c r="BK246" s="167"/>
      <c r="BL246" s="167"/>
      <c r="BM246" s="168"/>
      <c r="BN246" s="168"/>
      <c r="BO246" s="168"/>
      <c r="BP246" s="168"/>
      <c r="BQ246" s="169"/>
      <c r="BR246" s="170"/>
      <c r="BS246" s="712"/>
      <c r="BT246" s="852"/>
      <c r="BU246" s="1052"/>
      <c r="BV246" s="996"/>
      <c r="BW246" s="996"/>
      <c r="BX246" s="996"/>
      <c r="BY246" s="999"/>
      <c r="BZ246" s="999"/>
    </row>
    <row r="247" spans="1:78" ht="136.5" customHeight="1" x14ac:dyDescent="0.2">
      <c r="A247" s="1529"/>
      <c r="B247" s="1342"/>
      <c r="C247" s="1275"/>
      <c r="D247" s="1000" t="s">
        <v>209</v>
      </c>
      <c r="E247" s="1003" t="s">
        <v>809</v>
      </c>
      <c r="F247" s="1006">
        <v>5</v>
      </c>
      <c r="G247" s="994" t="s">
        <v>877</v>
      </c>
      <c r="H247" s="1012"/>
      <c r="I247" s="1015"/>
      <c r="J247" s="1018" t="s">
        <v>878</v>
      </c>
      <c r="K247" s="1021" t="s">
        <v>213</v>
      </c>
      <c r="L247" s="994" t="s">
        <v>214</v>
      </c>
      <c r="M247" s="1038" t="s">
        <v>879</v>
      </c>
      <c r="N247" s="994"/>
      <c r="O247" s="994"/>
      <c r="P247" s="1353" t="s">
        <v>880</v>
      </c>
      <c r="Q247" s="1433">
        <v>1</v>
      </c>
      <c r="R247" s="1015" t="s">
        <v>217</v>
      </c>
      <c r="S247" s="1026">
        <f>IF(R247="Muy Alta",100%,IF(R247="Alta",80%,IF(R247="Media",60%,IF(R247="Baja",40%,IF(R247="Muy Baja",20%,"")))))</f>
        <v>0.6</v>
      </c>
      <c r="T247" s="1015" t="s">
        <v>317</v>
      </c>
      <c r="U247" s="1026">
        <f>IF(T247="Catastrófico",100%,IF(T247="Mayor",80%,IF(T247="Moderado",60%,IF(T247="Menor",40%,IF(T247="Leve",20%,"")))))</f>
        <v>0.2</v>
      </c>
      <c r="V247" s="1015" t="s">
        <v>251</v>
      </c>
      <c r="W247" s="1026">
        <f>IF(V247="Catastrófico",100%,IF(V247="Mayor",80%,IF(V247="Moderado",60%,IF(V247="Menor",40%,IF(V247="Leve",20%,"")))))</f>
        <v>0.4</v>
      </c>
      <c r="X247" s="1029" t="str">
        <f>IF(Y247=100%,"Catastrófico",IF(Y247=80%,"Mayor",IF(Y247=60%,"Moderado",IF(Y247=40%,"Menor",IF(Y247=20%,"Leve","")))))</f>
        <v>Menor</v>
      </c>
      <c r="Y247" s="1026">
        <f>IF(AND(U247="",W247=""),"",MAX(U247,W247))</f>
        <v>0.4</v>
      </c>
      <c r="Z247" s="1026" t="str">
        <f>CONCATENATE(R247,X247)</f>
        <v>MediaMenor</v>
      </c>
      <c r="AA247" s="1032" t="str">
        <f>IF(Z247="Muy AltaLeve","Alto",IF(Z247="Muy AltaMenor","Alto",IF(Z247="Muy AltaModerado","Alto",IF(Z247="Muy AltaMayor","Alto",IF(Z247="Muy AltaCatastrófico","Extremo",IF(Z247="AltaLeve","Moderado",IF(Z247="AltaMenor","Moderado",IF(Z247="AltaModerado","Alto",IF(Z247="AltaMayor","Alto",IF(Z247="AltaCatastrófico","Extremo",IF(Z247="MediaLeve","Moderado",IF(Z247="MediaMenor","Moderado",IF(Z247="MediaModerado","Moderado",IF(Z247="MediaMayor","Alto",IF(Z247="MediaCatastrófico","Extremo",IF(Z247="BajaLeve","Bajo",IF(Z247="BajaMenor","Moderado",IF(Z247="BajaModerado","Moderado",IF(Z247="BajaMayor","Alto",IF(Z247="BajaCatastrófico","Extremo",IF(Z247="Muy BajaLeve","Bajo",IF(Z247="Muy BajaMenor","Bajo",IF(Z247="Muy BajaModerado","Moderado",IF(Z247="Muy BajaMayor","Alto",IF(Z247="Muy BajaCatastrófico","Extremo","")))))))))))))))))))))))))</f>
        <v>Moderado</v>
      </c>
      <c r="AB247" s="97">
        <v>1</v>
      </c>
      <c r="AC247" s="302" t="s">
        <v>881</v>
      </c>
      <c r="AD247" s="9" t="s">
        <v>271</v>
      </c>
      <c r="AE247" s="9" t="s">
        <v>882</v>
      </c>
      <c r="AF247" s="231" t="str">
        <f t="shared" si="24"/>
        <v>Probabilidad</v>
      </c>
      <c r="AG247" s="10" t="s">
        <v>221</v>
      </c>
      <c r="AH247" s="14">
        <f t="shared" si="25"/>
        <v>0.25</v>
      </c>
      <c r="AI247" s="10" t="s">
        <v>222</v>
      </c>
      <c r="AJ247" s="14">
        <f t="shared" si="26"/>
        <v>0.15</v>
      </c>
      <c r="AK247" s="101">
        <f t="shared" si="27"/>
        <v>0.4</v>
      </c>
      <c r="AL247" s="100">
        <f>IFERROR(IF(AF247="Probabilidad",(S247-(+S247*AK247)),IF(AF247="Impacto",S247,"")),"")</f>
        <v>0.36</v>
      </c>
      <c r="AM247" s="100">
        <f>IFERROR(IF(AF247="Impacto",(Y247-(+Y247*AK247)),IF(AF247="Probabilidad",Y247,"")),"")</f>
        <v>0.4</v>
      </c>
      <c r="AN247" s="50" t="s">
        <v>223</v>
      </c>
      <c r="AO247" s="50" t="s">
        <v>291</v>
      </c>
      <c r="AP247" s="50" t="s">
        <v>241</v>
      </c>
      <c r="AQ247" s="50" t="s">
        <v>226</v>
      </c>
      <c r="AR247" s="1193" t="s">
        <v>883</v>
      </c>
      <c r="AS247" s="1035">
        <f>S247</f>
        <v>0.6</v>
      </c>
      <c r="AT247" s="1035">
        <f>IF(AL247="","",MIN(AL247:AL252))</f>
        <v>0.18</v>
      </c>
      <c r="AU247" s="1032" t="str">
        <f>IFERROR(IF(AT247="","",IF(AT247&lt;=0.2,"Muy Baja",IF(AT247&lt;=0.4,"Baja",IF(AT247&lt;=0.6,"Media",IF(AT247&lt;=0.8,"Alta","Muy Alta"))))),"")</f>
        <v>Muy Baja</v>
      </c>
      <c r="AV247" s="1035">
        <f>Y247</f>
        <v>0.4</v>
      </c>
      <c r="AW247" s="1035">
        <f>IF(AM247="","",MIN(AM247:AM252))</f>
        <v>0.4</v>
      </c>
      <c r="AX247" s="1032" t="str">
        <f>IFERROR(IF(AW247="","",IF(AW247&lt;=0.2,"Leve",IF(AW247&lt;=0.4,"Menor",IF(AW247&lt;=0.6,"Moderado",IF(AW247&lt;=0.8,"Mayor","Catastrófico"))))),"")</f>
        <v>Menor</v>
      </c>
      <c r="AY247" s="1032" t="str">
        <f>AA247</f>
        <v>Moderado</v>
      </c>
      <c r="AZ247" s="1032" t="str">
        <f>IFERROR(IF(OR(AND(AU247="Muy Baja",AX247="Leve"),AND(AU247="Muy Baja",AX247="Menor"),AND(AU247="Baja",AX247="Leve")),"Bajo",IF(OR(AND(AU247="Muy baja",AX247="Moderado"),AND(AU247="Baja",AX247="Menor"),AND(AU247="Baja",AX247="Moderado"),AND(AU247="Media",AX247="Leve"),AND(AU247="Media",AX247="Menor"),AND(AU247="Media",AX247="Moderado"),AND(AU247="Alta",AX247="Leve"),AND(AU247="Alta",AX247="Menor")),"Moderado",IF(OR(AND(AU247="Muy Baja",AX247="Mayor"),AND(AU247="Baja",AX247="Mayor"),AND(AU247="Media",AX247="Mayor"),AND(AU247="Alta",AX247="Moderado"),AND(AU247="Alta",AX247="Mayor"),AND(AU247="Muy Alta",AX247="Leve"),AND(AU247="Muy Alta",AX247="Menor"),AND(AU247="Muy Alta",AX247="Moderado"),AND(AU247="Muy Alta",AX247="Mayor")),"Alto",IF(OR(AND(AU247="Muy Baja",AX247="Catastrófico"),AND(AU247="Baja",AX247="Catastrófico"),AND(AU247="Media",AX247="Catastrófico"),AND(AU247="Alta",AX247="Catastrófico"),AND(AU247="Muy Alta",AX247="Catastrófico")),"Extremo","")))),"")</f>
        <v>Bajo</v>
      </c>
      <c r="BA247" s="1015" t="s">
        <v>255</v>
      </c>
      <c r="BB247" s="46"/>
      <c r="BC247" s="46"/>
      <c r="BD247" s="103" t="str">
        <f t="shared" si="23"/>
        <v/>
      </c>
      <c r="BE247" s="9"/>
      <c r="BF247" s="9"/>
      <c r="BG247" s="9"/>
      <c r="BH247" s="9"/>
      <c r="BI247" s="46"/>
      <c r="BJ247" s="46"/>
      <c r="BK247" s="46"/>
      <c r="BL247" s="46"/>
      <c r="BM247" s="48"/>
      <c r="BN247" s="48"/>
      <c r="BO247" s="48"/>
      <c r="BP247" s="48"/>
      <c r="BQ247" s="104"/>
      <c r="BR247" s="128"/>
      <c r="BS247" s="710"/>
      <c r="BT247" s="851"/>
      <c r="BU247" s="1050"/>
      <c r="BV247" s="994"/>
      <c r="BW247" s="994"/>
      <c r="BX247" s="997"/>
      <c r="BY247" s="997"/>
      <c r="BZ247" s="997"/>
    </row>
    <row r="248" spans="1:78" ht="136.5" customHeight="1" x14ac:dyDescent="0.2">
      <c r="A248" s="1529"/>
      <c r="B248" s="1342"/>
      <c r="C248" s="1275"/>
      <c r="D248" s="1001"/>
      <c r="E248" s="1004"/>
      <c r="F248" s="1007"/>
      <c r="G248" s="1024"/>
      <c r="H248" s="1013"/>
      <c r="I248" s="1016"/>
      <c r="J248" s="1019"/>
      <c r="K248" s="1022"/>
      <c r="L248" s="1024"/>
      <c r="M248" s="1039"/>
      <c r="N248" s="1024"/>
      <c r="O248" s="1024"/>
      <c r="P248" s="1354"/>
      <c r="Q248" s="1434"/>
      <c r="R248" s="1016"/>
      <c r="S248" s="1027"/>
      <c r="T248" s="1016"/>
      <c r="U248" s="1027"/>
      <c r="V248" s="1016"/>
      <c r="W248" s="1027"/>
      <c r="X248" s="1030"/>
      <c r="Y248" s="1027"/>
      <c r="Z248" s="1027"/>
      <c r="AA248" s="1033"/>
      <c r="AB248" s="150">
        <v>2</v>
      </c>
      <c r="AC248" s="131" t="s">
        <v>884</v>
      </c>
      <c r="AD248" s="149" t="s">
        <v>885</v>
      </c>
      <c r="AE248" s="149" t="s">
        <v>886</v>
      </c>
      <c r="AF248" s="145" t="str">
        <f t="shared" si="24"/>
        <v>Probabilidad</v>
      </c>
      <c r="AG248" s="151" t="s">
        <v>221</v>
      </c>
      <c r="AH248" s="146">
        <f t="shared" si="25"/>
        <v>0.25</v>
      </c>
      <c r="AI248" s="153" t="s">
        <v>734</v>
      </c>
      <c r="AJ248" s="146">
        <f t="shared" si="26"/>
        <v>0.25</v>
      </c>
      <c r="AK248" s="147">
        <f t="shared" si="27"/>
        <v>0.5</v>
      </c>
      <c r="AL248" s="152">
        <f>IFERROR(IF(AND(AF247="Probabilidad",AF248="Probabilidad"),(AL247-(+AL247*AK248)),IF(AF248="Probabilidad",(S247-(+S247*AK248)),IF(AF248="Impacto",AL247,""))),"")</f>
        <v>0.18</v>
      </c>
      <c r="AM248" s="152">
        <f>IFERROR(IF(AND(AF247="Impacto",AF248="Impacto"),(AM247-(+AM247*AK248)),IF(AF248="Impacto",(Y247-(+Y247*AK248)),IF(AF248="Probabilidad",AM247,""))),"")</f>
        <v>0.4</v>
      </c>
      <c r="AN248" s="153" t="s">
        <v>771</v>
      </c>
      <c r="AO248" s="153" t="s">
        <v>291</v>
      </c>
      <c r="AP248" s="153" t="s">
        <v>241</v>
      </c>
      <c r="AQ248" s="153" t="s">
        <v>226</v>
      </c>
      <c r="AR248" s="1013"/>
      <c r="AS248" s="1036"/>
      <c r="AT248" s="1036"/>
      <c r="AU248" s="1033"/>
      <c r="AV248" s="1036"/>
      <c r="AW248" s="1036"/>
      <c r="AX248" s="1033"/>
      <c r="AY248" s="1033"/>
      <c r="AZ248" s="1033"/>
      <c r="BA248" s="1016"/>
      <c r="BB248" s="130"/>
      <c r="BC248" s="130"/>
      <c r="BD248" s="173" t="str">
        <f t="shared" si="23"/>
        <v/>
      </c>
      <c r="BE248" s="149"/>
      <c r="BF248" s="149"/>
      <c r="BG248" s="149"/>
      <c r="BH248" s="149"/>
      <c r="BI248" s="130"/>
      <c r="BJ248" s="130"/>
      <c r="BK248" s="130"/>
      <c r="BL248" s="130"/>
      <c r="BM248" s="155"/>
      <c r="BN248" s="155"/>
      <c r="BO248" s="155"/>
      <c r="BP248" s="155"/>
      <c r="BQ248" s="156"/>
      <c r="BR248" s="157"/>
      <c r="BS248" s="304"/>
      <c r="BT248" s="852"/>
      <c r="BU248" s="1051"/>
      <c r="BV248" s="995"/>
      <c r="BW248" s="995"/>
      <c r="BX248" s="998"/>
      <c r="BY248" s="998"/>
      <c r="BZ248" s="998"/>
    </row>
    <row r="249" spans="1:78" ht="16" x14ac:dyDescent="0.2">
      <c r="A249" s="1529"/>
      <c r="B249" s="1342"/>
      <c r="C249" s="1275"/>
      <c r="D249" s="1001"/>
      <c r="E249" s="1004"/>
      <c r="F249" s="1007"/>
      <c r="G249" s="1024"/>
      <c r="H249" s="1013"/>
      <c r="I249" s="1016"/>
      <c r="J249" s="1019"/>
      <c r="K249" s="1022"/>
      <c r="L249" s="1024"/>
      <c r="M249" s="1039"/>
      <c r="N249" s="1024"/>
      <c r="O249" s="1024"/>
      <c r="P249" s="1354"/>
      <c r="Q249" s="1434"/>
      <c r="R249" s="1016"/>
      <c r="S249" s="1027"/>
      <c r="T249" s="1016"/>
      <c r="U249" s="1027"/>
      <c r="V249" s="1016"/>
      <c r="W249" s="1027"/>
      <c r="X249" s="1030"/>
      <c r="Y249" s="1027"/>
      <c r="Z249" s="1027"/>
      <c r="AA249" s="1033"/>
      <c r="AB249" s="150">
        <v>3</v>
      </c>
      <c r="AC249" s="149"/>
      <c r="AD249" s="149"/>
      <c r="AE249" s="149"/>
      <c r="AF249" s="145" t="str">
        <f t="shared" si="24"/>
        <v/>
      </c>
      <c r="AG249" s="151"/>
      <c r="AH249" s="146" t="str">
        <f t="shared" si="25"/>
        <v/>
      </c>
      <c r="AI249" s="151"/>
      <c r="AJ249" s="146" t="str">
        <f t="shared" si="26"/>
        <v/>
      </c>
      <c r="AK249" s="147" t="str">
        <f t="shared" si="27"/>
        <v/>
      </c>
      <c r="AL249" s="152" t="str">
        <f>IFERROR(IF(AND(AF248="Probabilidad",AF249="Probabilidad"),(AL248-(+AL248*AK249)),IF(AND(AF248="Impacto",AF249="Probabilidad"),(AL247-(+AL247*AK249)),IF(AF249="Impacto",AL248,""))),"")</f>
        <v/>
      </c>
      <c r="AM249" s="152" t="str">
        <f>IFERROR(IF(AND(AF248="Impacto",AF249="Impacto"),(AM248-(+AM248*AK249)),IF(AND(AF248="Probabilidad",AF249="Impacto"),(AM247-(+AM247*AK249)),IF(AF249="Probabilidad",AM248,""))),"")</f>
        <v/>
      </c>
      <c r="AN249" s="153"/>
      <c r="AO249" s="153"/>
      <c r="AP249" s="153"/>
      <c r="AQ249" s="153"/>
      <c r="AR249" s="1013"/>
      <c r="AS249" s="1036"/>
      <c r="AT249" s="1036"/>
      <c r="AU249" s="1033"/>
      <c r="AV249" s="1036"/>
      <c r="AW249" s="1036"/>
      <c r="AX249" s="1033"/>
      <c r="AY249" s="1033"/>
      <c r="AZ249" s="1033"/>
      <c r="BA249" s="1016"/>
      <c r="BB249" s="130"/>
      <c r="BC249" s="130"/>
      <c r="BD249" s="173" t="str">
        <f t="shared" si="23"/>
        <v/>
      </c>
      <c r="BE249" s="149"/>
      <c r="BF249" s="149"/>
      <c r="BG249" s="149"/>
      <c r="BH249" s="149"/>
      <c r="BI249" s="130"/>
      <c r="BJ249" s="130"/>
      <c r="BK249" s="130"/>
      <c r="BL249" s="130"/>
      <c r="BM249" s="155"/>
      <c r="BN249" s="155"/>
      <c r="BO249" s="155"/>
      <c r="BP249" s="155"/>
      <c r="BQ249" s="156"/>
      <c r="BR249" s="157"/>
      <c r="BS249" s="304"/>
      <c r="BT249" s="149"/>
      <c r="BU249" s="1051"/>
      <c r="BV249" s="995"/>
      <c r="BW249" s="995"/>
      <c r="BX249" s="998"/>
      <c r="BY249" s="998"/>
      <c r="BZ249" s="998"/>
    </row>
    <row r="250" spans="1:78" ht="16" x14ac:dyDescent="0.2">
      <c r="A250" s="1529"/>
      <c r="B250" s="1342"/>
      <c r="C250" s="1275"/>
      <c r="D250" s="1001"/>
      <c r="E250" s="1004"/>
      <c r="F250" s="1007"/>
      <c r="G250" s="1024"/>
      <c r="H250" s="1013"/>
      <c r="I250" s="1016"/>
      <c r="J250" s="1019"/>
      <c r="K250" s="1022"/>
      <c r="L250" s="1024"/>
      <c r="M250" s="1039"/>
      <c r="N250" s="1024"/>
      <c r="O250" s="1024"/>
      <c r="P250" s="1354"/>
      <c r="Q250" s="1434"/>
      <c r="R250" s="1016"/>
      <c r="S250" s="1027"/>
      <c r="T250" s="1016"/>
      <c r="U250" s="1027"/>
      <c r="V250" s="1016"/>
      <c r="W250" s="1027"/>
      <c r="X250" s="1030"/>
      <c r="Y250" s="1027"/>
      <c r="Z250" s="1027"/>
      <c r="AA250" s="1033"/>
      <c r="AB250" s="150">
        <v>4</v>
      </c>
      <c r="AC250" s="149"/>
      <c r="AD250" s="149"/>
      <c r="AE250" s="149"/>
      <c r="AF250" s="145" t="str">
        <f t="shared" si="24"/>
        <v/>
      </c>
      <c r="AG250" s="151"/>
      <c r="AH250" s="146" t="str">
        <f t="shared" si="25"/>
        <v/>
      </c>
      <c r="AI250" s="151"/>
      <c r="AJ250" s="146" t="str">
        <f t="shared" si="26"/>
        <v/>
      </c>
      <c r="AK250" s="147" t="str">
        <f t="shared" si="27"/>
        <v/>
      </c>
      <c r="AL250" s="152" t="str">
        <f>IFERROR(IF(AND(AF249="Probabilidad",AF250="Probabilidad"),(AL249-(+AL249*AK250)),IF(AND(AF249="Impacto",AF250="Probabilidad"),(AL248-(+AL248*AK250)),IF(AF250="Impacto",AL249,""))),"")</f>
        <v/>
      </c>
      <c r="AM250" s="152" t="str">
        <f>IFERROR(IF(AND(AF249="Impacto",AF250="Impacto"),(AM249-(+AM249*AK250)),IF(AND(AF249="Probabilidad",AF250="Impacto"),(AM248-(+AM248*AK250)),IF(AF250="Probabilidad",AM249,""))),"")</f>
        <v/>
      </c>
      <c r="AN250" s="153"/>
      <c r="AO250" s="153"/>
      <c r="AP250" s="153"/>
      <c r="AQ250" s="153"/>
      <c r="AR250" s="1013"/>
      <c r="AS250" s="1036"/>
      <c r="AT250" s="1036"/>
      <c r="AU250" s="1033"/>
      <c r="AV250" s="1036"/>
      <c r="AW250" s="1036"/>
      <c r="AX250" s="1033"/>
      <c r="AY250" s="1033"/>
      <c r="AZ250" s="1033"/>
      <c r="BA250" s="1016"/>
      <c r="BB250" s="130"/>
      <c r="BC250" s="130"/>
      <c r="BD250" s="173" t="str">
        <f t="shared" si="23"/>
        <v/>
      </c>
      <c r="BE250" s="149"/>
      <c r="BF250" s="149"/>
      <c r="BG250" s="149"/>
      <c r="BH250" s="149"/>
      <c r="BI250" s="130"/>
      <c r="BJ250" s="130"/>
      <c r="BK250" s="130"/>
      <c r="BL250" s="130"/>
      <c r="BM250" s="155"/>
      <c r="BN250" s="155"/>
      <c r="BO250" s="155"/>
      <c r="BP250" s="155"/>
      <c r="BQ250" s="156"/>
      <c r="BR250" s="157"/>
      <c r="BS250" s="304"/>
      <c r="BT250" s="149"/>
      <c r="BU250" s="1051"/>
      <c r="BV250" s="995"/>
      <c r="BW250" s="995"/>
      <c r="BX250" s="998"/>
      <c r="BY250" s="998"/>
      <c r="BZ250" s="998"/>
    </row>
    <row r="251" spans="1:78" ht="16" x14ac:dyDescent="0.2">
      <c r="A251" s="1529"/>
      <c r="B251" s="1342"/>
      <c r="C251" s="1275"/>
      <c r="D251" s="1001"/>
      <c r="E251" s="1004"/>
      <c r="F251" s="1007"/>
      <c r="G251" s="1024"/>
      <c r="H251" s="1013"/>
      <c r="I251" s="1016"/>
      <c r="J251" s="1019"/>
      <c r="K251" s="1022"/>
      <c r="L251" s="1024"/>
      <c r="M251" s="1039"/>
      <c r="N251" s="1024"/>
      <c r="O251" s="1024"/>
      <c r="P251" s="1354"/>
      <c r="Q251" s="1434"/>
      <c r="R251" s="1016"/>
      <c r="S251" s="1027"/>
      <c r="T251" s="1016"/>
      <c r="U251" s="1027"/>
      <c r="V251" s="1016"/>
      <c r="W251" s="1027"/>
      <c r="X251" s="1030"/>
      <c r="Y251" s="1027"/>
      <c r="Z251" s="1027"/>
      <c r="AA251" s="1033"/>
      <c r="AB251" s="150">
        <v>5</v>
      </c>
      <c r="AC251" s="149"/>
      <c r="AD251" s="149"/>
      <c r="AE251" s="149"/>
      <c r="AF251" s="145" t="str">
        <f t="shared" si="24"/>
        <v/>
      </c>
      <c r="AG251" s="151"/>
      <c r="AH251" s="146" t="str">
        <f t="shared" si="25"/>
        <v/>
      </c>
      <c r="AI251" s="151"/>
      <c r="AJ251" s="146" t="str">
        <f t="shared" si="26"/>
        <v/>
      </c>
      <c r="AK251" s="147" t="str">
        <f t="shared" si="27"/>
        <v/>
      </c>
      <c r="AL251" s="152" t="str">
        <f>IFERROR(IF(AND(AF250="Probabilidad",AF251="Probabilidad"),(AL250-(+AL250*AK251)),IF(AND(AF250="Impacto",AF251="Probabilidad"),(AL249-(+AL249*AK251)),IF(AF251="Impacto",AL250,""))),"")</f>
        <v/>
      </c>
      <c r="AM251" s="152" t="str">
        <f>IFERROR(IF(AND(AF250="Impacto",AF251="Impacto"),(AM250-(+AM250*AK251)),IF(AND(AF250="Probabilidad",AF251="Impacto"),(AM249-(+AM249*AK251)),IF(AF251="Probabilidad",AM250,""))),"")</f>
        <v/>
      </c>
      <c r="AN251" s="153"/>
      <c r="AO251" s="153"/>
      <c r="AP251" s="153"/>
      <c r="AQ251" s="153"/>
      <c r="AR251" s="1013"/>
      <c r="AS251" s="1036"/>
      <c r="AT251" s="1036"/>
      <c r="AU251" s="1033"/>
      <c r="AV251" s="1036"/>
      <c r="AW251" s="1036"/>
      <c r="AX251" s="1033"/>
      <c r="AY251" s="1033"/>
      <c r="AZ251" s="1033"/>
      <c r="BA251" s="1016"/>
      <c r="BB251" s="130"/>
      <c r="BC251" s="130"/>
      <c r="BD251" s="173" t="str">
        <f t="shared" si="23"/>
        <v/>
      </c>
      <c r="BE251" s="149"/>
      <c r="BF251" s="149"/>
      <c r="BG251" s="149"/>
      <c r="BH251" s="149"/>
      <c r="BI251" s="130"/>
      <c r="BJ251" s="130"/>
      <c r="BK251" s="130"/>
      <c r="BL251" s="130"/>
      <c r="BM251" s="155"/>
      <c r="BN251" s="155"/>
      <c r="BO251" s="155"/>
      <c r="BP251" s="155"/>
      <c r="BQ251" s="156"/>
      <c r="BR251" s="157"/>
      <c r="BS251" s="304"/>
      <c r="BT251" s="149"/>
      <c r="BU251" s="1051"/>
      <c r="BV251" s="995"/>
      <c r="BW251" s="995"/>
      <c r="BX251" s="998"/>
      <c r="BY251" s="998"/>
      <c r="BZ251" s="998"/>
    </row>
    <row r="252" spans="1:78" ht="17" thickBot="1" x14ac:dyDescent="0.25">
      <c r="A252" s="1529"/>
      <c r="B252" s="1342"/>
      <c r="C252" s="1275"/>
      <c r="D252" s="1002"/>
      <c r="E252" s="1005"/>
      <c r="F252" s="1008"/>
      <c r="G252" s="1025"/>
      <c r="H252" s="1014"/>
      <c r="I252" s="1017"/>
      <c r="J252" s="1020"/>
      <c r="K252" s="1023"/>
      <c r="L252" s="1025"/>
      <c r="M252" s="1040"/>
      <c r="N252" s="1025"/>
      <c r="O252" s="1025"/>
      <c r="P252" s="1355"/>
      <c r="Q252" s="1435"/>
      <c r="R252" s="1017"/>
      <c r="S252" s="1028"/>
      <c r="T252" s="1017"/>
      <c r="U252" s="1028"/>
      <c r="V252" s="1017"/>
      <c r="W252" s="1028"/>
      <c r="X252" s="1031"/>
      <c r="Y252" s="1028"/>
      <c r="Z252" s="1028"/>
      <c r="AA252" s="1034"/>
      <c r="AB252" s="162">
        <v>6</v>
      </c>
      <c r="AC252" s="160"/>
      <c r="AD252" s="160"/>
      <c r="AE252" s="160"/>
      <c r="AF252" s="98" t="str">
        <f t="shared" si="24"/>
        <v/>
      </c>
      <c r="AG252" s="239"/>
      <c r="AH252" s="161" t="str">
        <f t="shared" si="25"/>
        <v/>
      </c>
      <c r="AI252" s="239"/>
      <c r="AJ252" s="161" t="str">
        <f t="shared" si="26"/>
        <v/>
      </c>
      <c r="AK252" s="164" t="str">
        <f t="shared" si="27"/>
        <v/>
      </c>
      <c r="AL252" s="152" t="str">
        <f>IFERROR(IF(AND(AF251="Probabilidad",AF252="Probabilidad"),(AL251-(+AL251*AK252)),IF(AND(AF251="Impacto",AF252="Probabilidad"),(AL250-(+AL250*AK252)),IF(AF252="Impacto",AL251,""))),"")</f>
        <v/>
      </c>
      <c r="AM252" s="152" t="str">
        <f>IFERROR(IF(AND(AF251="Impacto",AF252="Impacto"),(AM251-(+AM251*AK252)),IF(AND(AF251="Probabilidad",AF252="Impacto"),(AM250-(+AM250*AK252)),IF(AF252="Probabilidad",AM251,""))),"")</f>
        <v/>
      </c>
      <c r="AN252" s="51"/>
      <c r="AO252" s="51"/>
      <c r="AP252" s="51"/>
      <c r="AQ252" s="51"/>
      <c r="AR252" s="1014"/>
      <c r="AS252" s="1037"/>
      <c r="AT252" s="1037"/>
      <c r="AU252" s="1034"/>
      <c r="AV252" s="1037"/>
      <c r="AW252" s="1037"/>
      <c r="AX252" s="1034"/>
      <c r="AY252" s="1034"/>
      <c r="AZ252" s="1034"/>
      <c r="BA252" s="1017"/>
      <c r="BB252" s="167"/>
      <c r="BC252" s="167"/>
      <c r="BD252" s="176" t="str">
        <f t="shared" si="23"/>
        <v/>
      </c>
      <c r="BE252" s="160"/>
      <c r="BF252" s="160"/>
      <c r="BG252" s="160"/>
      <c r="BH252" s="160"/>
      <c r="BI252" s="167"/>
      <c r="BJ252" s="167"/>
      <c r="BK252" s="167"/>
      <c r="BL252" s="167"/>
      <c r="BM252" s="168"/>
      <c r="BN252" s="168"/>
      <c r="BO252" s="168"/>
      <c r="BP252" s="168"/>
      <c r="BQ252" s="169"/>
      <c r="BR252" s="170"/>
      <c r="BS252" s="711"/>
      <c r="BT252" s="160"/>
      <c r="BU252" s="1052"/>
      <c r="BV252" s="996"/>
      <c r="BW252" s="996"/>
      <c r="BX252" s="999"/>
      <c r="BY252" s="999"/>
      <c r="BZ252" s="999"/>
    </row>
    <row r="253" spans="1:78" ht="167" x14ac:dyDescent="0.2">
      <c r="A253" s="1529"/>
      <c r="B253" s="1342"/>
      <c r="C253" s="1275"/>
      <c r="D253" s="1000" t="s">
        <v>209</v>
      </c>
      <c r="E253" s="1003" t="s">
        <v>809</v>
      </c>
      <c r="F253" s="1006">
        <v>6</v>
      </c>
      <c r="G253" s="1537" t="s">
        <v>887</v>
      </c>
      <c r="H253" s="1012"/>
      <c r="I253" s="1015"/>
      <c r="J253" s="1018" t="s">
        <v>888</v>
      </c>
      <c r="K253" s="1012" t="s">
        <v>313</v>
      </c>
      <c r="L253" s="1537" t="s">
        <v>214</v>
      </c>
      <c r="M253" s="1038" t="s">
        <v>889</v>
      </c>
      <c r="N253" s="994"/>
      <c r="O253" s="994"/>
      <c r="P253" s="1075" t="s">
        <v>890</v>
      </c>
      <c r="Q253" s="1133">
        <v>1</v>
      </c>
      <c r="R253" s="1015" t="s">
        <v>269</v>
      </c>
      <c r="S253" s="1026">
        <f>IF(R253="Muy Alta",100%,IF(R253="Alta",80%,IF(R253="Media",60%,IF(R253="Baja",40%,IF(R253="Muy Baja",20%,"")))))</f>
        <v>0.2</v>
      </c>
      <c r="T253" s="1015" t="s">
        <v>317</v>
      </c>
      <c r="U253" s="1026">
        <f>IF(T253="Catastrófico",100%,IF(T253="Mayor",80%,IF(T253="Moderado",60%,IF(T253="Menor",40%,IF(T253="Leve",20%,"")))))</f>
        <v>0.2</v>
      </c>
      <c r="V253" s="1015" t="s">
        <v>317</v>
      </c>
      <c r="W253" s="1026">
        <f>IF(V253="Catastrófico",100%,IF(V253="Mayor",80%,IF(V253="Moderado",60%,IF(V253="Menor",40%,IF(V253="Leve",20%,"")))))</f>
        <v>0.2</v>
      </c>
      <c r="X253" s="1029" t="str">
        <f>IF(Y253=100%,"Catastrófico",IF(Y253=80%,"Mayor",IF(Y253=60%,"Moderado",IF(Y253=40%,"Menor",IF(Y253=20%,"Leve","")))))</f>
        <v>Leve</v>
      </c>
      <c r="Y253" s="1026">
        <f>IF(AND(U253="",W253=""),"",MAX(U253,W253))</f>
        <v>0.2</v>
      </c>
      <c r="Z253" s="1026" t="str">
        <f>CONCATENATE(R253,X253)</f>
        <v>Muy BajaLeve</v>
      </c>
      <c r="AA253" s="1032" t="str">
        <f>IF(Z253="Muy AltaLeve","Alto",IF(Z253="Muy AltaMenor","Alto",IF(Z253="Muy AltaModerado","Alto",IF(Z253="Muy AltaMayor","Alto",IF(Z253="Muy AltaCatastrófico","Extremo",IF(Z253="AltaLeve","Moderado",IF(Z253="AltaMenor","Moderado",IF(Z253="AltaModerado","Alto",IF(Z253="AltaMayor","Alto",IF(Z253="AltaCatastrófico","Extremo",IF(Z253="MediaLeve","Moderado",IF(Z253="MediaMenor","Moderado",IF(Z253="MediaModerado","Moderado",IF(Z253="MediaMayor","Alto",IF(Z253="MediaCatastrófico","Extremo",IF(Z253="BajaLeve","Bajo",IF(Z253="BajaMenor","Moderado",IF(Z253="BajaModerado","Moderado",IF(Z253="BajaMayor","Alto",IF(Z253="BajaCatastrófico","Extremo",IF(Z253="Muy BajaLeve","Bajo",IF(Z253="Muy BajaMenor","Bajo",IF(Z253="Muy BajaModerado","Moderado",IF(Z253="Muy BajaMayor","Alto",IF(Z253="Muy BajaCatastrófico","Extremo","")))))))))))))))))))))))))</f>
        <v>Bajo</v>
      </c>
      <c r="AB253" s="97">
        <v>1</v>
      </c>
      <c r="AC253" s="9" t="s">
        <v>891</v>
      </c>
      <c r="AD253" s="9" t="s">
        <v>354</v>
      </c>
      <c r="AE253" s="9" t="s">
        <v>892</v>
      </c>
      <c r="AF253" s="99" t="str">
        <f t="shared" si="24"/>
        <v>Probabilidad</v>
      </c>
      <c r="AG253" s="10" t="s">
        <v>221</v>
      </c>
      <c r="AH253" s="14">
        <f t="shared" si="25"/>
        <v>0.25</v>
      </c>
      <c r="AI253" s="10" t="s">
        <v>222</v>
      </c>
      <c r="AJ253" s="14">
        <f t="shared" si="26"/>
        <v>0.15</v>
      </c>
      <c r="AK253" s="101">
        <f t="shared" si="27"/>
        <v>0.4</v>
      </c>
      <c r="AL253" s="100">
        <f>IFERROR(IF(AF253="Probabilidad",(S253-(+S253*AK253)),IF(AF253="Impacto",S253,"")),"")</f>
        <v>0.12</v>
      </c>
      <c r="AM253" s="100">
        <f>IFERROR(IF(AF253="Impacto",(Y253-(+Y253*AK253)),IF(AF253="Probabilidad",Y253,"")),"")</f>
        <v>0.2</v>
      </c>
      <c r="AN253" s="50" t="s">
        <v>223</v>
      </c>
      <c r="AO253" s="50" t="s">
        <v>291</v>
      </c>
      <c r="AP253" s="50" t="s">
        <v>225</v>
      </c>
      <c r="AQ253" s="50" t="s">
        <v>242</v>
      </c>
      <c r="AR253" s="1193" t="s">
        <v>893</v>
      </c>
      <c r="AS253" s="1035">
        <f>S253</f>
        <v>0.2</v>
      </c>
      <c r="AT253" s="1035">
        <f>IF(AL253="","",MIN(AL253:AL258))</f>
        <v>0.12</v>
      </c>
      <c r="AU253" s="1032" t="str">
        <f>IFERROR(IF(AT253="","",IF(AT253&lt;=0.2,"Muy Baja",IF(AT253&lt;=0.4,"Baja",IF(AT253&lt;=0.6,"Media",IF(AT253&lt;=0.8,"Alta","Muy Alta"))))),"")</f>
        <v>Muy Baja</v>
      </c>
      <c r="AV253" s="1035">
        <f>Y253</f>
        <v>0.2</v>
      </c>
      <c r="AW253" s="1035">
        <f>IF(AM253="","",MIN(AM253:AM258))</f>
        <v>0.2</v>
      </c>
      <c r="AX253" s="1032" t="str">
        <f>IFERROR(IF(AW253="","",IF(AW253&lt;=0.2,"Leve",IF(AW253&lt;=0.4,"Menor",IF(AW253&lt;=0.6,"Moderado",IF(AW253&lt;=0.8,"Mayor","Catastrófico"))))),"")</f>
        <v>Leve</v>
      </c>
      <c r="AY253" s="1032" t="str">
        <f>AA253</f>
        <v>Bajo</v>
      </c>
      <c r="AZ253" s="1032" t="str">
        <f>IFERROR(IF(OR(AND(AU253="Muy Baja",AX253="Leve"),AND(AU253="Muy Baja",AX253="Menor"),AND(AU253="Baja",AX253="Leve")),"Bajo",IF(OR(AND(AU253="Muy baja",AX253="Moderado"),AND(AU253="Baja",AX253="Menor"),AND(AU253="Baja",AX253="Moderado"),AND(AU253="Media",AX253="Leve"),AND(AU253="Media",AX253="Menor"),AND(AU253="Media",AX253="Moderado"),AND(AU253="Alta",AX253="Leve"),AND(AU253="Alta",AX253="Menor")),"Moderado",IF(OR(AND(AU253="Muy Baja",AX253="Mayor"),AND(AU253="Baja",AX253="Mayor"),AND(AU253="Media",AX253="Mayor"),AND(AU253="Alta",AX253="Moderado"),AND(AU253="Alta",AX253="Mayor"),AND(AU253="Muy Alta",AX253="Leve"),AND(AU253="Muy Alta",AX253="Menor"),AND(AU253="Muy Alta",AX253="Moderado"),AND(AU253="Muy Alta",AX253="Mayor")),"Alto",IF(OR(AND(AU253="Muy Baja",AX253="Catastrófico"),AND(AU253="Baja",AX253="Catastrófico"),AND(AU253="Media",AX253="Catastrófico"),AND(AU253="Alta",AX253="Catastrófico"),AND(AU253="Muy Alta",AX253="Catastrófico")),"Extremo","")))),"")</f>
        <v>Bajo</v>
      </c>
      <c r="BA253" s="1015" t="s">
        <v>255</v>
      </c>
      <c r="BB253" s="46"/>
      <c r="BC253" s="46"/>
      <c r="BD253" s="103" t="str">
        <f t="shared" si="23"/>
        <v/>
      </c>
      <c r="BE253" s="9"/>
      <c r="BF253" s="9"/>
      <c r="BG253" s="9"/>
      <c r="BH253" s="9"/>
      <c r="BI253" s="46"/>
      <c r="BJ253" s="46"/>
      <c r="BK253" s="46"/>
      <c r="BL253" s="46"/>
      <c r="BM253" s="48"/>
      <c r="BN253" s="48"/>
      <c r="BO253" s="48"/>
      <c r="BP253" s="48"/>
      <c r="BQ253" s="104"/>
      <c r="BR253" s="128"/>
      <c r="BS253" s="710"/>
      <c r="BT253" s="9"/>
      <c r="BU253" s="1050"/>
      <c r="BV253" s="994"/>
      <c r="BW253" s="994"/>
      <c r="BX253" s="997"/>
      <c r="BY253" s="997"/>
      <c r="BZ253" s="997"/>
    </row>
    <row r="254" spans="1:78" ht="16" x14ac:dyDescent="0.2">
      <c r="A254" s="1529"/>
      <c r="B254" s="1342"/>
      <c r="C254" s="1275"/>
      <c r="D254" s="1001"/>
      <c r="E254" s="1004"/>
      <c r="F254" s="1007"/>
      <c r="G254" s="1698"/>
      <c r="H254" s="1013"/>
      <c r="I254" s="1016"/>
      <c r="J254" s="1019"/>
      <c r="K254" s="1013"/>
      <c r="L254" s="1698"/>
      <c r="M254" s="1039"/>
      <c r="N254" s="1024"/>
      <c r="O254" s="1024"/>
      <c r="P254" s="1076"/>
      <c r="Q254" s="1134"/>
      <c r="R254" s="1016"/>
      <c r="S254" s="1027"/>
      <c r="T254" s="1016"/>
      <c r="U254" s="1027"/>
      <c r="V254" s="1016"/>
      <c r="W254" s="1027"/>
      <c r="X254" s="1030"/>
      <c r="Y254" s="1027"/>
      <c r="Z254" s="1027"/>
      <c r="AA254" s="1033"/>
      <c r="AB254" s="150">
        <v>2</v>
      </c>
      <c r="AC254" s="149"/>
      <c r="AD254" s="149"/>
      <c r="AE254" s="149"/>
      <c r="AF254" s="145" t="str">
        <f t="shared" si="24"/>
        <v/>
      </c>
      <c r="AG254" s="151"/>
      <c r="AH254" s="146" t="str">
        <f t="shared" si="25"/>
        <v/>
      </c>
      <c r="AI254" s="151"/>
      <c r="AJ254" s="146" t="str">
        <f t="shared" si="26"/>
        <v/>
      </c>
      <c r="AK254" s="147" t="str">
        <f t="shared" si="27"/>
        <v/>
      </c>
      <c r="AL254" s="152" t="str">
        <f>IFERROR(IF(AND(AF253="Probabilidad",AF254="Probabilidad"),(AL253-(+AL253*AK254)),IF(AF254="Probabilidad",(S253-(+S253*AK254)),IF(AF254="Impacto",AL253,""))),"")</f>
        <v/>
      </c>
      <c r="AM254" s="152" t="str">
        <f>IFERROR(IF(AND(AF253="Impacto",AF254="Impacto"),(AM253-(+AM253*AK254)),IF(AF254="Impacto",(Y253-(+Y253*AK254)),IF(AF254="Probabilidad",AM253,""))),"")</f>
        <v/>
      </c>
      <c r="AN254" s="153"/>
      <c r="AO254" s="153"/>
      <c r="AP254" s="153"/>
      <c r="AQ254" s="153"/>
      <c r="AR254" s="1013"/>
      <c r="AS254" s="1036"/>
      <c r="AT254" s="1036"/>
      <c r="AU254" s="1033"/>
      <c r="AV254" s="1036"/>
      <c r="AW254" s="1036"/>
      <c r="AX254" s="1033"/>
      <c r="AY254" s="1033"/>
      <c r="AZ254" s="1033"/>
      <c r="BA254" s="1016"/>
      <c r="BB254" s="130"/>
      <c r="BC254" s="130"/>
      <c r="BD254" s="173" t="str">
        <f t="shared" si="23"/>
        <v/>
      </c>
      <c r="BE254" s="149"/>
      <c r="BF254" s="149"/>
      <c r="BG254" s="149"/>
      <c r="BH254" s="149"/>
      <c r="BI254" s="130"/>
      <c r="BJ254" s="130"/>
      <c r="BK254" s="130"/>
      <c r="BL254" s="130"/>
      <c r="BM254" s="155"/>
      <c r="BN254" s="155"/>
      <c r="BO254" s="155"/>
      <c r="BP254" s="155"/>
      <c r="BQ254" s="156"/>
      <c r="BR254" s="157"/>
      <c r="BS254" s="304"/>
      <c r="BT254" s="149"/>
      <c r="BU254" s="1051"/>
      <c r="BV254" s="995"/>
      <c r="BW254" s="995"/>
      <c r="BX254" s="998"/>
      <c r="BY254" s="998"/>
      <c r="BZ254" s="998"/>
    </row>
    <row r="255" spans="1:78" ht="16" x14ac:dyDescent="0.2">
      <c r="A255" s="1529"/>
      <c r="B255" s="1342"/>
      <c r="C255" s="1275"/>
      <c r="D255" s="1001"/>
      <c r="E255" s="1004"/>
      <c r="F255" s="1007"/>
      <c r="G255" s="1698"/>
      <c r="H255" s="1013"/>
      <c r="I255" s="1016"/>
      <c r="J255" s="1019"/>
      <c r="K255" s="1013"/>
      <c r="L255" s="1698"/>
      <c r="M255" s="1039"/>
      <c r="N255" s="1024"/>
      <c r="O255" s="1024"/>
      <c r="P255" s="1076"/>
      <c r="Q255" s="1134"/>
      <c r="R255" s="1016"/>
      <c r="S255" s="1027"/>
      <c r="T255" s="1016"/>
      <c r="U255" s="1027"/>
      <c r="V255" s="1016"/>
      <c r="W255" s="1027"/>
      <c r="X255" s="1030"/>
      <c r="Y255" s="1027"/>
      <c r="Z255" s="1027"/>
      <c r="AA255" s="1033"/>
      <c r="AB255" s="150">
        <v>3</v>
      </c>
      <c r="AC255" s="149"/>
      <c r="AD255" s="149"/>
      <c r="AE255" s="149"/>
      <c r="AF255" s="145" t="str">
        <f t="shared" si="24"/>
        <v/>
      </c>
      <c r="AG255" s="151"/>
      <c r="AH255" s="146" t="str">
        <f t="shared" si="25"/>
        <v/>
      </c>
      <c r="AI255" s="151"/>
      <c r="AJ255" s="146" t="str">
        <f t="shared" si="26"/>
        <v/>
      </c>
      <c r="AK255" s="147" t="str">
        <f t="shared" si="27"/>
        <v/>
      </c>
      <c r="AL255" s="152" t="str">
        <f>IFERROR(IF(AND(AF254="Probabilidad",AF255="Probabilidad"),(AL254-(+AL254*AK255)),IF(AND(AF254="Impacto",AF255="Probabilidad"),(AL253-(+AL253*AK255)),IF(AF255="Impacto",AL254,""))),"")</f>
        <v/>
      </c>
      <c r="AM255" s="152" t="str">
        <f>IFERROR(IF(AND(AF254="Impacto",AF255="Impacto"),(AM254-(+AM254*AK255)),IF(AND(AF254="Probabilidad",AF255="Impacto"),(AM253-(+AM253*AK255)),IF(AF255="Probabilidad",AM254,""))),"")</f>
        <v/>
      </c>
      <c r="AN255" s="153"/>
      <c r="AO255" s="153"/>
      <c r="AP255" s="153"/>
      <c r="AQ255" s="153"/>
      <c r="AR255" s="1013"/>
      <c r="AS255" s="1036"/>
      <c r="AT255" s="1036"/>
      <c r="AU255" s="1033"/>
      <c r="AV255" s="1036"/>
      <c r="AW255" s="1036"/>
      <c r="AX255" s="1033"/>
      <c r="AY255" s="1033"/>
      <c r="AZ255" s="1033"/>
      <c r="BA255" s="1016"/>
      <c r="BB255" s="130"/>
      <c r="BC255" s="130"/>
      <c r="BD255" s="173" t="str">
        <f t="shared" si="23"/>
        <v/>
      </c>
      <c r="BE255" s="149"/>
      <c r="BF255" s="149"/>
      <c r="BG255" s="149"/>
      <c r="BH255" s="149"/>
      <c r="BI255" s="130"/>
      <c r="BJ255" s="130"/>
      <c r="BK255" s="130"/>
      <c r="BL255" s="130"/>
      <c r="BM255" s="155"/>
      <c r="BN255" s="155"/>
      <c r="BO255" s="155"/>
      <c r="BP255" s="155"/>
      <c r="BQ255" s="156"/>
      <c r="BR255" s="157"/>
      <c r="BS255" s="304"/>
      <c r="BT255" s="149"/>
      <c r="BU255" s="1051"/>
      <c r="BV255" s="995"/>
      <c r="BW255" s="995"/>
      <c r="BX255" s="998"/>
      <c r="BY255" s="998"/>
      <c r="BZ255" s="998"/>
    </row>
    <row r="256" spans="1:78" ht="16" x14ac:dyDescent="0.2">
      <c r="A256" s="1529"/>
      <c r="B256" s="1342"/>
      <c r="C256" s="1275"/>
      <c r="D256" s="1001"/>
      <c r="E256" s="1004"/>
      <c r="F256" s="1007"/>
      <c r="G256" s="1698"/>
      <c r="H256" s="1013"/>
      <c r="I256" s="1016"/>
      <c r="J256" s="1019"/>
      <c r="K256" s="1013"/>
      <c r="L256" s="1698"/>
      <c r="M256" s="1039"/>
      <c r="N256" s="1024"/>
      <c r="O256" s="1024"/>
      <c r="P256" s="1076"/>
      <c r="Q256" s="1134"/>
      <c r="R256" s="1016"/>
      <c r="S256" s="1027"/>
      <c r="T256" s="1016"/>
      <c r="U256" s="1027"/>
      <c r="V256" s="1016"/>
      <c r="W256" s="1027"/>
      <c r="X256" s="1030"/>
      <c r="Y256" s="1027"/>
      <c r="Z256" s="1027"/>
      <c r="AA256" s="1033"/>
      <c r="AB256" s="150">
        <v>4</v>
      </c>
      <c r="AC256" s="149"/>
      <c r="AD256" s="149"/>
      <c r="AE256" s="149"/>
      <c r="AF256" s="145" t="str">
        <f t="shared" si="24"/>
        <v/>
      </c>
      <c r="AG256" s="151"/>
      <c r="AH256" s="146" t="str">
        <f t="shared" si="25"/>
        <v/>
      </c>
      <c r="AI256" s="151"/>
      <c r="AJ256" s="146" t="str">
        <f t="shared" si="26"/>
        <v/>
      </c>
      <c r="AK256" s="147" t="str">
        <f t="shared" si="27"/>
        <v/>
      </c>
      <c r="AL256" s="152" t="str">
        <f>IFERROR(IF(AND(AF255="Probabilidad",AF256="Probabilidad"),(AL255-(+AL255*AK256)),IF(AND(AF255="Impacto",AF256="Probabilidad"),(AL254-(+AL254*AK256)),IF(AF256="Impacto",AL255,""))),"")</f>
        <v/>
      </c>
      <c r="AM256" s="152" t="str">
        <f>IFERROR(IF(AND(AF255="Impacto",AF256="Impacto"),(AM255-(+AM255*AK256)),IF(AND(AF255="Probabilidad",AF256="Impacto"),(AM254-(+AM254*AK256)),IF(AF256="Probabilidad",AM255,""))),"")</f>
        <v/>
      </c>
      <c r="AN256" s="153"/>
      <c r="AO256" s="153"/>
      <c r="AP256" s="153"/>
      <c r="AQ256" s="153"/>
      <c r="AR256" s="1013"/>
      <c r="AS256" s="1036"/>
      <c r="AT256" s="1036"/>
      <c r="AU256" s="1033"/>
      <c r="AV256" s="1036"/>
      <c r="AW256" s="1036"/>
      <c r="AX256" s="1033"/>
      <c r="AY256" s="1033"/>
      <c r="AZ256" s="1033"/>
      <c r="BA256" s="1016"/>
      <c r="BB256" s="130"/>
      <c r="BC256" s="130"/>
      <c r="BD256" s="173" t="str">
        <f t="shared" si="23"/>
        <v/>
      </c>
      <c r="BE256" s="149"/>
      <c r="BF256" s="149"/>
      <c r="BG256" s="149"/>
      <c r="BH256" s="149"/>
      <c r="BI256" s="130"/>
      <c r="BJ256" s="130"/>
      <c r="BK256" s="130"/>
      <c r="BL256" s="130"/>
      <c r="BM256" s="155"/>
      <c r="BN256" s="155"/>
      <c r="BO256" s="155"/>
      <c r="BP256" s="155"/>
      <c r="BQ256" s="156"/>
      <c r="BR256" s="157"/>
      <c r="BS256" s="304"/>
      <c r="BT256" s="149"/>
      <c r="BU256" s="1051"/>
      <c r="BV256" s="995"/>
      <c r="BW256" s="995"/>
      <c r="BX256" s="998"/>
      <c r="BY256" s="998"/>
      <c r="BZ256" s="998"/>
    </row>
    <row r="257" spans="1:78" ht="16" x14ac:dyDescent="0.2">
      <c r="A257" s="1529"/>
      <c r="B257" s="1342"/>
      <c r="C257" s="1275"/>
      <c r="D257" s="1001"/>
      <c r="E257" s="1004"/>
      <c r="F257" s="1007"/>
      <c r="G257" s="1698"/>
      <c r="H257" s="1013"/>
      <c r="I257" s="1016"/>
      <c r="J257" s="1019"/>
      <c r="K257" s="1013"/>
      <c r="L257" s="1698"/>
      <c r="M257" s="1039"/>
      <c r="N257" s="1024"/>
      <c r="O257" s="1024"/>
      <c r="P257" s="1076"/>
      <c r="Q257" s="1134"/>
      <c r="R257" s="1016"/>
      <c r="S257" s="1027"/>
      <c r="T257" s="1016"/>
      <c r="U257" s="1027"/>
      <c r="V257" s="1016"/>
      <c r="W257" s="1027"/>
      <c r="X257" s="1030"/>
      <c r="Y257" s="1027"/>
      <c r="Z257" s="1027"/>
      <c r="AA257" s="1033"/>
      <c r="AB257" s="150">
        <v>5</v>
      </c>
      <c r="AC257" s="149"/>
      <c r="AD257" s="149"/>
      <c r="AE257" s="149"/>
      <c r="AF257" s="145" t="str">
        <f t="shared" si="24"/>
        <v/>
      </c>
      <c r="AG257" s="151"/>
      <c r="AH257" s="146" t="str">
        <f t="shared" si="25"/>
        <v/>
      </c>
      <c r="AI257" s="151"/>
      <c r="AJ257" s="146" t="str">
        <f t="shared" si="26"/>
        <v/>
      </c>
      <c r="AK257" s="147" t="str">
        <f t="shared" si="27"/>
        <v/>
      </c>
      <c r="AL257" s="152" t="str">
        <f>IFERROR(IF(AND(AF256="Probabilidad",AF257="Probabilidad"),(AL256-(+AL256*AK257)),IF(AND(AF256="Impacto",AF257="Probabilidad"),(AL255-(+AL255*AK257)),IF(AF257="Impacto",AL256,""))),"")</f>
        <v/>
      </c>
      <c r="AM257" s="152" t="str">
        <f>IFERROR(IF(AND(AF256="Impacto",AF257="Impacto"),(AM256-(+AM256*AK257)),IF(AND(AF256="Probabilidad",AF257="Impacto"),(AM255-(+AM255*AK257)),IF(AF257="Probabilidad",AM256,""))),"")</f>
        <v/>
      </c>
      <c r="AN257" s="153"/>
      <c r="AO257" s="153"/>
      <c r="AP257" s="153"/>
      <c r="AQ257" s="153"/>
      <c r="AR257" s="1013"/>
      <c r="AS257" s="1036"/>
      <c r="AT257" s="1036"/>
      <c r="AU257" s="1033"/>
      <c r="AV257" s="1036"/>
      <c r="AW257" s="1036"/>
      <c r="AX257" s="1033"/>
      <c r="AY257" s="1033"/>
      <c r="AZ257" s="1033"/>
      <c r="BA257" s="1016"/>
      <c r="BB257" s="130"/>
      <c r="BC257" s="130"/>
      <c r="BD257" s="173" t="str">
        <f t="shared" si="23"/>
        <v/>
      </c>
      <c r="BE257" s="149"/>
      <c r="BF257" s="149"/>
      <c r="BG257" s="149"/>
      <c r="BH257" s="149"/>
      <c r="BI257" s="130"/>
      <c r="BJ257" s="130"/>
      <c r="BK257" s="130"/>
      <c r="BL257" s="130"/>
      <c r="BM257" s="155"/>
      <c r="BN257" s="155"/>
      <c r="BO257" s="155"/>
      <c r="BP257" s="155"/>
      <c r="BQ257" s="156"/>
      <c r="BR257" s="157"/>
      <c r="BS257" s="304"/>
      <c r="BT257" s="149"/>
      <c r="BU257" s="1051"/>
      <c r="BV257" s="995"/>
      <c r="BW257" s="995"/>
      <c r="BX257" s="998"/>
      <c r="BY257" s="998"/>
      <c r="BZ257" s="998"/>
    </row>
    <row r="258" spans="1:78" ht="17" thickBot="1" x14ac:dyDescent="0.25">
      <c r="A258" s="1530"/>
      <c r="B258" s="1343"/>
      <c r="C258" s="1276"/>
      <c r="D258" s="1002"/>
      <c r="E258" s="1005"/>
      <c r="F258" s="1008"/>
      <c r="G258" s="1699"/>
      <c r="H258" s="1014"/>
      <c r="I258" s="1017"/>
      <c r="J258" s="1020"/>
      <c r="K258" s="1014"/>
      <c r="L258" s="1699"/>
      <c r="M258" s="1040"/>
      <c r="N258" s="1025"/>
      <c r="O258" s="1025"/>
      <c r="P258" s="1077"/>
      <c r="Q258" s="1135"/>
      <c r="R258" s="1017"/>
      <c r="S258" s="1028"/>
      <c r="T258" s="1017"/>
      <c r="U258" s="1028"/>
      <c r="V258" s="1017"/>
      <c r="W258" s="1028"/>
      <c r="X258" s="1031"/>
      <c r="Y258" s="1028"/>
      <c r="Z258" s="1028"/>
      <c r="AA258" s="1034"/>
      <c r="AB258" s="162">
        <v>6</v>
      </c>
      <c r="AC258" s="160"/>
      <c r="AD258" s="160"/>
      <c r="AE258" s="160"/>
      <c r="AF258" s="175" t="str">
        <f t="shared" si="24"/>
        <v/>
      </c>
      <c r="AG258" s="163"/>
      <c r="AH258" s="161" t="str">
        <f t="shared" si="25"/>
        <v/>
      </c>
      <c r="AI258" s="163"/>
      <c r="AJ258" s="161" t="str">
        <f t="shared" si="26"/>
        <v/>
      </c>
      <c r="AK258" s="164" t="str">
        <f t="shared" si="27"/>
        <v/>
      </c>
      <c r="AL258" s="152" t="str">
        <f>IFERROR(IF(AND(AF257="Probabilidad",AF258="Probabilidad"),(AL257-(+AL257*AK258)),IF(AND(AF257="Impacto",AF258="Probabilidad"),(AL256-(+AL256*AK258)),IF(AF258="Impacto",AL257,""))),"")</f>
        <v/>
      </c>
      <c r="AM258" s="152" t="str">
        <f>IFERROR(IF(AND(AF257="Impacto",AF258="Impacto"),(AM257-(+AM257*AK258)),IF(AND(AF257="Probabilidad",AF258="Impacto"),(AM256-(+AM256*AK258)),IF(AF258="Probabilidad",AM257,""))),"")</f>
        <v/>
      </c>
      <c r="AN258" s="51"/>
      <c r="AO258" s="51"/>
      <c r="AP258" s="51"/>
      <c r="AQ258" s="51"/>
      <c r="AR258" s="1014"/>
      <c r="AS258" s="1037"/>
      <c r="AT258" s="1037"/>
      <c r="AU258" s="1034"/>
      <c r="AV258" s="1037"/>
      <c r="AW258" s="1037"/>
      <c r="AX258" s="1034"/>
      <c r="AY258" s="1034"/>
      <c r="AZ258" s="1034"/>
      <c r="BA258" s="1017"/>
      <c r="BB258" s="167"/>
      <c r="BC258" s="167"/>
      <c r="BD258" s="176" t="str">
        <f t="shared" si="23"/>
        <v/>
      </c>
      <c r="BE258" s="160"/>
      <c r="BF258" s="160"/>
      <c r="BG258" s="160"/>
      <c r="BH258" s="160"/>
      <c r="BI258" s="167"/>
      <c r="BJ258" s="167"/>
      <c r="BK258" s="167"/>
      <c r="BL258" s="167"/>
      <c r="BM258" s="168"/>
      <c r="BN258" s="168"/>
      <c r="BO258" s="168"/>
      <c r="BP258" s="168"/>
      <c r="BQ258" s="169"/>
      <c r="BR258" s="170"/>
      <c r="BS258" s="711"/>
      <c r="BT258" s="160"/>
      <c r="BU258" s="1052"/>
      <c r="BV258" s="996"/>
      <c r="BW258" s="996"/>
      <c r="BX258" s="999"/>
      <c r="BY258" s="999"/>
      <c r="BZ258" s="999"/>
    </row>
    <row r="259" spans="1:78" ht="171" customHeight="1" x14ac:dyDescent="0.2">
      <c r="A259" s="1338" t="s">
        <v>894</v>
      </c>
      <c r="B259" s="1341" t="s">
        <v>207</v>
      </c>
      <c r="C259" s="1344" t="s">
        <v>895</v>
      </c>
      <c r="D259" s="1000" t="s">
        <v>209</v>
      </c>
      <c r="E259" s="1003" t="s">
        <v>896</v>
      </c>
      <c r="F259" s="1006">
        <v>1</v>
      </c>
      <c r="G259" s="1075" t="s">
        <v>897</v>
      </c>
      <c r="H259" s="1012"/>
      <c r="I259" s="1015"/>
      <c r="J259" s="1018" t="s">
        <v>898</v>
      </c>
      <c r="K259" s="1021" t="s">
        <v>313</v>
      </c>
      <c r="L259" s="994" t="s">
        <v>214</v>
      </c>
      <c r="M259" s="1168" t="s">
        <v>899</v>
      </c>
      <c r="N259" s="994"/>
      <c r="O259" s="994"/>
      <c r="P259" s="1075" t="s">
        <v>900</v>
      </c>
      <c r="Q259" s="1133">
        <v>0.85</v>
      </c>
      <c r="R259" s="1015" t="s">
        <v>430</v>
      </c>
      <c r="S259" s="1026">
        <f>IF(R259="Muy Alta",100%,IF(R259="Alta",80%,IF(R259="Media",60%,IF(R259="Baja",40%,IF(R259="Muy Baja",20%,"")))))</f>
        <v>1</v>
      </c>
      <c r="T259" s="1015" t="s">
        <v>317</v>
      </c>
      <c r="U259" s="1026">
        <f>IF(T259="Catastrófico",100%,IF(T259="Mayor",80%,IF(T259="Moderado",60%,IF(T259="Menor",40%,IF(T259="Leve",20%,"")))))</f>
        <v>0.2</v>
      </c>
      <c r="V259" s="1015" t="s">
        <v>317</v>
      </c>
      <c r="W259" s="1026">
        <f>IF(V259="Catastrófico",100%,IF(V259="Mayor",80%,IF(V259="Moderado",60%,IF(V259="Menor",40%,IF(V259="Leve",20%,"")))))</f>
        <v>0.2</v>
      </c>
      <c r="X259" s="1029" t="str">
        <f>IF(Y259=100%,"Catastrófico",IF(Y259=80%,"Mayor",IF(Y259=60%,"Moderado",IF(Y259=40%,"Menor",IF(Y259=20%,"Leve","")))))</f>
        <v>Leve</v>
      </c>
      <c r="Y259" s="1026">
        <f>IF(AND(U259="",W259=""),"",MAX(U259,W259))</f>
        <v>0.2</v>
      </c>
      <c r="Z259" s="1026" t="str">
        <f>CONCATENATE(R259,X259)</f>
        <v>Muy AltaLeve</v>
      </c>
      <c r="AA259" s="1038" t="str">
        <f>IF(Z259="Muy AltaLeve","Alto",IF(Z259="Muy AltaMenor","Alto",IF(Z259="Muy AltaModerado","Alto",IF(Z259="Muy AltaMayor","Alto",IF(Z259="Muy AltaCatastrófico","Extremo",IF(Z259="AltaLeve","Moderado",IF(Z259="AltaMenor","Moderado",IF(Z259="AltaModerado","Alto",IF(Z259="AltaMayor","Alto",IF(Z259="AltaCatastrófico","Extremo",IF(Z259="MediaLeve","Moderado",IF(Z259="MediaMenor","Moderado",IF(Z259="MediaModerado","Moderado",IF(Z259="MediaMayor","Alto",IF(Z259="MediaCatastrófico","Extremo",IF(Z259="BajaLeve","Bajo",IF(Z259="BajaMenor","Moderado",IF(Z259="BajaModerado","Moderado",IF(Z259="BajaMayor","Alto",IF(Z259="BajaCatastrófico","Extremo",IF(Z259="Muy BajaLeve","Bajo",IF(Z259="Muy BajaMenor","Bajo",IF(Z259="Muy BajaModerado","Moderado",IF(Z259="Muy BajaMayor","Alto",IF(Z259="Muy BajaCatastrófico","Extremo","")))))))))))))))))))))))))</f>
        <v>Alto</v>
      </c>
      <c r="AB259" s="97">
        <v>1</v>
      </c>
      <c r="AC259" s="9" t="s">
        <v>901</v>
      </c>
      <c r="AD259" s="9" t="s">
        <v>277</v>
      </c>
      <c r="AE259" s="9" t="s">
        <v>902</v>
      </c>
      <c r="AF259" s="145" t="str">
        <f t="shared" si="24"/>
        <v>Probabilidad</v>
      </c>
      <c r="AG259" s="10" t="s">
        <v>221</v>
      </c>
      <c r="AH259" s="146">
        <f t="shared" si="25"/>
        <v>0.25</v>
      </c>
      <c r="AI259" s="10" t="s">
        <v>222</v>
      </c>
      <c r="AJ259" s="146">
        <f t="shared" si="26"/>
        <v>0.15</v>
      </c>
      <c r="AK259" s="147">
        <f t="shared" si="27"/>
        <v>0.4</v>
      </c>
      <c r="AL259" s="100">
        <f>IFERROR(IF(AF259="Probabilidad",(S259-(+S259*AK259)),IF(AF259="Impacto",S259,"")),"")</f>
        <v>0.6</v>
      </c>
      <c r="AM259" s="100">
        <f>IFERROR(IF(AF259="Impacto",(Y259-(+Y259*AK259)),IF(AF259="Probabilidad",Y259,"")),"")</f>
        <v>0.2</v>
      </c>
      <c r="AN259" s="50" t="s">
        <v>223</v>
      </c>
      <c r="AO259" s="50" t="s">
        <v>443</v>
      </c>
      <c r="AP259" s="50" t="s">
        <v>225</v>
      </c>
      <c r="AQ259" s="50" t="s">
        <v>226</v>
      </c>
      <c r="AR259" s="1193" t="s">
        <v>903</v>
      </c>
      <c r="AS259" s="1035">
        <f>S259</f>
        <v>1</v>
      </c>
      <c r="AT259" s="1035">
        <f>IF(AL259="","",MIN(AL259:AL264))</f>
        <v>0.6</v>
      </c>
      <c r="AU259" s="1032" t="str">
        <f>IFERROR(IF(AT259="","",IF(AT259&lt;=0.2,"Muy Baja",IF(AT259&lt;=0.4,"Baja",IF(AT259&lt;=0.6,"Media",IF(AT259&lt;=0.8,"Alta","Muy Alta"))))),"")</f>
        <v>Media</v>
      </c>
      <c r="AV259" s="1035">
        <f>Y259</f>
        <v>0.2</v>
      </c>
      <c r="AW259" s="1035">
        <f>IF(AM259="","",MIN(AM259:AM264))</f>
        <v>0.11250000000000002</v>
      </c>
      <c r="AX259" s="1032" t="str">
        <f>IFERROR(IF(AW259="","",IF(AW259&lt;=0.2,"Leve",IF(AW259&lt;=0.4,"Menor",IF(AW259&lt;=0.6,"Moderado",IF(AW259&lt;=0.8,"Mayor","Catastrófico"))))),"")</f>
        <v>Leve</v>
      </c>
      <c r="AY259" s="1032" t="str">
        <f>AA259</f>
        <v>Alto</v>
      </c>
      <c r="AZ259" s="1032" t="str">
        <f>IFERROR(IF(OR(AND(AU259="Muy Baja",AX259="Leve"),AND(AU259="Muy Baja",AX259="Menor"),AND(AU259="Baja",AX259="Leve")),"Bajo",IF(OR(AND(AU259="Muy baja",AX259="Moderado"),AND(AU259="Baja",AX259="Menor"),AND(AU259="Baja",AX259="Moderado"),AND(AU259="Media",AX259="Leve"),AND(AU259="Media",AX259="Menor"),AND(AU259="Media",AX259="Moderado"),AND(AU259="Alta",AX259="Leve"),AND(AU259="Alta",AX259="Menor")),"Moderado",IF(OR(AND(AU259="Muy Baja",AX259="Mayor"),AND(AU259="Baja",AX259="Mayor"),AND(AU259="Media",AX259="Mayor"),AND(AU259="Alta",AX259="Moderado"),AND(AU259="Alta",AX259="Mayor"),AND(AU259="Muy Alta",AX259="Leve"),AND(AU259="Muy Alta",AX259="Menor"),AND(AU259="Muy Alta",AX259="Moderado"),AND(AU259="Muy Alta",AX259="Mayor")),"Alto",IF(OR(AND(AU259="Muy Baja",AX259="Catastrófico"),AND(AU259="Baja",AX259="Catastrófico"),AND(AU259="Media",AX259="Catastrófico"),AND(AU259="Alta",AX259="Catastrófico"),AND(AU259="Muy Alta",AX259="Catastrófico")),"Extremo","")))),"")</f>
        <v>Moderado</v>
      </c>
      <c r="BA259" s="1015" t="s">
        <v>228</v>
      </c>
      <c r="BB259" s="603" t="s">
        <v>904</v>
      </c>
      <c r="BC259" s="603" t="s">
        <v>905</v>
      </c>
      <c r="BD259" s="102">
        <f>IF(SUM(BE259:BH259)=0,"",SUM(BE259:BH259))</f>
        <v>4</v>
      </c>
      <c r="BE259" s="49">
        <v>1</v>
      </c>
      <c r="BF259" s="49">
        <v>1</v>
      </c>
      <c r="BG259" s="49">
        <v>1</v>
      </c>
      <c r="BH259" s="49">
        <v>1</v>
      </c>
      <c r="BI259" s="46" t="s">
        <v>469</v>
      </c>
      <c r="BJ259" s="46" t="s">
        <v>906</v>
      </c>
      <c r="BK259" s="9"/>
      <c r="BL259" s="46"/>
      <c r="BM259" s="732"/>
      <c r="BN259" s="48"/>
      <c r="BO259" s="48"/>
      <c r="BP259" s="48"/>
      <c r="BQ259" s="104"/>
      <c r="BR259" s="128"/>
      <c r="BS259" s="710"/>
      <c r="BT259" s="9"/>
      <c r="BU259" s="1050"/>
      <c r="BV259" s="1075"/>
      <c r="BW259" s="1075"/>
      <c r="BX259" s="1395"/>
      <c r="BY259" s="1395"/>
      <c r="BZ259" s="1395"/>
    </row>
    <row r="260" spans="1:78" ht="191.25" customHeight="1" x14ac:dyDescent="0.2">
      <c r="A260" s="1339"/>
      <c r="B260" s="1342"/>
      <c r="C260" s="1345"/>
      <c r="D260" s="1001"/>
      <c r="E260" s="1004"/>
      <c r="F260" s="1007"/>
      <c r="G260" s="1076"/>
      <c r="H260" s="1013"/>
      <c r="I260" s="1016"/>
      <c r="J260" s="1019"/>
      <c r="K260" s="1022"/>
      <c r="L260" s="1024"/>
      <c r="M260" s="1169"/>
      <c r="N260" s="1024"/>
      <c r="O260" s="1024"/>
      <c r="P260" s="1076"/>
      <c r="Q260" s="1134"/>
      <c r="R260" s="1016"/>
      <c r="S260" s="1027"/>
      <c r="T260" s="1016"/>
      <c r="U260" s="1027"/>
      <c r="V260" s="1016"/>
      <c r="W260" s="1027"/>
      <c r="X260" s="1030"/>
      <c r="Y260" s="1027"/>
      <c r="Z260" s="1027"/>
      <c r="AA260" s="1039"/>
      <c r="AB260" s="150">
        <v>2</v>
      </c>
      <c r="AC260" s="131" t="s">
        <v>907</v>
      </c>
      <c r="AD260" s="131" t="s">
        <v>271</v>
      </c>
      <c r="AE260" s="149" t="s">
        <v>908</v>
      </c>
      <c r="AF260" s="145" t="str">
        <f t="shared" si="24"/>
        <v>Impacto</v>
      </c>
      <c r="AG260" s="151" t="s">
        <v>264</v>
      </c>
      <c r="AH260" s="146">
        <f t="shared" si="25"/>
        <v>0.1</v>
      </c>
      <c r="AI260" s="151" t="s">
        <v>222</v>
      </c>
      <c r="AJ260" s="146">
        <f t="shared" si="26"/>
        <v>0.15</v>
      </c>
      <c r="AK260" s="147">
        <f t="shared" si="27"/>
        <v>0.25</v>
      </c>
      <c r="AL260" s="152">
        <f>IFERROR(IF(AND(AF259="Probabilidad",AF260="Probabilidad"),(AL259-(+AL259*AK260)),IF(AF260="Probabilidad",(S259-(+S259*AK260)),IF(AF260="Impacto",AL259,""))),"")</f>
        <v>0.6</v>
      </c>
      <c r="AM260" s="152">
        <f>IFERROR(IF(AND(AF259="Impacto",AF260="Impacto"),(AM259-(+AM259*AK260)),IF(AF260="Impacto",(Y259-(+Y259*AK260)),IF(AF260="Probabilidad",AM259,""))),"")</f>
        <v>0.15000000000000002</v>
      </c>
      <c r="AN260" s="153" t="s">
        <v>771</v>
      </c>
      <c r="AO260" s="153" t="s">
        <v>291</v>
      </c>
      <c r="AP260" s="153" t="s">
        <v>241</v>
      </c>
      <c r="AQ260" s="153" t="s">
        <v>226</v>
      </c>
      <c r="AR260" s="1013"/>
      <c r="AS260" s="1036"/>
      <c r="AT260" s="1036"/>
      <c r="AU260" s="1033"/>
      <c r="AV260" s="1036"/>
      <c r="AW260" s="1036"/>
      <c r="AX260" s="1033"/>
      <c r="AY260" s="1033"/>
      <c r="AZ260" s="1033"/>
      <c r="BA260" s="1016"/>
      <c r="BB260" s="453" t="s">
        <v>909</v>
      </c>
      <c r="BC260" s="453" t="s">
        <v>910</v>
      </c>
      <c r="BD260" s="148">
        <f t="shared" ref="BD260:BD270" si="28">IF(SUM(BE260:BH260)=0,"",SUM(BE260:BH260))</f>
        <v>4</v>
      </c>
      <c r="BE260" s="154">
        <v>1</v>
      </c>
      <c r="BF260" s="154">
        <v>1</v>
      </c>
      <c r="BG260" s="154">
        <v>1</v>
      </c>
      <c r="BH260" s="154">
        <v>1</v>
      </c>
      <c r="BI260" s="130" t="s">
        <v>469</v>
      </c>
      <c r="BJ260" s="130" t="s">
        <v>906</v>
      </c>
      <c r="BK260" s="774"/>
      <c r="BL260" s="789"/>
      <c r="BM260" s="823"/>
      <c r="BN260" s="791"/>
      <c r="BO260" s="791"/>
      <c r="BP260" s="791"/>
      <c r="BQ260" s="156"/>
      <c r="BR260" s="157"/>
      <c r="BS260" s="304"/>
      <c r="BT260" s="149"/>
      <c r="BU260" s="1051"/>
      <c r="BV260" s="1191"/>
      <c r="BW260" s="1191"/>
      <c r="BX260" s="1401"/>
      <c r="BY260" s="1401"/>
      <c r="BZ260" s="1401"/>
    </row>
    <row r="261" spans="1:78" ht="112.5" customHeight="1" x14ac:dyDescent="0.2">
      <c r="A261" s="1339"/>
      <c r="B261" s="1342"/>
      <c r="C261" s="1345"/>
      <c r="D261" s="1001"/>
      <c r="E261" s="1004"/>
      <c r="F261" s="1007"/>
      <c r="G261" s="1076"/>
      <c r="H261" s="1013"/>
      <c r="I261" s="1016"/>
      <c r="J261" s="1019"/>
      <c r="K261" s="1022"/>
      <c r="L261" s="1024"/>
      <c r="M261" s="1169"/>
      <c r="N261" s="1024"/>
      <c r="O261" s="1024"/>
      <c r="P261" s="1076"/>
      <c r="Q261" s="1134"/>
      <c r="R261" s="1016"/>
      <c r="S261" s="1027"/>
      <c r="T261" s="1016"/>
      <c r="U261" s="1027"/>
      <c r="V261" s="1016"/>
      <c r="W261" s="1027"/>
      <c r="X261" s="1030"/>
      <c r="Y261" s="1027"/>
      <c r="Z261" s="1027"/>
      <c r="AA261" s="1039"/>
      <c r="AB261" s="150">
        <v>3</v>
      </c>
      <c r="AC261" s="131" t="s">
        <v>911</v>
      </c>
      <c r="AD261" s="131" t="s">
        <v>277</v>
      </c>
      <c r="AE261" s="131" t="s">
        <v>912</v>
      </c>
      <c r="AF261" s="145" t="str">
        <f t="shared" si="24"/>
        <v>Impacto</v>
      </c>
      <c r="AG261" s="151" t="s">
        <v>264</v>
      </c>
      <c r="AH261" s="146">
        <f t="shared" si="25"/>
        <v>0.1</v>
      </c>
      <c r="AI261" s="151" t="s">
        <v>222</v>
      </c>
      <c r="AJ261" s="146">
        <f t="shared" si="26"/>
        <v>0.15</v>
      </c>
      <c r="AK261" s="147">
        <f t="shared" si="27"/>
        <v>0.25</v>
      </c>
      <c r="AL261" s="152">
        <f>IFERROR(IF(AND(AF260="Probabilidad",AF261="Probabilidad"),(AL260-(+AL260*AK261)),IF(AND(AF260="Impacto",AF261="Probabilidad"),(AL259-(+AL259*AK261)),IF(AF261="Impacto",AL260,""))),"")</f>
        <v>0.6</v>
      </c>
      <c r="AM261" s="152">
        <f>IFERROR(IF(AND(AF260="Impacto",AF261="Impacto"),(AM260-(+AM260*AK261)),IF(AND(AF260="Probabilidad",AF261="Impacto"),(AM259-(+AM259*AK261)),IF(AF261="Probabilidad",AM260,""))),"")</f>
        <v>0.11250000000000002</v>
      </c>
      <c r="AN261" s="153" t="s">
        <v>223</v>
      </c>
      <c r="AO261" s="153" t="s">
        <v>291</v>
      </c>
      <c r="AP261" s="153" t="s">
        <v>225</v>
      </c>
      <c r="AQ261" s="153" t="s">
        <v>226</v>
      </c>
      <c r="AR261" s="1013"/>
      <c r="AS261" s="1036"/>
      <c r="AT261" s="1036"/>
      <c r="AU261" s="1033"/>
      <c r="AV261" s="1036"/>
      <c r="AW261" s="1036"/>
      <c r="AX261" s="1033"/>
      <c r="AY261" s="1033"/>
      <c r="AZ261" s="1033"/>
      <c r="BA261" s="1016"/>
      <c r="BB261" s="604"/>
      <c r="BC261" s="604"/>
      <c r="BD261" s="148" t="str">
        <f t="shared" si="28"/>
        <v/>
      </c>
      <c r="BE261" s="154"/>
      <c r="BF261" s="154"/>
      <c r="BG261" s="154"/>
      <c r="BH261" s="154"/>
      <c r="BI261" s="130"/>
      <c r="BJ261" s="130"/>
      <c r="BK261" s="130"/>
      <c r="BL261" s="130"/>
      <c r="BM261" s="155"/>
      <c r="BN261" s="155"/>
      <c r="BO261" s="155"/>
      <c r="BP261" s="155"/>
      <c r="BQ261" s="156"/>
      <c r="BR261" s="157"/>
      <c r="BS261" s="304"/>
      <c r="BT261" s="149"/>
      <c r="BU261" s="1051"/>
      <c r="BV261" s="1191"/>
      <c r="BW261" s="1191"/>
      <c r="BX261" s="1401"/>
      <c r="BY261" s="1401"/>
      <c r="BZ261" s="1401"/>
    </row>
    <row r="262" spans="1:78" ht="16" x14ac:dyDescent="0.2">
      <c r="A262" s="1339"/>
      <c r="B262" s="1342"/>
      <c r="C262" s="1345"/>
      <c r="D262" s="1001"/>
      <c r="E262" s="1004"/>
      <c r="F262" s="1007"/>
      <c r="G262" s="1076"/>
      <c r="H262" s="1013"/>
      <c r="I262" s="1016"/>
      <c r="J262" s="1019"/>
      <c r="K262" s="1022"/>
      <c r="L262" s="1024"/>
      <c r="M262" s="1169"/>
      <c r="N262" s="1024"/>
      <c r="O262" s="1024"/>
      <c r="P262" s="1076"/>
      <c r="Q262" s="1134"/>
      <c r="R262" s="1016"/>
      <c r="S262" s="1027"/>
      <c r="T262" s="1016"/>
      <c r="U262" s="1027"/>
      <c r="V262" s="1016"/>
      <c r="W262" s="1027"/>
      <c r="X262" s="1030"/>
      <c r="Y262" s="1027"/>
      <c r="Z262" s="1027"/>
      <c r="AA262" s="1039"/>
      <c r="AB262" s="150">
        <v>4</v>
      </c>
      <c r="AC262" s="149"/>
      <c r="AD262" s="149"/>
      <c r="AE262" s="149"/>
      <c r="AF262" s="145" t="str">
        <f t="shared" si="24"/>
        <v/>
      </c>
      <c r="AG262" s="151"/>
      <c r="AH262" s="146" t="str">
        <f t="shared" si="25"/>
        <v/>
      </c>
      <c r="AI262" s="151"/>
      <c r="AJ262" s="146" t="str">
        <f t="shared" si="26"/>
        <v/>
      </c>
      <c r="AK262" s="147" t="str">
        <f t="shared" si="27"/>
        <v/>
      </c>
      <c r="AL262" s="152" t="str">
        <f>IFERROR(IF(AND(AF261="Probabilidad",AF262="Probabilidad"),(AL261-(+AL261*AK262)),IF(AND(AF261="Impacto",AF262="Probabilidad"),(AL260-(+AL260*AK262)),IF(AF262="Impacto",AL261,""))),"")</f>
        <v/>
      </c>
      <c r="AM262" s="152" t="str">
        <f>IFERROR(IF(AND(AF261="Impacto",AF262="Impacto"),(AM261-(+AM261*AK262)),IF(AND(AF261="Probabilidad",AF262="Impacto"),(AM260-(+AM260*AK262)),IF(AF262="Probabilidad",AM261,""))),"")</f>
        <v/>
      </c>
      <c r="AN262" s="153"/>
      <c r="AO262" s="153"/>
      <c r="AP262" s="153"/>
      <c r="AQ262" s="153"/>
      <c r="AR262" s="1013"/>
      <c r="AS262" s="1036"/>
      <c r="AT262" s="1036"/>
      <c r="AU262" s="1033"/>
      <c r="AV262" s="1036"/>
      <c r="AW262" s="1036"/>
      <c r="AX262" s="1033"/>
      <c r="AY262" s="1033"/>
      <c r="AZ262" s="1033"/>
      <c r="BA262" s="1016"/>
      <c r="BB262" s="604"/>
      <c r="BC262" s="604"/>
      <c r="BD262" s="148" t="str">
        <f t="shared" si="28"/>
        <v/>
      </c>
      <c r="BE262" s="154"/>
      <c r="BF262" s="154"/>
      <c r="BG262" s="154"/>
      <c r="BH262" s="154"/>
      <c r="BI262" s="130"/>
      <c r="BJ262" s="130"/>
      <c r="BK262" s="130"/>
      <c r="BL262" s="130"/>
      <c r="BM262" s="155"/>
      <c r="BN262" s="155"/>
      <c r="BO262" s="155"/>
      <c r="BP262" s="155"/>
      <c r="BQ262" s="156"/>
      <c r="BR262" s="157"/>
      <c r="BS262" s="304"/>
      <c r="BT262" s="149"/>
      <c r="BU262" s="1051"/>
      <c r="BV262" s="1191"/>
      <c r="BW262" s="1191"/>
      <c r="BX262" s="1401"/>
      <c r="BY262" s="1401"/>
      <c r="BZ262" s="1401"/>
    </row>
    <row r="263" spans="1:78" ht="16" x14ac:dyDescent="0.2">
      <c r="A263" s="1339"/>
      <c r="B263" s="1342"/>
      <c r="C263" s="1345"/>
      <c r="D263" s="1001"/>
      <c r="E263" s="1004"/>
      <c r="F263" s="1007"/>
      <c r="G263" s="1076"/>
      <c r="H263" s="1013"/>
      <c r="I263" s="1016"/>
      <c r="J263" s="1019"/>
      <c r="K263" s="1022"/>
      <c r="L263" s="1024"/>
      <c r="M263" s="1169"/>
      <c r="N263" s="1024"/>
      <c r="O263" s="1024"/>
      <c r="P263" s="1076"/>
      <c r="Q263" s="1134"/>
      <c r="R263" s="1016"/>
      <c r="S263" s="1027"/>
      <c r="T263" s="1016"/>
      <c r="U263" s="1027"/>
      <c r="V263" s="1016"/>
      <c r="W263" s="1027"/>
      <c r="X263" s="1030"/>
      <c r="Y263" s="1027"/>
      <c r="Z263" s="1027"/>
      <c r="AA263" s="1039"/>
      <c r="AB263" s="150">
        <v>5</v>
      </c>
      <c r="AC263" s="158"/>
      <c r="AD263" s="158"/>
      <c r="AE263" s="149"/>
      <c r="AF263" s="145" t="str">
        <f t="shared" si="24"/>
        <v/>
      </c>
      <c r="AG263" s="151"/>
      <c r="AH263" s="146" t="str">
        <f t="shared" si="25"/>
        <v/>
      </c>
      <c r="AI263" s="151"/>
      <c r="AJ263" s="146" t="str">
        <f t="shared" si="26"/>
        <v/>
      </c>
      <c r="AK263" s="147" t="str">
        <f t="shared" si="27"/>
        <v/>
      </c>
      <c r="AL263" s="152" t="str">
        <f>IFERROR(IF(AND(AF262="Probabilidad",AF263="Probabilidad"),(AL262-(+AL262*AK263)),IF(AND(AF262="Impacto",AF263="Probabilidad"),(AL261-(+AL261*AK263)),IF(AF263="Impacto",AL262,""))),"")</f>
        <v/>
      </c>
      <c r="AM263" s="152" t="str">
        <f>IFERROR(IF(AND(AF262="Impacto",AF263="Impacto"),(AM262-(+AM262*AK263)),IF(AND(AF262="Probabilidad",AF263="Impacto"),(AM261-(+AM261*AK263)),IF(AF263="Probabilidad",AM262,""))),"")</f>
        <v/>
      </c>
      <c r="AN263" s="153"/>
      <c r="AO263" s="153"/>
      <c r="AP263" s="153"/>
      <c r="AQ263" s="153"/>
      <c r="AR263" s="1013"/>
      <c r="AS263" s="1036"/>
      <c r="AT263" s="1036"/>
      <c r="AU263" s="1033"/>
      <c r="AV263" s="1036"/>
      <c r="AW263" s="1036"/>
      <c r="AX263" s="1033"/>
      <c r="AY263" s="1033"/>
      <c r="AZ263" s="1033"/>
      <c r="BA263" s="1016"/>
      <c r="BB263" s="604"/>
      <c r="BC263" s="604"/>
      <c r="BD263" s="148" t="str">
        <f t="shared" si="28"/>
        <v/>
      </c>
      <c r="BE263" s="154"/>
      <c r="BF263" s="154"/>
      <c r="BG263" s="154"/>
      <c r="BH263" s="154"/>
      <c r="BI263" s="130"/>
      <c r="BJ263" s="130"/>
      <c r="BK263" s="130"/>
      <c r="BL263" s="130"/>
      <c r="BM263" s="155"/>
      <c r="BN263" s="155"/>
      <c r="BO263" s="155"/>
      <c r="BP263" s="155"/>
      <c r="BQ263" s="156"/>
      <c r="BR263" s="157"/>
      <c r="BS263" s="304"/>
      <c r="BT263" s="149"/>
      <c r="BU263" s="1051"/>
      <c r="BV263" s="1191"/>
      <c r="BW263" s="1191"/>
      <c r="BX263" s="1401"/>
      <c r="BY263" s="1401"/>
      <c r="BZ263" s="1401"/>
    </row>
    <row r="264" spans="1:78" ht="17" thickBot="1" x14ac:dyDescent="0.25">
      <c r="A264" s="1339"/>
      <c r="B264" s="1342"/>
      <c r="C264" s="1345"/>
      <c r="D264" s="1002"/>
      <c r="E264" s="1005"/>
      <c r="F264" s="1008"/>
      <c r="G264" s="1077"/>
      <c r="H264" s="1014"/>
      <c r="I264" s="1017"/>
      <c r="J264" s="1020"/>
      <c r="K264" s="1023"/>
      <c r="L264" s="1025"/>
      <c r="M264" s="1170"/>
      <c r="N264" s="1025"/>
      <c r="O264" s="1025"/>
      <c r="P264" s="1077"/>
      <c r="Q264" s="1135"/>
      <c r="R264" s="1017"/>
      <c r="S264" s="1028"/>
      <c r="T264" s="1017"/>
      <c r="U264" s="1028"/>
      <c r="V264" s="1017"/>
      <c r="W264" s="1028"/>
      <c r="X264" s="1031"/>
      <c r="Y264" s="1028"/>
      <c r="Z264" s="1028"/>
      <c r="AA264" s="1040"/>
      <c r="AB264" s="162">
        <v>6</v>
      </c>
      <c r="AC264" s="160"/>
      <c r="AD264" s="160"/>
      <c r="AE264" s="160"/>
      <c r="AF264" s="98" t="str">
        <f t="shared" si="24"/>
        <v/>
      </c>
      <c r="AG264" s="163"/>
      <c r="AH264" s="161" t="str">
        <f t="shared" si="25"/>
        <v/>
      </c>
      <c r="AI264" s="163"/>
      <c r="AJ264" s="161" t="str">
        <f t="shared" si="26"/>
        <v/>
      </c>
      <c r="AK264" s="164" t="str">
        <f t="shared" si="27"/>
        <v/>
      </c>
      <c r="AL264" s="152" t="str">
        <f>IFERROR(IF(AND(AF263="Probabilidad",AF264="Probabilidad"),(AL263-(+AL263*AK264)),IF(AND(AF263="Impacto",AF264="Probabilidad"),(AL262-(+AL262*AK264)),IF(AF264="Impacto",AL263,""))),"")</f>
        <v/>
      </c>
      <c r="AM264" s="152" t="str">
        <f>IFERROR(IF(AND(AF263="Impacto",AF264="Impacto"),(AM263-(+AM263*AK264)),IF(AND(AF263="Probabilidad",AF264="Impacto"),(AM262-(+AM262*AK264)),IF(AF264="Probabilidad",AM263,""))),"")</f>
        <v/>
      </c>
      <c r="AN264" s="126"/>
      <c r="AO264" s="51"/>
      <c r="AP264" s="51"/>
      <c r="AQ264" s="51"/>
      <c r="AR264" s="1014"/>
      <c r="AS264" s="1037"/>
      <c r="AT264" s="1037"/>
      <c r="AU264" s="1034"/>
      <c r="AV264" s="1037"/>
      <c r="AW264" s="1037"/>
      <c r="AX264" s="1034"/>
      <c r="AY264" s="1034"/>
      <c r="AZ264" s="1034"/>
      <c r="BA264" s="1017"/>
      <c r="BB264" s="605"/>
      <c r="BC264" s="605"/>
      <c r="BD264" s="159" t="str">
        <f t="shared" si="28"/>
        <v/>
      </c>
      <c r="BE264" s="166"/>
      <c r="BF264" s="166"/>
      <c r="BG264" s="166"/>
      <c r="BH264" s="166"/>
      <c r="BI264" s="167"/>
      <c r="BJ264" s="167"/>
      <c r="BK264" s="167"/>
      <c r="BL264" s="167"/>
      <c r="BM264" s="168"/>
      <c r="BN264" s="168"/>
      <c r="BO264" s="168"/>
      <c r="BP264" s="168"/>
      <c r="BQ264" s="169"/>
      <c r="BR264" s="170"/>
      <c r="BS264" s="712"/>
      <c r="BT264" s="160"/>
      <c r="BU264" s="1052"/>
      <c r="BV264" s="1192"/>
      <c r="BW264" s="1192"/>
      <c r="BX264" s="1402"/>
      <c r="BY264" s="1402"/>
      <c r="BZ264" s="1402"/>
    </row>
    <row r="265" spans="1:78" ht="169.5" customHeight="1" x14ac:dyDescent="0.2">
      <c r="A265" s="1339"/>
      <c r="B265" s="1342"/>
      <c r="C265" s="1345"/>
      <c r="D265" s="1000" t="s">
        <v>209</v>
      </c>
      <c r="E265" s="1003" t="s">
        <v>896</v>
      </c>
      <c r="F265" s="1006">
        <v>2</v>
      </c>
      <c r="G265" s="994" t="s">
        <v>913</v>
      </c>
      <c r="H265" s="1012"/>
      <c r="I265" s="1015"/>
      <c r="J265" s="1018" t="s">
        <v>914</v>
      </c>
      <c r="K265" s="1021" t="s">
        <v>313</v>
      </c>
      <c r="L265" s="994" t="s">
        <v>214</v>
      </c>
      <c r="M265" s="1168" t="s">
        <v>915</v>
      </c>
      <c r="N265" s="994"/>
      <c r="O265" s="994"/>
      <c r="P265" s="1075" t="s">
        <v>916</v>
      </c>
      <c r="Q265" s="1133">
        <v>0</v>
      </c>
      <c r="R265" s="1015" t="s">
        <v>430</v>
      </c>
      <c r="S265" s="1026">
        <f>IF(R265="Muy Alta",100%,IF(R265="Alta",80%,IF(R265="Media",60%,IF(R265="Baja",40%,IF(R265="Muy Baja",20%,"")))))</f>
        <v>1</v>
      </c>
      <c r="T265" s="1015" t="s">
        <v>251</v>
      </c>
      <c r="U265" s="1026">
        <f>IF(T265="Catastrófico",100%,IF(T265="Mayor",80%,IF(T265="Moderado",60%,IF(T265="Menor",40%,IF(T265="Leve",20%,"")))))</f>
        <v>0.4</v>
      </c>
      <c r="V265" s="1015" t="s">
        <v>251</v>
      </c>
      <c r="W265" s="1026">
        <f>IF(V265="Catastrófico",100%,IF(V265="Mayor",80%,IF(V265="Moderado",60%,IF(V265="Menor",40%,IF(V265="Leve",20%,"")))))</f>
        <v>0.4</v>
      </c>
      <c r="X265" s="1029" t="str">
        <f>IF(Y265=100%,"Catastrófico",IF(Y265=80%,"Mayor",IF(Y265=60%,"Moderado",IF(Y265=40%,"Menor",IF(Y265=20%,"Leve","")))))</f>
        <v>Menor</v>
      </c>
      <c r="Y265" s="1026">
        <f>IF(AND(U265="",W265=""),"",MAX(U265,W265))</f>
        <v>0.4</v>
      </c>
      <c r="Z265" s="1026" t="str">
        <f>CONCATENATE(R265,X265)</f>
        <v>Muy AltaMenor</v>
      </c>
      <c r="AA265" s="1032" t="str">
        <f>IF(Z265="Muy AltaLeve","Alto",IF(Z265="Muy AltaMenor","Alto",IF(Z265="Muy AltaModerado","Alto",IF(Z265="Muy AltaMayor","Alto",IF(Z265="Muy AltaCatastrófico","Extremo",IF(Z265="AltaLeve","Moderado",IF(Z265="AltaMenor","Moderado",IF(Z265="AltaModerado","Alto",IF(Z265="AltaMayor","Alto",IF(Z265="AltaCatastrófico","Extremo",IF(Z265="MediaLeve","Moderado",IF(Z265="MediaMenor","Moderado",IF(Z265="MediaModerado","Moderado",IF(Z265="MediaMayor","Alto",IF(Z265="MediaCatastrófico","Extremo",IF(Z265="BajaLeve","Bajo",IF(Z265="BajaMenor","Moderado",IF(Z265="BajaModerado","Moderado",IF(Z265="BajaMayor","Alto",IF(Z265="BajaCatastrófico","Extremo",IF(Z265="Muy BajaLeve","Bajo",IF(Z265="Muy BajaMenor","Bajo",IF(Z265="Muy BajaModerado","Moderado",IF(Z265="Muy BajaMayor","Alto",IF(Z265="Muy BajaCatastrófico","Extremo","")))))))))))))))))))))))))</f>
        <v>Alto</v>
      </c>
      <c r="AB265" s="97">
        <v>1</v>
      </c>
      <c r="AC265" s="526" t="s">
        <v>917</v>
      </c>
      <c r="AD265" s="12" t="s">
        <v>271</v>
      </c>
      <c r="AE265" s="12" t="s">
        <v>918</v>
      </c>
      <c r="AF265" s="99" t="str">
        <f t="shared" si="24"/>
        <v>Probabilidad</v>
      </c>
      <c r="AG265" s="10" t="s">
        <v>221</v>
      </c>
      <c r="AH265" s="14">
        <f t="shared" si="25"/>
        <v>0.25</v>
      </c>
      <c r="AI265" s="10" t="s">
        <v>222</v>
      </c>
      <c r="AJ265" s="14">
        <f t="shared" si="26"/>
        <v>0.15</v>
      </c>
      <c r="AK265" s="101">
        <f t="shared" si="27"/>
        <v>0.4</v>
      </c>
      <c r="AL265" s="100">
        <f>IFERROR(IF(AF265="Probabilidad",(S265-(+S265*AK265)),IF(AF265="Impacto",S265,"")),"")</f>
        <v>0.6</v>
      </c>
      <c r="AM265" s="100">
        <f>IFERROR(IF(AF265="Impacto",(Y265-(+Y265*AK265)),IF(AF265="Probabilidad",Y265,"")),"")</f>
        <v>0.4</v>
      </c>
      <c r="AN265" s="50" t="s">
        <v>223</v>
      </c>
      <c r="AO265" s="50" t="s">
        <v>291</v>
      </c>
      <c r="AP265" s="50" t="s">
        <v>225</v>
      </c>
      <c r="AQ265" s="50" t="s">
        <v>226</v>
      </c>
      <c r="AR265" s="1193" t="s">
        <v>919</v>
      </c>
      <c r="AS265" s="1035">
        <f>S265</f>
        <v>1</v>
      </c>
      <c r="AT265" s="1035">
        <f>IF(AL265="","",MIN(AL265:AL270))</f>
        <v>0.36</v>
      </c>
      <c r="AU265" s="1032" t="str">
        <f>IFERROR(IF(AT265="","",IF(AT265&lt;=0.2,"Muy Baja",IF(AT265&lt;=0.4,"Baja",IF(AT265&lt;=0.6,"Media",IF(AT265&lt;=0.8,"Alta","Muy Alta"))))),"")</f>
        <v>Baja</v>
      </c>
      <c r="AV265" s="1035">
        <f>Y265</f>
        <v>0.4</v>
      </c>
      <c r="AW265" s="1035">
        <f>IF(AM265="","",MIN(AM265:AM270))</f>
        <v>0.22500000000000003</v>
      </c>
      <c r="AX265" s="1032" t="str">
        <f>IFERROR(IF(AW265="","",IF(AW265&lt;=0.2,"Leve",IF(AW265&lt;=0.4,"Menor",IF(AW265&lt;=0.6,"Moderado",IF(AW265&lt;=0.8,"Mayor","Catastrófico"))))),"")</f>
        <v>Menor</v>
      </c>
      <c r="AY265" s="1032" t="str">
        <f>AA265</f>
        <v>Alto</v>
      </c>
      <c r="AZ265" s="1032" t="str">
        <f>IFERROR(IF(OR(AND(AU265="Muy Baja",AX265="Leve"),AND(AU265="Muy Baja",AX265="Menor"),AND(AU265="Baja",AX265="Leve")),"Bajo",IF(OR(AND(AU265="Muy baja",AX265="Moderado"),AND(AU265="Baja",AX265="Menor"),AND(AU265="Baja",AX265="Moderado"),AND(AU265="Media",AX265="Leve"),AND(AU265="Media",AX265="Menor"),AND(AU265="Media",AX265="Moderado"),AND(AU265="Alta",AX265="Leve"),AND(AU265="Alta",AX265="Menor")),"Moderado",IF(OR(AND(AU265="Muy Baja",AX265="Mayor"),AND(AU265="Baja",AX265="Mayor"),AND(AU265="Media",AX265="Mayor"),AND(AU265="Alta",AX265="Moderado"),AND(AU265="Alta",AX265="Mayor"),AND(AU265="Muy Alta",AX265="Leve"),AND(AU265="Muy Alta",AX265="Menor"),AND(AU265="Muy Alta",AX265="Moderado"),AND(AU265="Muy Alta",AX265="Mayor")),"Alto",IF(OR(AND(AU265="Muy Baja",AX265="Catastrófico"),AND(AU265="Baja",AX265="Catastrófico"),AND(AU265="Media",AX265="Catastrófico"),AND(AU265="Alta",AX265="Catastrófico"),AND(AU265="Muy Alta",AX265="Catastrófico")),"Extremo","")))),"")</f>
        <v>Moderado</v>
      </c>
      <c r="BA265" s="1015" t="s">
        <v>228</v>
      </c>
      <c r="BB265" s="452" t="s">
        <v>920</v>
      </c>
      <c r="BC265" s="452" t="s">
        <v>921</v>
      </c>
      <c r="BD265" s="103">
        <f t="shared" si="28"/>
        <v>2</v>
      </c>
      <c r="BE265" s="9">
        <v>0</v>
      </c>
      <c r="BF265" s="9">
        <v>1</v>
      </c>
      <c r="BG265" s="9">
        <v>0</v>
      </c>
      <c r="BH265" s="9">
        <v>1</v>
      </c>
      <c r="BI265" s="9" t="s">
        <v>469</v>
      </c>
      <c r="BJ265" s="9" t="s">
        <v>922</v>
      </c>
      <c r="BK265" s="9"/>
      <c r="BL265" s="46"/>
      <c r="BM265" s="732"/>
      <c r="BN265" s="48"/>
      <c r="BO265" s="48"/>
      <c r="BP265" s="48"/>
      <c r="BQ265" s="104"/>
      <c r="BR265" s="128"/>
      <c r="BS265" s="710"/>
      <c r="BT265" s="843"/>
      <c r="BU265" s="1050"/>
      <c r="BV265" s="994"/>
      <c r="BW265" s="994"/>
      <c r="BX265" s="997"/>
      <c r="BY265" s="997"/>
      <c r="BZ265" s="997"/>
    </row>
    <row r="266" spans="1:78" ht="124.5" customHeight="1" x14ac:dyDescent="0.2">
      <c r="A266" s="1339"/>
      <c r="B266" s="1342"/>
      <c r="C266" s="1345"/>
      <c r="D266" s="1001"/>
      <c r="E266" s="1004"/>
      <c r="F266" s="1007"/>
      <c r="G266" s="1024"/>
      <c r="H266" s="1013"/>
      <c r="I266" s="1016"/>
      <c r="J266" s="1019"/>
      <c r="K266" s="1022"/>
      <c r="L266" s="1024"/>
      <c r="M266" s="1169"/>
      <c r="N266" s="1024"/>
      <c r="O266" s="1024"/>
      <c r="P266" s="1076"/>
      <c r="Q266" s="1134"/>
      <c r="R266" s="1016"/>
      <c r="S266" s="1027"/>
      <c r="T266" s="1016"/>
      <c r="U266" s="1027"/>
      <c r="V266" s="1016"/>
      <c r="W266" s="1027"/>
      <c r="X266" s="1030"/>
      <c r="Y266" s="1027"/>
      <c r="Z266" s="1027"/>
      <c r="AA266" s="1033"/>
      <c r="AB266" s="150">
        <v>2</v>
      </c>
      <c r="AC266" s="131" t="s">
        <v>923</v>
      </c>
      <c r="AD266" s="149" t="s">
        <v>271</v>
      </c>
      <c r="AE266" s="149" t="s">
        <v>924</v>
      </c>
      <c r="AF266" s="171" t="str">
        <f>IF(OR(AG266="Preventivo",AG266="Detectivo"),"Probabilidad",IF(AG266="Correctivo","Impacto",""))</f>
        <v>Probabilidad</v>
      </c>
      <c r="AG266" s="153" t="s">
        <v>221</v>
      </c>
      <c r="AH266" s="146">
        <f t="shared" si="25"/>
        <v>0.25</v>
      </c>
      <c r="AI266" s="153" t="s">
        <v>222</v>
      </c>
      <c r="AJ266" s="146">
        <f t="shared" si="26"/>
        <v>0.15</v>
      </c>
      <c r="AK266" s="147">
        <f t="shared" si="27"/>
        <v>0.4</v>
      </c>
      <c r="AL266" s="172">
        <f>IFERROR(IF(AND(AF265="Probabilidad",AF266="Probabilidad"),(AL265-(+AL265*AK266)),IF(AF266="Probabilidad",(S265-(+S265*AK266)),IF(AF266="Impacto",AL265,""))),"")</f>
        <v>0.36</v>
      </c>
      <c r="AM266" s="172">
        <f>IFERROR(IF(AND(AF265="Impacto",AF266="Impacto"),(AM265-(+AM265*AK266)),IF(AF266="Impacto",(Y265-(+Y265*AK266)),IF(AF266="Probabilidad",AM265,""))),"")</f>
        <v>0.4</v>
      </c>
      <c r="AN266" s="153" t="s">
        <v>223</v>
      </c>
      <c r="AO266" s="153" t="s">
        <v>291</v>
      </c>
      <c r="AP266" s="153" t="s">
        <v>225</v>
      </c>
      <c r="AQ266" s="153" t="s">
        <v>226</v>
      </c>
      <c r="AR266" s="1013"/>
      <c r="AS266" s="1036"/>
      <c r="AT266" s="1036"/>
      <c r="AU266" s="1033"/>
      <c r="AV266" s="1036"/>
      <c r="AW266" s="1036"/>
      <c r="AX266" s="1033"/>
      <c r="AY266" s="1033"/>
      <c r="AZ266" s="1033"/>
      <c r="BA266" s="1016"/>
      <c r="BB266" s="599"/>
      <c r="BC266" s="599"/>
      <c r="BD266" s="173" t="str">
        <f t="shared" si="28"/>
        <v/>
      </c>
      <c r="BE266" s="149"/>
      <c r="BF266" s="149"/>
      <c r="BG266" s="149"/>
      <c r="BH266" s="149"/>
      <c r="BI266" s="130"/>
      <c r="BJ266" s="130"/>
      <c r="BK266" s="130"/>
      <c r="BL266" s="130"/>
      <c r="BM266" s="155"/>
      <c r="BN266" s="155"/>
      <c r="BO266" s="155"/>
      <c r="BP266" s="155"/>
      <c r="BQ266" s="156"/>
      <c r="BR266" s="157"/>
      <c r="BS266" s="304"/>
      <c r="BT266" s="844"/>
      <c r="BU266" s="1051"/>
      <c r="BV266" s="995"/>
      <c r="BW266" s="995"/>
      <c r="BX266" s="998"/>
      <c r="BY266" s="998"/>
      <c r="BZ266" s="998"/>
    </row>
    <row r="267" spans="1:78" ht="124.5" customHeight="1" x14ac:dyDescent="0.2">
      <c r="A267" s="1339"/>
      <c r="B267" s="1342"/>
      <c r="C267" s="1345"/>
      <c r="D267" s="1001"/>
      <c r="E267" s="1004"/>
      <c r="F267" s="1007"/>
      <c r="G267" s="1024"/>
      <c r="H267" s="1013"/>
      <c r="I267" s="1016"/>
      <c r="J267" s="1019"/>
      <c r="K267" s="1022"/>
      <c r="L267" s="1024"/>
      <c r="M267" s="1169"/>
      <c r="N267" s="1024"/>
      <c r="O267" s="1024"/>
      <c r="P267" s="1076"/>
      <c r="Q267" s="1134"/>
      <c r="R267" s="1016"/>
      <c r="S267" s="1027"/>
      <c r="T267" s="1016"/>
      <c r="U267" s="1027"/>
      <c r="V267" s="1016"/>
      <c r="W267" s="1027"/>
      <c r="X267" s="1030"/>
      <c r="Y267" s="1027"/>
      <c r="Z267" s="1027"/>
      <c r="AA267" s="1033"/>
      <c r="AB267" s="150">
        <v>3</v>
      </c>
      <c r="AC267" s="131" t="s">
        <v>925</v>
      </c>
      <c r="AD267" s="149" t="s">
        <v>271</v>
      </c>
      <c r="AE267" s="149" t="s">
        <v>926</v>
      </c>
      <c r="AF267" s="145" t="str">
        <f>IF(OR(AG267="Preventivo",AG267="Detectivo"),"Probabilidad",IF(AG267="Correctivo","Impacto",""))</f>
        <v>Impacto</v>
      </c>
      <c r="AG267" s="151" t="s">
        <v>264</v>
      </c>
      <c r="AH267" s="146">
        <f t="shared" si="25"/>
        <v>0.1</v>
      </c>
      <c r="AI267" s="151" t="s">
        <v>222</v>
      </c>
      <c r="AJ267" s="146">
        <f t="shared" si="26"/>
        <v>0.15</v>
      </c>
      <c r="AK267" s="147">
        <f t="shared" si="27"/>
        <v>0.25</v>
      </c>
      <c r="AL267" s="152">
        <f>IFERROR(IF(AND(AF266="Probabilidad",AF267="Probabilidad"),(AL266-(+AL266*AK267)),IF(AND(AF266="Impacto",AF267="Probabilidad"),(AL265-(+AL265*AK267)),IF(AF267="Impacto",AL266,""))),"")</f>
        <v>0.36</v>
      </c>
      <c r="AM267" s="152">
        <f>IFERROR(IF(AND(AF266="Impacto",AF267="Impacto"),(AM266-(+AM266*AK267)),IF(AND(AF266="Probabilidad",AF267="Impacto"),(AM265-(+AM265*AK267)),IF(AF267="Probabilidad",AM266,""))),"")</f>
        <v>0.30000000000000004</v>
      </c>
      <c r="AN267" s="153" t="s">
        <v>223</v>
      </c>
      <c r="AO267" s="153" t="s">
        <v>291</v>
      </c>
      <c r="AP267" s="153" t="s">
        <v>225</v>
      </c>
      <c r="AQ267" s="153" t="s">
        <v>242</v>
      </c>
      <c r="AR267" s="1013"/>
      <c r="AS267" s="1036"/>
      <c r="AT267" s="1036"/>
      <c r="AU267" s="1033"/>
      <c r="AV267" s="1036"/>
      <c r="AW267" s="1036"/>
      <c r="AX267" s="1033"/>
      <c r="AY267" s="1033"/>
      <c r="AZ267" s="1033"/>
      <c r="BA267" s="1016"/>
      <c r="BB267" s="130"/>
      <c r="BC267" s="130"/>
      <c r="BD267" s="173" t="str">
        <f t="shared" si="28"/>
        <v/>
      </c>
      <c r="BE267" s="149"/>
      <c r="BF267" s="149"/>
      <c r="BG267" s="149"/>
      <c r="BH267" s="149"/>
      <c r="BI267" s="130"/>
      <c r="BJ267" s="130"/>
      <c r="BK267" s="130"/>
      <c r="BL267" s="130"/>
      <c r="BM267" s="155"/>
      <c r="BN267" s="155"/>
      <c r="BO267" s="155"/>
      <c r="BP267" s="155"/>
      <c r="BQ267" s="156"/>
      <c r="BR267" s="157"/>
      <c r="BS267" s="304"/>
      <c r="BT267" s="845"/>
      <c r="BU267" s="1051"/>
      <c r="BV267" s="995"/>
      <c r="BW267" s="995"/>
      <c r="BX267" s="998"/>
      <c r="BY267" s="998"/>
      <c r="BZ267" s="998"/>
    </row>
    <row r="268" spans="1:78" ht="124.5" customHeight="1" x14ac:dyDescent="0.2">
      <c r="A268" s="1339"/>
      <c r="B268" s="1342"/>
      <c r="C268" s="1345"/>
      <c r="D268" s="1001"/>
      <c r="E268" s="1004"/>
      <c r="F268" s="1007"/>
      <c r="G268" s="1024"/>
      <c r="H268" s="1013"/>
      <c r="I268" s="1016"/>
      <c r="J268" s="1019"/>
      <c r="K268" s="1022"/>
      <c r="L268" s="1024"/>
      <c r="M268" s="1169"/>
      <c r="N268" s="1024"/>
      <c r="O268" s="1024"/>
      <c r="P268" s="1076"/>
      <c r="Q268" s="1134"/>
      <c r="R268" s="1016"/>
      <c r="S268" s="1027"/>
      <c r="T268" s="1016"/>
      <c r="U268" s="1027"/>
      <c r="V268" s="1016"/>
      <c r="W268" s="1027"/>
      <c r="X268" s="1030"/>
      <c r="Y268" s="1027"/>
      <c r="Z268" s="1027"/>
      <c r="AA268" s="1033"/>
      <c r="AB268" s="150">
        <v>4</v>
      </c>
      <c r="AC268" s="639" t="s">
        <v>927</v>
      </c>
      <c r="AD268" s="624" t="s">
        <v>271</v>
      </c>
      <c r="AE268" s="567" t="s">
        <v>928</v>
      </c>
      <c r="AF268" s="145" t="str">
        <f t="shared" si="24"/>
        <v>Impacto</v>
      </c>
      <c r="AG268" s="151" t="s">
        <v>264</v>
      </c>
      <c r="AH268" s="146">
        <f t="shared" si="25"/>
        <v>0.1</v>
      </c>
      <c r="AI268" s="151" t="s">
        <v>222</v>
      </c>
      <c r="AJ268" s="146">
        <f t="shared" si="26"/>
        <v>0.15</v>
      </c>
      <c r="AK268" s="147">
        <f t="shared" si="27"/>
        <v>0.25</v>
      </c>
      <c r="AL268" s="152">
        <f>IFERROR(IF(AND(AF267="Probabilidad",AF268="Probabilidad"),(AL267-(+AL267*AK268)),IF(AND(AF267="Impacto",AF268="Probabilidad"),(AL266-(+AL266*AK268)),IF(AF268="Impacto",AL267,""))),"")</f>
        <v>0.36</v>
      </c>
      <c r="AM268" s="152">
        <f>IFERROR(IF(AND(AF267="Impacto",AF268="Impacto"),(AM267-(+AM267*AK268)),IF(AND(AF267="Probabilidad",AF268="Impacto"),(AM266-(+AM266*AK268)),IF(AF268="Probabilidad",AM267,""))),"")</f>
        <v>0.22500000000000003</v>
      </c>
      <c r="AN268" s="153" t="s">
        <v>223</v>
      </c>
      <c r="AO268" s="153" t="s">
        <v>291</v>
      </c>
      <c r="AP268" s="153" t="s">
        <v>225</v>
      </c>
      <c r="AQ268" s="153" t="s">
        <v>226</v>
      </c>
      <c r="AR268" s="1013"/>
      <c r="AS268" s="1036"/>
      <c r="AT268" s="1036"/>
      <c r="AU268" s="1033"/>
      <c r="AV268" s="1036"/>
      <c r="AW268" s="1036"/>
      <c r="AX268" s="1033"/>
      <c r="AY268" s="1033"/>
      <c r="AZ268" s="1033"/>
      <c r="BA268" s="1016"/>
      <c r="BB268" s="130"/>
      <c r="BC268" s="130"/>
      <c r="BD268" s="173" t="str">
        <f t="shared" si="28"/>
        <v/>
      </c>
      <c r="BE268" s="149"/>
      <c r="BF268" s="149"/>
      <c r="BG268" s="149"/>
      <c r="BH268" s="149"/>
      <c r="BI268" s="130"/>
      <c r="BJ268" s="130"/>
      <c r="BK268" s="130"/>
      <c r="BL268" s="130"/>
      <c r="BM268" s="155"/>
      <c r="BN268" s="155"/>
      <c r="BO268" s="155"/>
      <c r="BP268" s="155"/>
      <c r="BQ268" s="156"/>
      <c r="BR268" s="157"/>
      <c r="BS268" s="304"/>
      <c r="BT268" s="845"/>
      <c r="BU268" s="1051"/>
      <c r="BV268" s="995"/>
      <c r="BW268" s="995"/>
      <c r="BX268" s="998"/>
      <c r="BY268" s="998"/>
      <c r="BZ268" s="998"/>
    </row>
    <row r="269" spans="1:78" ht="16" x14ac:dyDescent="0.2">
      <c r="A269" s="1339"/>
      <c r="B269" s="1342"/>
      <c r="C269" s="1345"/>
      <c r="D269" s="1001"/>
      <c r="E269" s="1004"/>
      <c r="F269" s="1007"/>
      <c r="G269" s="1024"/>
      <c r="H269" s="1013"/>
      <c r="I269" s="1016"/>
      <c r="J269" s="1019"/>
      <c r="K269" s="1022"/>
      <c r="L269" s="1024"/>
      <c r="M269" s="1169"/>
      <c r="N269" s="1024"/>
      <c r="O269" s="1024"/>
      <c r="P269" s="1076"/>
      <c r="Q269" s="1134"/>
      <c r="R269" s="1016"/>
      <c r="S269" s="1027"/>
      <c r="T269" s="1016"/>
      <c r="U269" s="1027"/>
      <c r="V269" s="1016"/>
      <c r="W269" s="1027"/>
      <c r="X269" s="1030"/>
      <c r="Y269" s="1027"/>
      <c r="Z269" s="1027"/>
      <c r="AA269" s="1033"/>
      <c r="AB269" s="150">
        <v>5</v>
      </c>
      <c r="AC269" s="131"/>
      <c r="AD269" s="174"/>
      <c r="AE269" s="149"/>
      <c r="AF269" s="145" t="str">
        <f t="shared" si="24"/>
        <v/>
      </c>
      <c r="AG269" s="151"/>
      <c r="AH269" s="146" t="str">
        <f t="shared" si="25"/>
        <v/>
      </c>
      <c r="AI269" s="151"/>
      <c r="AJ269" s="146" t="str">
        <f t="shared" si="26"/>
        <v/>
      </c>
      <c r="AK269" s="147" t="str">
        <f t="shared" si="27"/>
        <v/>
      </c>
      <c r="AL269" s="152" t="str">
        <f>IFERROR(IF(AND(AF268="Probabilidad",AF269="Probabilidad"),(AL268-(+AL268*AK269)),IF(AND(AF268="Impacto",AF269="Probabilidad"),(AL267-(+AL267*AK269)),IF(AF269="Impacto",AL268,""))),"")</f>
        <v/>
      </c>
      <c r="AM269" s="152" t="str">
        <f>IFERROR(IF(AND(AF268="Impacto",AF269="Impacto"),(AM268-(+AM268*AK269)),IF(AND(AF268="Probabilidad",AF269="Impacto"),(AM267-(+AM267*AK269)),IF(AF269="Probabilidad",AM268,""))),"")</f>
        <v/>
      </c>
      <c r="AN269" s="153"/>
      <c r="AO269" s="153"/>
      <c r="AP269" s="153"/>
      <c r="AQ269" s="153"/>
      <c r="AR269" s="1013"/>
      <c r="AS269" s="1036"/>
      <c r="AT269" s="1036"/>
      <c r="AU269" s="1033"/>
      <c r="AV269" s="1036"/>
      <c r="AW269" s="1036"/>
      <c r="AX269" s="1033"/>
      <c r="AY269" s="1033"/>
      <c r="AZ269" s="1033"/>
      <c r="BA269" s="1016"/>
      <c r="BB269" s="130"/>
      <c r="BC269" s="130"/>
      <c r="BD269" s="173" t="str">
        <f t="shared" si="28"/>
        <v/>
      </c>
      <c r="BE269" s="149"/>
      <c r="BF269" s="149"/>
      <c r="BG269" s="149"/>
      <c r="BH269" s="149"/>
      <c r="BI269" s="130"/>
      <c r="BJ269" s="130"/>
      <c r="BK269" s="130"/>
      <c r="BL269" s="130"/>
      <c r="BM269" s="155"/>
      <c r="BN269" s="155"/>
      <c r="BO269" s="155"/>
      <c r="BP269" s="155"/>
      <c r="BQ269" s="156"/>
      <c r="BR269" s="157"/>
      <c r="BS269" s="304"/>
      <c r="BT269" s="149"/>
      <c r="BU269" s="1051"/>
      <c r="BV269" s="995"/>
      <c r="BW269" s="995"/>
      <c r="BX269" s="998"/>
      <c r="BY269" s="998"/>
      <c r="BZ269" s="998"/>
    </row>
    <row r="270" spans="1:78" ht="17" thickBot="1" x14ac:dyDescent="0.25">
      <c r="A270" s="1340"/>
      <c r="B270" s="1343"/>
      <c r="C270" s="1346"/>
      <c r="D270" s="1002"/>
      <c r="E270" s="1005"/>
      <c r="F270" s="1008"/>
      <c r="G270" s="1025"/>
      <c r="H270" s="1014"/>
      <c r="I270" s="1017"/>
      <c r="J270" s="1020"/>
      <c r="K270" s="1023"/>
      <c r="L270" s="1025"/>
      <c r="M270" s="1170"/>
      <c r="N270" s="1025"/>
      <c r="O270" s="1025"/>
      <c r="P270" s="1077"/>
      <c r="Q270" s="1135"/>
      <c r="R270" s="1017"/>
      <c r="S270" s="1028"/>
      <c r="T270" s="1017"/>
      <c r="U270" s="1028"/>
      <c r="V270" s="1017"/>
      <c r="W270" s="1028"/>
      <c r="X270" s="1031"/>
      <c r="Y270" s="1028"/>
      <c r="Z270" s="1028"/>
      <c r="AA270" s="1034"/>
      <c r="AB270" s="162">
        <v>6</v>
      </c>
      <c r="AC270" s="131"/>
      <c r="AD270" s="160"/>
      <c r="AE270" s="160"/>
      <c r="AF270" s="175" t="str">
        <f t="shared" si="24"/>
        <v/>
      </c>
      <c r="AG270" s="163"/>
      <c r="AH270" s="161" t="str">
        <f t="shared" si="25"/>
        <v/>
      </c>
      <c r="AI270" s="163"/>
      <c r="AJ270" s="161" t="str">
        <f t="shared" si="26"/>
        <v/>
      </c>
      <c r="AK270" s="164" t="str">
        <f t="shared" si="27"/>
        <v/>
      </c>
      <c r="AL270" s="152" t="str">
        <f>IFERROR(IF(AND(AF269="Probabilidad",AF270="Probabilidad"),(AL269-(+AL269*AK270)),IF(AND(AF269="Impacto",AF270="Probabilidad"),(AL268-(+AL268*AK270)),IF(AF270="Impacto",AL269,""))),"")</f>
        <v/>
      </c>
      <c r="AM270" s="152" t="str">
        <f>IFERROR(IF(AND(AF269="Impacto",AF270="Impacto"),(AM269-(+AM269*AK270)),IF(AND(AF269="Probabilidad",AF270="Impacto"),(AM268-(+AM268*AK270)),IF(AF270="Probabilidad",AM269,""))),"")</f>
        <v/>
      </c>
      <c r="AN270" s="51"/>
      <c r="AO270" s="51"/>
      <c r="AP270" s="51"/>
      <c r="AQ270" s="51"/>
      <c r="AR270" s="1014"/>
      <c r="AS270" s="1037"/>
      <c r="AT270" s="1037"/>
      <c r="AU270" s="1034"/>
      <c r="AV270" s="1037"/>
      <c r="AW270" s="1037"/>
      <c r="AX270" s="1034"/>
      <c r="AY270" s="1034"/>
      <c r="AZ270" s="1034"/>
      <c r="BA270" s="1017"/>
      <c r="BB270" s="167"/>
      <c r="BC270" s="167"/>
      <c r="BD270" s="176" t="str">
        <f t="shared" si="28"/>
        <v/>
      </c>
      <c r="BE270" s="160"/>
      <c r="BF270" s="160"/>
      <c r="BG270" s="160"/>
      <c r="BH270" s="160"/>
      <c r="BI270" s="167"/>
      <c r="BJ270" s="167"/>
      <c r="BK270" s="167"/>
      <c r="BL270" s="167"/>
      <c r="BM270" s="168"/>
      <c r="BN270" s="168"/>
      <c r="BO270" s="168"/>
      <c r="BP270" s="168"/>
      <c r="BQ270" s="169"/>
      <c r="BR270" s="170"/>
      <c r="BS270" s="711"/>
      <c r="BT270" s="160"/>
      <c r="BU270" s="1052"/>
      <c r="BV270" s="996"/>
      <c r="BW270" s="996"/>
      <c r="BX270" s="999"/>
      <c r="BY270" s="999"/>
      <c r="BZ270" s="999"/>
    </row>
    <row r="271" spans="1:78" ht="69.75" customHeight="1" x14ac:dyDescent="0.2">
      <c r="A271" s="1067" t="s">
        <v>929</v>
      </c>
      <c r="B271" s="1220" t="s">
        <v>207</v>
      </c>
      <c r="C271" s="1701" t="s">
        <v>930</v>
      </c>
      <c r="D271" s="1000" t="s">
        <v>209</v>
      </c>
      <c r="E271" s="1003" t="s">
        <v>931</v>
      </c>
      <c r="F271" s="1006">
        <v>1</v>
      </c>
      <c r="G271" s="1075" t="s">
        <v>932</v>
      </c>
      <c r="H271" s="1012"/>
      <c r="I271" s="1015"/>
      <c r="J271" s="1018" t="s">
        <v>933</v>
      </c>
      <c r="K271" s="1021" t="s">
        <v>213</v>
      </c>
      <c r="L271" s="994" t="s">
        <v>314</v>
      </c>
      <c r="M271" s="1168" t="s">
        <v>934</v>
      </c>
      <c r="N271" s="994"/>
      <c r="O271" s="994"/>
      <c r="P271" s="1075" t="s">
        <v>935</v>
      </c>
      <c r="Q271" s="1133">
        <v>0</v>
      </c>
      <c r="R271" s="1015" t="s">
        <v>269</v>
      </c>
      <c r="S271" s="1026">
        <f>IF(R271="Muy Alta",100%,IF(R271="Alta",80%,IF(R271="Media",60%,IF(R271="Baja",40%,IF(R271="Muy Baja",20%,"")))))</f>
        <v>0.2</v>
      </c>
      <c r="T271" s="1015"/>
      <c r="U271" s="1026" t="str">
        <f>IF(T271="Catastrófico",100%,IF(T271="Mayor",80%,IF(T271="Moderado",60%,IF(T271="Menor",40%,IF(T271="Leve",20%,"")))))</f>
        <v/>
      </c>
      <c r="V271" s="1015" t="s">
        <v>317</v>
      </c>
      <c r="W271" s="1026">
        <f>IF(V271="Catastrófico",100%,IF(V271="Mayor",80%,IF(V271="Moderado",60%,IF(V271="Menor",40%,IF(V271="Leve",20%,"")))))</f>
        <v>0.2</v>
      </c>
      <c r="X271" s="1029" t="str">
        <f>IF(Y271=100%,"Catastrófico",IF(Y271=80%,"Mayor",IF(Y271=60%,"Moderado",IF(Y271=40%,"Menor",IF(Y271=20%,"Leve","")))))</f>
        <v>Leve</v>
      </c>
      <c r="Y271" s="1026">
        <f>IF(AND(U271="",W271=""),"",MAX(U271,W271))</f>
        <v>0.2</v>
      </c>
      <c r="Z271" s="1026" t="str">
        <f>CONCATENATE(R271,X271)</f>
        <v>Muy BajaLeve</v>
      </c>
      <c r="AA271" s="1038" t="str">
        <f>IF(Z271="Muy AltaLeve","Alto",IF(Z271="Muy AltaMenor","Alto",IF(Z271="Muy AltaModerado","Alto",IF(Z271="Muy AltaMayor","Alto",IF(Z271="Muy AltaCatastrófico","Extremo",IF(Z271="AltaLeve","Moderado",IF(Z271="AltaMenor","Moderado",IF(Z271="AltaModerado","Alto",IF(Z271="AltaMayor","Alto",IF(Z271="AltaCatastrófico","Extremo",IF(Z271="MediaLeve","Moderado",IF(Z271="MediaMenor","Moderado",IF(Z271="MediaModerado","Moderado",IF(Z271="MediaMayor","Alto",IF(Z271="MediaCatastrófico","Extremo",IF(Z271="BajaLeve","Bajo",IF(Z271="BajaMenor","Moderado",IF(Z271="BajaModerado","Moderado",IF(Z271="BajaMayor","Alto",IF(Z271="BajaCatastrófico","Extremo",IF(Z271="Muy BajaLeve","Bajo",IF(Z271="Muy BajaMenor","Bajo",IF(Z271="Muy BajaModerado","Moderado",IF(Z271="Muy BajaMayor","Alto",IF(Z271="Muy BajaCatastrófico","Extremo","")))))))))))))))))))))))))</f>
        <v>Bajo</v>
      </c>
      <c r="AB271" s="97">
        <v>1</v>
      </c>
      <c r="AC271" s="9" t="s">
        <v>936</v>
      </c>
      <c r="AD271" s="12" t="s">
        <v>271</v>
      </c>
      <c r="AE271" s="223" t="s">
        <v>937</v>
      </c>
      <c r="AF271" s="145" t="str">
        <f t="shared" ref="AF271:AF288" si="29">IF(OR(AG271="Preventivo",AG271="Detectivo"),"Probabilidad",IF(AG271="Correctivo","Impacto",""))</f>
        <v>Probabilidad</v>
      </c>
      <c r="AG271" s="595" t="s">
        <v>221</v>
      </c>
      <c r="AH271" s="146">
        <f t="shared" ref="AH271:AH288" si="30">IF(AG271="","",IF(AG271="Preventivo",25%,IF(AG271="Detectivo",15%,IF(AG271="Correctivo",10%))))</f>
        <v>0.25</v>
      </c>
      <c r="AI271" s="595" t="s">
        <v>222</v>
      </c>
      <c r="AJ271" s="146">
        <f t="shared" ref="AJ271:AJ288" si="31">IF(AI271="Automático",25%,IF(AI271="Manual",15%,""))</f>
        <v>0.15</v>
      </c>
      <c r="AK271" s="147">
        <f t="shared" ref="AK271:AK288" si="32">IF(OR(AH271="",AJ271=""),"",AH271+AJ271)</f>
        <v>0.4</v>
      </c>
      <c r="AL271" s="100">
        <f>IFERROR(IF(AF271="Probabilidad",(S271-(+S271*AK271)),IF(AF271="Impacto",S271,"")),"")</f>
        <v>0.12</v>
      </c>
      <c r="AM271" s="100">
        <f>IFERROR(IF(AF271="Impacto",(Y271-(+Y271*AK271)),IF(AF271="Probabilidad",Y271,"")),"")</f>
        <v>0.2</v>
      </c>
      <c r="AN271" s="50" t="s">
        <v>223</v>
      </c>
      <c r="AO271" s="50" t="s">
        <v>240</v>
      </c>
      <c r="AP271" s="50" t="s">
        <v>225</v>
      </c>
      <c r="AQ271" s="50" t="s">
        <v>226</v>
      </c>
      <c r="AR271" s="1193" t="s">
        <v>938</v>
      </c>
      <c r="AS271" s="1035">
        <f>S271</f>
        <v>0.2</v>
      </c>
      <c r="AT271" s="1035">
        <f>IF(AL271="","",MIN(AL271:AL276))</f>
        <v>4.3199999999999995E-2</v>
      </c>
      <c r="AU271" s="1032" t="str">
        <f>IFERROR(IF(AT271="","",IF(AT271&lt;=0.2,"Muy Baja",IF(AT271&lt;=0.4,"Baja",IF(AT271&lt;=0.6,"Media",IF(AT271&lt;=0.8,"Alta","Muy Alta"))))),"")</f>
        <v>Muy Baja</v>
      </c>
      <c r="AV271" s="1035">
        <f>Y271</f>
        <v>0.2</v>
      </c>
      <c r="AW271" s="1035">
        <f>IF(AM271="","",MIN(AM271:AM276))</f>
        <v>0.2</v>
      </c>
      <c r="AX271" s="1032" t="str">
        <f>IFERROR(IF(AW271="","",IF(AW271&lt;=0.2,"Leve",IF(AW271&lt;=0.4,"Menor",IF(AW271&lt;=0.6,"Moderado",IF(AW271&lt;=0.8,"Mayor","Catastrófico"))))),"")</f>
        <v>Leve</v>
      </c>
      <c r="AY271" s="1032" t="str">
        <f>AA271</f>
        <v>Bajo</v>
      </c>
      <c r="AZ271" s="1032" t="str">
        <f>IFERROR(IF(OR(AND(AU271="Muy Baja",AX271="Leve"),AND(AU271="Muy Baja",AX271="Menor"),AND(AU271="Baja",AX271="Leve")),"Bajo",IF(OR(AND(AU271="Muy baja",AX271="Moderado"),AND(AU271="Baja",AX271="Menor"),AND(AU271="Baja",AX271="Moderado"),AND(AU271="Media",AX271="Leve"),AND(AU271="Media",AX271="Menor"),AND(AU271="Media",AX271="Moderado"),AND(AU271="Alta",AX271="Leve"),AND(AU271="Alta",AX271="Menor")),"Moderado",IF(OR(AND(AU271="Muy Baja",AX271="Mayor"),AND(AU271="Baja",AX271="Mayor"),AND(AU271="Media",AX271="Mayor"),AND(AU271="Alta",AX271="Moderado"),AND(AU271="Alta",AX271="Mayor"),AND(AU271="Muy Alta",AX271="Leve"),AND(AU271="Muy Alta",AX271="Menor"),AND(AU271="Muy Alta",AX271="Moderado"),AND(AU271="Muy Alta",AX271="Mayor")),"Alto",IF(OR(AND(AU271="Muy Baja",AX271="Catastrófico"),AND(AU271="Baja",AX271="Catastrófico"),AND(AU271="Media",AX271="Catastrófico"),AND(AU271="Alta",AX271="Catastrófico"),AND(AU271="Muy Alta",AX271="Catastrófico")),"Extremo","")))),"")</f>
        <v>Bajo</v>
      </c>
      <c r="BA271" s="1015" t="s">
        <v>255</v>
      </c>
      <c r="BB271" s="216"/>
      <c r="BC271" s="216"/>
      <c r="BD271" s="102" t="str">
        <f t="shared" ref="BD271:BD295" si="33">IF(SUM(BE271:BH271)=0,"",SUM(BE271:BH271))</f>
        <v/>
      </c>
      <c r="BE271" s="49"/>
      <c r="BF271" s="49"/>
      <c r="BG271" s="49"/>
      <c r="BH271" s="49"/>
      <c r="BI271" s="46"/>
      <c r="BJ271" s="46"/>
      <c r="BK271" s="46"/>
      <c r="BL271" s="46"/>
      <c r="BM271" s="48"/>
      <c r="BN271" s="48"/>
      <c r="BO271" s="48"/>
      <c r="BP271" s="48"/>
      <c r="BQ271" s="104"/>
      <c r="BR271" s="128"/>
      <c r="BS271" s="710"/>
      <c r="BT271" s="831"/>
      <c r="BU271" s="1050"/>
      <c r="BV271" s="1009"/>
      <c r="BW271" s="1009"/>
      <c r="BX271" s="1009"/>
      <c r="BY271" s="1395"/>
      <c r="BZ271" s="1395"/>
    </row>
    <row r="272" spans="1:78" ht="81.75" customHeight="1" x14ac:dyDescent="0.2">
      <c r="A272" s="1067"/>
      <c r="B272" s="1220"/>
      <c r="C272" s="1701"/>
      <c r="D272" s="1001"/>
      <c r="E272" s="1004"/>
      <c r="F272" s="1007"/>
      <c r="G272" s="1076"/>
      <c r="H272" s="1013"/>
      <c r="I272" s="1016"/>
      <c r="J272" s="1019"/>
      <c r="K272" s="1022"/>
      <c r="L272" s="1024"/>
      <c r="M272" s="1169"/>
      <c r="N272" s="1024"/>
      <c r="O272" s="1024"/>
      <c r="P272" s="1076"/>
      <c r="Q272" s="1134"/>
      <c r="R272" s="1016"/>
      <c r="S272" s="1027"/>
      <c r="T272" s="1016"/>
      <c r="U272" s="1027"/>
      <c r="V272" s="1016"/>
      <c r="W272" s="1027"/>
      <c r="X272" s="1030"/>
      <c r="Y272" s="1027"/>
      <c r="Z272" s="1027"/>
      <c r="AA272" s="1039"/>
      <c r="AB272" s="150">
        <v>2</v>
      </c>
      <c r="AC272" s="660" t="s">
        <v>939</v>
      </c>
      <c r="AD272" s="269" t="s">
        <v>271</v>
      </c>
      <c r="AE272" s="661" t="s">
        <v>940</v>
      </c>
      <c r="AF272" s="608" t="str">
        <f t="shared" si="29"/>
        <v>Probabilidad</v>
      </c>
      <c r="AG272" s="274" t="s">
        <v>221</v>
      </c>
      <c r="AH272" s="609">
        <f t="shared" si="30"/>
        <v>0.25</v>
      </c>
      <c r="AI272" s="274" t="s">
        <v>222</v>
      </c>
      <c r="AJ272" s="610">
        <f t="shared" si="31"/>
        <v>0.15</v>
      </c>
      <c r="AK272" s="147">
        <f t="shared" si="32"/>
        <v>0.4</v>
      </c>
      <c r="AL272" s="152">
        <f>IFERROR(IF(AND(AF271="Probabilidad",AF272="Probabilidad"),(AL271-(+AL271*AK272)),IF(AF272="Probabilidad",(S271-(+S271*AK272)),IF(AF272="Impacto",AL271,""))),"")</f>
        <v>7.1999999999999995E-2</v>
      </c>
      <c r="AM272" s="152">
        <f>IFERROR(IF(AND(AF271="Impacto",AF272="Impacto"),(AM271-(+AM271*AK272)),IF(AF272="Impacto",(Y271-(+Y271*AK272)),IF(AF272="Probabilidad",AM271,""))),"")</f>
        <v>0.2</v>
      </c>
      <c r="AN272" s="153" t="s">
        <v>223</v>
      </c>
      <c r="AO272" s="153" t="s">
        <v>240</v>
      </c>
      <c r="AP272" s="153" t="s">
        <v>225</v>
      </c>
      <c r="AQ272" s="153" t="s">
        <v>226</v>
      </c>
      <c r="AR272" s="1013"/>
      <c r="AS272" s="1036"/>
      <c r="AT272" s="1036"/>
      <c r="AU272" s="1033"/>
      <c r="AV272" s="1036"/>
      <c r="AW272" s="1036"/>
      <c r="AX272" s="1033"/>
      <c r="AY272" s="1033"/>
      <c r="AZ272" s="1033"/>
      <c r="BA272" s="1016"/>
      <c r="BB272" s="129"/>
      <c r="BC272" s="129"/>
      <c r="BD272" s="148" t="str">
        <f t="shared" si="33"/>
        <v/>
      </c>
      <c r="BE272" s="154"/>
      <c r="BF272" s="154"/>
      <c r="BG272" s="154"/>
      <c r="BH272" s="154"/>
      <c r="BI272" s="130"/>
      <c r="BJ272" s="130"/>
      <c r="BK272" s="130"/>
      <c r="BL272" s="130"/>
      <c r="BM272" s="155"/>
      <c r="BN272" s="155"/>
      <c r="BO272" s="155"/>
      <c r="BP272" s="155"/>
      <c r="BQ272" s="156"/>
      <c r="BR272" s="157"/>
      <c r="BS272" s="304"/>
      <c r="BT272" s="831"/>
      <c r="BU272" s="1051"/>
      <c r="BV272" s="1010"/>
      <c r="BW272" s="1010"/>
      <c r="BX272" s="1010"/>
      <c r="BY272" s="1401"/>
      <c r="BZ272" s="1401"/>
    </row>
    <row r="273" spans="1:78" ht="105" customHeight="1" x14ac:dyDescent="0.2">
      <c r="A273" s="1067"/>
      <c r="B273" s="1220"/>
      <c r="C273" s="1701"/>
      <c r="D273" s="1001"/>
      <c r="E273" s="1004"/>
      <c r="F273" s="1007"/>
      <c r="G273" s="1076"/>
      <c r="H273" s="1013"/>
      <c r="I273" s="1016"/>
      <c r="J273" s="1019"/>
      <c r="K273" s="1022"/>
      <c r="L273" s="1024"/>
      <c r="M273" s="1169"/>
      <c r="N273" s="1024"/>
      <c r="O273" s="1024"/>
      <c r="P273" s="1076"/>
      <c r="Q273" s="1134"/>
      <c r="R273" s="1016"/>
      <c r="S273" s="1027"/>
      <c r="T273" s="1016"/>
      <c r="U273" s="1027"/>
      <c r="V273" s="1016"/>
      <c r="W273" s="1027"/>
      <c r="X273" s="1030"/>
      <c r="Y273" s="1027"/>
      <c r="Z273" s="1027"/>
      <c r="AA273" s="1039"/>
      <c r="AB273" s="150">
        <v>3</v>
      </c>
      <c r="AC273" s="131" t="s">
        <v>941</v>
      </c>
      <c r="AD273" s="28" t="s">
        <v>271</v>
      </c>
      <c r="AE273" s="223" t="s">
        <v>942</v>
      </c>
      <c r="AF273" s="145" t="str">
        <f t="shared" si="29"/>
        <v>Probabilidad</v>
      </c>
      <c r="AG273" s="232" t="s">
        <v>221</v>
      </c>
      <c r="AH273" s="146">
        <f t="shared" si="30"/>
        <v>0.25</v>
      </c>
      <c r="AI273" s="232" t="s">
        <v>222</v>
      </c>
      <c r="AJ273" s="146">
        <f t="shared" si="31"/>
        <v>0.15</v>
      </c>
      <c r="AK273" s="147">
        <f t="shared" si="32"/>
        <v>0.4</v>
      </c>
      <c r="AL273" s="152">
        <f>IFERROR(IF(AND(AF272="Probabilidad",AF273="Probabilidad"),(AL272-(+AL272*AK273)),IF(AND(AF272="Impacto",AF273="Probabilidad"),(AL271-(+AL271*AK273)),IF(AF273="Impacto",AL272,""))),"")</f>
        <v>4.3199999999999995E-2</v>
      </c>
      <c r="AM273" s="152">
        <f>IFERROR(IF(AND(AF272="Impacto",AF273="Impacto"),(AM272-(+AM272*AK273)),IF(AND(AF272="Probabilidad",AF273="Impacto"),(AM271-(+AM271*AK273)),IF(AF273="Probabilidad",AM272,""))),"")</f>
        <v>0.2</v>
      </c>
      <c r="AN273" s="153" t="s">
        <v>223</v>
      </c>
      <c r="AO273" s="153" t="s">
        <v>240</v>
      </c>
      <c r="AP273" s="153" t="s">
        <v>225</v>
      </c>
      <c r="AQ273" s="153" t="s">
        <v>226</v>
      </c>
      <c r="AR273" s="1013"/>
      <c r="AS273" s="1036"/>
      <c r="AT273" s="1036"/>
      <c r="AU273" s="1033"/>
      <c r="AV273" s="1036"/>
      <c r="AW273" s="1036"/>
      <c r="AX273" s="1033"/>
      <c r="AY273" s="1033"/>
      <c r="AZ273" s="1033"/>
      <c r="BA273" s="1016"/>
      <c r="BB273" s="129"/>
      <c r="BC273" s="129"/>
      <c r="BD273" s="148" t="str">
        <f t="shared" si="33"/>
        <v/>
      </c>
      <c r="BE273" s="154"/>
      <c r="BF273" s="154"/>
      <c r="BG273" s="154"/>
      <c r="BH273" s="154"/>
      <c r="BI273" s="130"/>
      <c r="BJ273" s="130"/>
      <c r="BK273" s="130"/>
      <c r="BL273" s="130"/>
      <c r="BM273" s="155"/>
      <c r="BN273" s="155"/>
      <c r="BO273" s="155"/>
      <c r="BP273" s="155"/>
      <c r="BQ273" s="156"/>
      <c r="BR273" s="157"/>
      <c r="BS273" s="304"/>
      <c r="BT273" s="831"/>
      <c r="BU273" s="1051"/>
      <c r="BV273" s="1010"/>
      <c r="BW273" s="1010"/>
      <c r="BX273" s="1010"/>
      <c r="BY273" s="1401"/>
      <c r="BZ273" s="1401"/>
    </row>
    <row r="274" spans="1:78" ht="16" x14ac:dyDescent="0.2">
      <c r="A274" s="1067"/>
      <c r="B274" s="1220"/>
      <c r="C274" s="1701"/>
      <c r="D274" s="1001"/>
      <c r="E274" s="1004"/>
      <c r="F274" s="1007"/>
      <c r="G274" s="1076"/>
      <c r="H274" s="1013"/>
      <c r="I274" s="1016"/>
      <c r="J274" s="1019"/>
      <c r="K274" s="1022"/>
      <c r="L274" s="1024"/>
      <c r="M274" s="1169"/>
      <c r="N274" s="1024"/>
      <c r="O274" s="1024"/>
      <c r="P274" s="1076"/>
      <c r="Q274" s="1134"/>
      <c r="R274" s="1016"/>
      <c r="S274" s="1027"/>
      <c r="T274" s="1016"/>
      <c r="U274" s="1027"/>
      <c r="V274" s="1016"/>
      <c r="W274" s="1027"/>
      <c r="X274" s="1030"/>
      <c r="Y274" s="1027"/>
      <c r="Z274" s="1027"/>
      <c r="AA274" s="1039"/>
      <c r="AB274" s="150">
        <v>4</v>
      </c>
      <c r="AC274" s="149"/>
      <c r="AD274" s="149"/>
      <c r="AE274" s="149"/>
      <c r="AF274" s="145" t="str">
        <f t="shared" si="29"/>
        <v/>
      </c>
      <c r="AG274" s="151"/>
      <c r="AH274" s="146" t="str">
        <f t="shared" si="30"/>
        <v/>
      </c>
      <c r="AI274" s="151"/>
      <c r="AJ274" s="146" t="str">
        <f t="shared" si="31"/>
        <v/>
      </c>
      <c r="AK274" s="147" t="str">
        <f t="shared" si="32"/>
        <v/>
      </c>
      <c r="AL274" s="152" t="str">
        <f>IFERROR(IF(AND(AF273="Probabilidad",AF274="Probabilidad"),(AL273-(+AL273*AK274)),IF(AND(AF273="Impacto",AF274="Probabilidad"),(AL272-(+AL272*AK274)),IF(AF274="Impacto",AL273,""))),"")</f>
        <v/>
      </c>
      <c r="AM274" s="152" t="str">
        <f>IFERROR(IF(AND(AF273="Impacto",AF274="Impacto"),(AM273-(+AM273*AK274)),IF(AND(AF273="Probabilidad",AF274="Impacto"),(AM272-(+AM272*AK274)),IF(AF274="Probabilidad",AM273,""))),"")</f>
        <v/>
      </c>
      <c r="AN274" s="153"/>
      <c r="AO274" s="153"/>
      <c r="AP274" s="153"/>
      <c r="AQ274" s="153"/>
      <c r="AR274" s="1013"/>
      <c r="AS274" s="1036"/>
      <c r="AT274" s="1036"/>
      <c r="AU274" s="1033"/>
      <c r="AV274" s="1036"/>
      <c r="AW274" s="1036"/>
      <c r="AX274" s="1033"/>
      <c r="AY274" s="1033"/>
      <c r="AZ274" s="1033"/>
      <c r="BA274" s="1016"/>
      <c r="BB274" s="129"/>
      <c r="BC274" s="129"/>
      <c r="BD274" s="148" t="str">
        <f t="shared" si="33"/>
        <v/>
      </c>
      <c r="BE274" s="154"/>
      <c r="BF274" s="154"/>
      <c r="BG274" s="154"/>
      <c r="BH274" s="154"/>
      <c r="BI274" s="130"/>
      <c r="BJ274" s="130"/>
      <c r="BK274" s="130"/>
      <c r="BL274" s="130"/>
      <c r="BM274" s="155"/>
      <c r="BN274" s="155"/>
      <c r="BO274" s="155"/>
      <c r="BP274" s="155"/>
      <c r="BQ274" s="156"/>
      <c r="BR274" s="157"/>
      <c r="BS274" s="304"/>
      <c r="BT274" s="149"/>
      <c r="BU274" s="1051"/>
      <c r="BV274" s="1010"/>
      <c r="BW274" s="1010"/>
      <c r="BX274" s="1010"/>
      <c r="BY274" s="1401"/>
      <c r="BZ274" s="1401"/>
    </row>
    <row r="275" spans="1:78" ht="16" x14ac:dyDescent="0.2">
      <c r="A275" s="1067"/>
      <c r="B275" s="1220"/>
      <c r="C275" s="1701"/>
      <c r="D275" s="1001"/>
      <c r="E275" s="1004"/>
      <c r="F275" s="1007"/>
      <c r="G275" s="1076"/>
      <c r="H275" s="1013"/>
      <c r="I275" s="1016"/>
      <c r="J275" s="1019"/>
      <c r="K275" s="1022"/>
      <c r="L275" s="1024"/>
      <c r="M275" s="1169"/>
      <c r="N275" s="1024"/>
      <c r="O275" s="1024"/>
      <c r="P275" s="1076"/>
      <c r="Q275" s="1134"/>
      <c r="R275" s="1016"/>
      <c r="S275" s="1027"/>
      <c r="T275" s="1016"/>
      <c r="U275" s="1027"/>
      <c r="V275" s="1016"/>
      <c r="W275" s="1027"/>
      <c r="X275" s="1030"/>
      <c r="Y275" s="1027"/>
      <c r="Z275" s="1027"/>
      <c r="AA275" s="1039"/>
      <c r="AB275" s="150">
        <v>5</v>
      </c>
      <c r="AC275" s="158"/>
      <c r="AD275" s="158"/>
      <c r="AE275" s="149"/>
      <c r="AF275" s="145" t="str">
        <f t="shared" si="29"/>
        <v/>
      </c>
      <c r="AG275" s="151"/>
      <c r="AH275" s="146" t="str">
        <f t="shared" si="30"/>
        <v/>
      </c>
      <c r="AI275" s="151"/>
      <c r="AJ275" s="146" t="str">
        <f t="shared" si="31"/>
        <v/>
      </c>
      <c r="AK275" s="147" t="str">
        <f t="shared" si="32"/>
        <v/>
      </c>
      <c r="AL275" s="152" t="str">
        <f>IFERROR(IF(AND(AF274="Probabilidad",AF275="Probabilidad"),(AL274-(+AL274*AK275)),IF(AND(AF274="Impacto",AF275="Probabilidad"),(AL273-(+AL273*AK275)),IF(AF275="Impacto",AL274,""))),"")</f>
        <v/>
      </c>
      <c r="AM275" s="152" t="str">
        <f>IFERROR(IF(AND(AF274="Impacto",AF275="Impacto"),(AM274-(+AM274*AK275)),IF(AND(AF274="Probabilidad",AF275="Impacto"),(AM273-(+AM273*AK275)),IF(AF275="Probabilidad",AM274,""))),"")</f>
        <v/>
      </c>
      <c r="AN275" s="153"/>
      <c r="AO275" s="153"/>
      <c r="AP275" s="153"/>
      <c r="AQ275" s="153"/>
      <c r="AR275" s="1013"/>
      <c r="AS275" s="1036"/>
      <c r="AT275" s="1036"/>
      <c r="AU275" s="1033"/>
      <c r="AV275" s="1036"/>
      <c r="AW275" s="1036"/>
      <c r="AX275" s="1033"/>
      <c r="AY275" s="1033"/>
      <c r="AZ275" s="1033"/>
      <c r="BA275" s="1016"/>
      <c r="BB275" s="129"/>
      <c r="BC275" s="129"/>
      <c r="BD275" s="148" t="str">
        <f t="shared" si="33"/>
        <v/>
      </c>
      <c r="BE275" s="154"/>
      <c r="BF275" s="154"/>
      <c r="BG275" s="154"/>
      <c r="BH275" s="154"/>
      <c r="BI275" s="130"/>
      <c r="BJ275" s="130"/>
      <c r="BK275" s="130"/>
      <c r="BL275" s="130"/>
      <c r="BM275" s="155"/>
      <c r="BN275" s="155"/>
      <c r="BO275" s="155"/>
      <c r="BP275" s="155"/>
      <c r="BQ275" s="156"/>
      <c r="BR275" s="157"/>
      <c r="BS275" s="304"/>
      <c r="BT275" s="149"/>
      <c r="BU275" s="1051"/>
      <c r="BV275" s="1010"/>
      <c r="BW275" s="1010"/>
      <c r="BX275" s="1010"/>
      <c r="BY275" s="1401"/>
      <c r="BZ275" s="1401"/>
    </row>
    <row r="276" spans="1:78" ht="17" thickBot="1" x14ac:dyDescent="0.25">
      <c r="A276" s="1067"/>
      <c r="B276" s="1220"/>
      <c r="C276" s="1701"/>
      <c r="D276" s="1002"/>
      <c r="E276" s="1005"/>
      <c r="F276" s="1008"/>
      <c r="G276" s="1077"/>
      <c r="H276" s="1014"/>
      <c r="I276" s="1017"/>
      <c r="J276" s="1020"/>
      <c r="K276" s="1023"/>
      <c r="L276" s="1025"/>
      <c r="M276" s="1170"/>
      <c r="N276" s="1025"/>
      <c r="O276" s="1025"/>
      <c r="P276" s="1077"/>
      <c r="Q276" s="1135"/>
      <c r="R276" s="1017"/>
      <c r="S276" s="1028"/>
      <c r="T276" s="1017"/>
      <c r="U276" s="1028"/>
      <c r="V276" s="1017"/>
      <c r="W276" s="1028"/>
      <c r="X276" s="1031"/>
      <c r="Y276" s="1028"/>
      <c r="Z276" s="1028"/>
      <c r="AA276" s="1040"/>
      <c r="AB276" s="162">
        <v>6</v>
      </c>
      <c r="AC276" s="160"/>
      <c r="AD276" s="160"/>
      <c r="AE276" s="160"/>
      <c r="AF276" s="98" t="str">
        <f t="shared" si="29"/>
        <v/>
      </c>
      <c r="AG276" s="163"/>
      <c r="AH276" s="161" t="str">
        <f t="shared" si="30"/>
        <v/>
      </c>
      <c r="AI276" s="163"/>
      <c r="AJ276" s="161" t="str">
        <f t="shared" si="31"/>
        <v/>
      </c>
      <c r="AK276" s="164" t="str">
        <f t="shared" si="32"/>
        <v/>
      </c>
      <c r="AL276" s="152" t="str">
        <f>IFERROR(IF(AND(AF275="Probabilidad",AF276="Probabilidad"),(AL275-(+AL275*AK276)),IF(AND(AF275="Impacto",AF276="Probabilidad"),(AL274-(+AL274*AK276)),IF(AF276="Impacto",AL275,""))),"")</f>
        <v/>
      </c>
      <c r="AM276" s="152" t="str">
        <f>IFERROR(IF(AND(AF275="Impacto",AF276="Impacto"),(AM275-(+AM275*AK276)),IF(AND(AF275="Probabilidad",AF276="Impacto"),(AM274-(+AM274*AK276)),IF(AF276="Probabilidad",AM275,""))),"")</f>
        <v/>
      </c>
      <c r="AN276" s="126"/>
      <c r="AO276" s="51"/>
      <c r="AP276" s="51"/>
      <c r="AQ276" s="51"/>
      <c r="AR276" s="1014"/>
      <c r="AS276" s="1037"/>
      <c r="AT276" s="1037"/>
      <c r="AU276" s="1034"/>
      <c r="AV276" s="1037"/>
      <c r="AW276" s="1037"/>
      <c r="AX276" s="1034"/>
      <c r="AY276" s="1034"/>
      <c r="AZ276" s="1034"/>
      <c r="BA276" s="1017"/>
      <c r="BB276" s="165"/>
      <c r="BC276" s="165"/>
      <c r="BD276" s="159" t="str">
        <f t="shared" si="33"/>
        <v/>
      </c>
      <c r="BE276" s="166"/>
      <c r="BF276" s="166"/>
      <c r="BG276" s="166"/>
      <c r="BH276" s="166"/>
      <c r="BI276" s="167"/>
      <c r="BJ276" s="167"/>
      <c r="BK276" s="167"/>
      <c r="BL276" s="167"/>
      <c r="BM276" s="168"/>
      <c r="BN276" s="168"/>
      <c r="BO276" s="168"/>
      <c r="BP276" s="168"/>
      <c r="BQ276" s="169"/>
      <c r="BR276" s="170"/>
      <c r="BS276" s="711"/>
      <c r="BT276" s="160"/>
      <c r="BU276" s="1052"/>
      <c r="BV276" s="1011"/>
      <c r="BW276" s="1011"/>
      <c r="BX276" s="1011"/>
      <c r="BY276" s="1402"/>
      <c r="BZ276" s="1402"/>
    </row>
    <row r="277" spans="1:78" ht="115.5" customHeight="1" x14ac:dyDescent="0.2">
      <c r="A277" s="1067"/>
      <c r="B277" s="1220"/>
      <c r="C277" s="1701"/>
      <c r="D277" s="1000" t="s">
        <v>209</v>
      </c>
      <c r="E277" s="1003" t="s">
        <v>931</v>
      </c>
      <c r="F277" s="1006">
        <v>2</v>
      </c>
      <c r="G277" s="994" t="s">
        <v>943</v>
      </c>
      <c r="H277" s="1012"/>
      <c r="I277" s="1015"/>
      <c r="J277" s="1018" t="s">
        <v>944</v>
      </c>
      <c r="K277" s="1021" t="s">
        <v>213</v>
      </c>
      <c r="L277" s="994" t="s">
        <v>214</v>
      </c>
      <c r="M277" s="1168" t="s">
        <v>945</v>
      </c>
      <c r="N277" s="994"/>
      <c r="O277" s="994"/>
      <c r="P277" s="994" t="s">
        <v>946</v>
      </c>
      <c r="Q277" s="1482">
        <v>0.95</v>
      </c>
      <c r="R277" s="1371" t="s">
        <v>340</v>
      </c>
      <c r="S277" s="1688">
        <f>IF(R277="Muy Alta",100%,IF(R277="Alta",80%,IF(R277="Media",60%,IF(R277="Baja",40%,IF(R277="Muy Baja",20%,"")))))</f>
        <v>0.8</v>
      </c>
      <c r="T277" s="1371" t="s">
        <v>317</v>
      </c>
      <c r="U277" s="1688">
        <f>IF(T277="Catastrófico",100%,IF(T277="Mayor",80%,IF(T277="Moderado",60%,IF(T277="Menor",40%,IF(T277="Leve",20%,"")))))</f>
        <v>0.2</v>
      </c>
      <c r="V277" s="1371" t="s">
        <v>251</v>
      </c>
      <c r="W277" s="1688">
        <f>IF(V277="Catastrófico",100%,IF(V277="Mayor",80%,IF(V277="Moderado",60%,IF(V277="Menor",40%,IF(V277="Leve",20%,"")))))</f>
        <v>0.4</v>
      </c>
      <c r="X277" s="1029" t="str">
        <f>IF(Y277=100%,"Catastrófico",IF(Y277=80%,"Mayor",IF(Y277=60%,"Moderado",IF(Y277=40%,"Menor",IF(Y277=20%,"Leve","")))))</f>
        <v>Menor</v>
      </c>
      <c r="Y277" s="1688">
        <f>IF(AND(U277="",W277=""),"",MAX(U277,W277))</f>
        <v>0.4</v>
      </c>
      <c r="Z277" s="1688" t="str">
        <f>CONCATENATE(R277,X277)</f>
        <v>AltaMenor</v>
      </c>
      <c r="AA277" s="1029" t="str">
        <f>IF(Z277="Muy AltaLeve","Alto",IF(Z277="Muy AltaMenor","Alto",IF(Z277="Muy AltaModerado","Alto",IF(Z277="Muy AltaMayor","Alto",IF(Z277="Muy AltaCatastrófico","Extremo",IF(Z277="AltaLeve","Moderado",IF(Z277="AltaMenor","Moderado",IF(Z277="AltaModerado","Alto",IF(Z277="AltaMayor","Alto",IF(Z277="AltaCatastrófico","Extremo",IF(Z277="MediaLeve","Moderado",IF(Z277="MediaMenor","Moderado",IF(Z277="MediaModerado","Moderado",IF(Z277="MediaMayor","Alto",IF(Z277="MediaCatastrófico","Extremo",IF(Z277="BajaLeve","Bajo",IF(Z277="BajaMenor","Moderado",IF(Z277="BajaModerado","Moderado",IF(Z277="BajaMayor","Alto",IF(Z277="BajaCatastrófico","Extremo",IF(Z277="Muy BajaLeve","Bajo",IF(Z277="Muy BajaMenor","Bajo",IF(Z277="Muy BajaModerado","Moderado",IF(Z277="Muy BajaMayor","Alto",IF(Z277="Muy BajaCatastrófico","Extremo","")))))))))))))))))))))))))</f>
        <v>Moderado</v>
      </c>
      <c r="AB277" s="97">
        <v>1</v>
      </c>
      <c r="AC277" s="12" t="s">
        <v>947</v>
      </c>
      <c r="AD277" s="12" t="s">
        <v>277</v>
      </c>
      <c r="AE277" s="12" t="s">
        <v>948</v>
      </c>
      <c r="AF277" s="99" t="str">
        <f t="shared" si="29"/>
        <v>Probabilidad</v>
      </c>
      <c r="AG277" s="10" t="s">
        <v>221</v>
      </c>
      <c r="AH277" s="593">
        <f t="shared" si="30"/>
        <v>0.25</v>
      </c>
      <c r="AI277" s="595" t="s">
        <v>222</v>
      </c>
      <c r="AJ277" s="593">
        <f t="shared" si="31"/>
        <v>0.15</v>
      </c>
      <c r="AK277" s="594">
        <f t="shared" si="32"/>
        <v>0.4</v>
      </c>
      <c r="AL277" s="100">
        <f>IFERROR(IF(AF277="Probabilidad",(S277-(+S277*AK277)),IF(AF277="Impacto",S277,"")),"")</f>
        <v>0.48</v>
      </c>
      <c r="AM277" s="100">
        <f>IFERROR(IF(AF277="Impacto",(Y277-(+Y277*AK277)),IF(AF277="Probabilidad",Y277,"")),"")</f>
        <v>0.4</v>
      </c>
      <c r="AN277" s="595" t="s">
        <v>223</v>
      </c>
      <c r="AO277" s="521" t="s">
        <v>291</v>
      </c>
      <c r="AP277" s="595" t="s">
        <v>225</v>
      </c>
      <c r="AQ277" s="595" t="s">
        <v>226</v>
      </c>
      <c r="AR277" s="1691" t="s">
        <v>949</v>
      </c>
      <c r="AS277" s="1692">
        <f>S277</f>
        <v>0.8</v>
      </c>
      <c r="AT277" s="1692">
        <f>IF(AL277="","",MIN(AL277:AL282))</f>
        <v>7.2575999999999988E-2</v>
      </c>
      <c r="AU277" s="1029" t="str">
        <f>IFERROR(IF(AT277="","",IF(AT277&lt;=0.2,"Muy Baja",IF(AT277&lt;=0.4,"Baja",IF(AT277&lt;=0.6,"Media",IF(AT277&lt;=0.8,"Alta","Muy Alta"))))),"")</f>
        <v>Muy Baja</v>
      </c>
      <c r="AV277" s="1692">
        <f>Y277</f>
        <v>0.4</v>
      </c>
      <c r="AW277" s="1692">
        <f>IF(AM277="","",MIN(AM277:AM282))</f>
        <v>0.30000000000000004</v>
      </c>
      <c r="AX277" s="1029" t="str">
        <f>IFERROR(IF(AW277="","",IF(AW277&lt;=0.2,"Leve",IF(AW277&lt;=0.4,"Menor",IF(AW277&lt;=0.6,"Moderado",IF(AW277&lt;=0.8,"Mayor","Catastrófico"))))),"")</f>
        <v>Menor</v>
      </c>
      <c r="AY277" s="1029" t="str">
        <f>AA277</f>
        <v>Moderado</v>
      </c>
      <c r="AZ277" s="1029" t="str">
        <f>IFERROR(IF(OR(AND(AU277="Muy Baja",AX277="Leve"),AND(AU277="Muy Baja",AX277="Menor"),AND(AU277="Baja",AX277="Leve")),"Bajo",IF(OR(AND(AU277="Muy baja",AX277="Moderado"),AND(AU277="Baja",AX277="Menor"),AND(AU277="Baja",AX277="Moderado"),AND(AU277="Media",AX277="Leve"),AND(AU277="Media",AX277="Menor"),AND(AU277="Media",AX277="Moderado"),AND(AU277="Alta",AX277="Leve"),AND(AU277="Alta",AX277="Menor")),"Moderado",IF(OR(AND(AU277="Muy Baja",AX277="Mayor"),AND(AU277="Baja",AX277="Mayor"),AND(AU277="Media",AX277="Mayor"),AND(AU277="Alta",AX277="Moderado"),AND(AU277="Alta",AX277="Mayor"),AND(AU277="Muy Alta",AX277="Leve"),AND(AU277="Muy Alta",AX277="Menor"),AND(AU277="Muy Alta",AX277="Moderado"),AND(AU277="Muy Alta",AX277="Mayor")),"Alto",IF(OR(AND(AU277="Muy Baja",AX277="Catastrófico"),AND(AU277="Baja",AX277="Catastrófico"),AND(AU277="Media",AX277="Catastrófico"),AND(AU277="Alta",AX277="Catastrófico"),AND(AU277="Muy Alta",AX277="Catastrófico")),"Extremo","")))),"")</f>
        <v>Bajo</v>
      </c>
      <c r="BA277" s="1371" t="s">
        <v>255</v>
      </c>
      <c r="BB277" s="46"/>
      <c r="BC277" s="46"/>
      <c r="BD277" s="103" t="str">
        <f t="shared" si="33"/>
        <v/>
      </c>
      <c r="BE277" s="9"/>
      <c r="BF277" s="9"/>
      <c r="BG277" s="9"/>
      <c r="BH277" s="9"/>
      <c r="BI277" s="46"/>
      <c r="BJ277" s="46"/>
      <c r="BK277" s="46"/>
      <c r="BL277" s="46"/>
      <c r="BM277" s="48"/>
      <c r="BN277" s="48"/>
      <c r="BO277" s="48"/>
      <c r="BP277" s="48"/>
      <c r="BQ277" s="104"/>
      <c r="BR277" s="128"/>
      <c r="BS277" s="710"/>
      <c r="BT277" s="831"/>
      <c r="BU277" s="1695"/>
      <c r="BV277" s="994"/>
      <c r="BW277" s="994"/>
      <c r="BX277" s="994"/>
      <c r="BY277" s="1395"/>
      <c r="BZ277" s="997"/>
    </row>
    <row r="278" spans="1:78" ht="115.5" customHeight="1" x14ac:dyDescent="0.2">
      <c r="A278" s="1067"/>
      <c r="B278" s="1220"/>
      <c r="C278" s="1701"/>
      <c r="D278" s="1001"/>
      <c r="E278" s="1004"/>
      <c r="F278" s="1007"/>
      <c r="G278" s="1024"/>
      <c r="H278" s="1013"/>
      <c r="I278" s="1016"/>
      <c r="J278" s="1019"/>
      <c r="K278" s="1022"/>
      <c r="L278" s="1024"/>
      <c r="M278" s="1169"/>
      <c r="N278" s="1024"/>
      <c r="O278" s="1024"/>
      <c r="P278" s="1024"/>
      <c r="Q278" s="1483"/>
      <c r="R278" s="1372"/>
      <c r="S278" s="1689"/>
      <c r="T278" s="1372"/>
      <c r="U278" s="1689"/>
      <c r="V278" s="1372"/>
      <c r="W278" s="1689"/>
      <c r="X278" s="1030"/>
      <c r="Y278" s="1689"/>
      <c r="Z278" s="1689"/>
      <c r="AA278" s="1030"/>
      <c r="AB278" s="150">
        <v>2</v>
      </c>
      <c r="AC278" s="149" t="s">
        <v>950</v>
      </c>
      <c r="AD278" s="149" t="s">
        <v>271</v>
      </c>
      <c r="AE278" s="149" t="s">
        <v>951</v>
      </c>
      <c r="AF278" s="145" t="str">
        <f t="shared" si="29"/>
        <v>Impacto</v>
      </c>
      <c r="AG278" s="151" t="s">
        <v>264</v>
      </c>
      <c r="AH278" s="612">
        <f t="shared" si="30"/>
        <v>0.1</v>
      </c>
      <c r="AI278" s="613" t="s">
        <v>222</v>
      </c>
      <c r="AJ278" s="614">
        <f t="shared" si="31"/>
        <v>0.15</v>
      </c>
      <c r="AK278" s="541">
        <f t="shared" si="32"/>
        <v>0.25</v>
      </c>
      <c r="AL278" s="152">
        <f>IFERROR(IF(AND(AF277="Probabilidad",AF278="Probabilidad"),(AL277-(+AL277*AK278)),IF(AF278="Probabilidad",(S277-(+S277*AK278)),IF(AF278="Impacto",AL277,""))),"")</f>
        <v>0.48</v>
      </c>
      <c r="AM278" s="152">
        <f>IFERROR(IF(AND(AF277="Impacto",AF278="Impacto"),(AM277-(+AM277*AK278)),IF(AF278="Impacto",(Y277-(+Y277*AK278)),IF(AF278="Probabilidad",AM277,""))),"")</f>
        <v>0.30000000000000004</v>
      </c>
      <c r="AN278" s="151" t="s">
        <v>223</v>
      </c>
      <c r="AO278" s="151" t="s">
        <v>291</v>
      </c>
      <c r="AP278" s="151" t="s">
        <v>225</v>
      </c>
      <c r="AQ278" s="151" t="s">
        <v>226</v>
      </c>
      <c r="AR278" s="1022"/>
      <c r="AS278" s="1693"/>
      <c r="AT278" s="1693"/>
      <c r="AU278" s="1030"/>
      <c r="AV278" s="1693"/>
      <c r="AW278" s="1693"/>
      <c r="AX278" s="1030"/>
      <c r="AY278" s="1030"/>
      <c r="AZ278" s="1030"/>
      <c r="BA278" s="1372"/>
      <c r="BB278" s="130"/>
      <c r="BC278" s="130"/>
      <c r="BD278" s="173" t="str">
        <f t="shared" si="33"/>
        <v/>
      </c>
      <c r="BE278" s="149"/>
      <c r="BF278" s="149"/>
      <c r="BG278" s="149"/>
      <c r="BH278" s="149"/>
      <c r="BI278" s="130"/>
      <c r="BJ278" s="130"/>
      <c r="BK278" s="130"/>
      <c r="BL278" s="130"/>
      <c r="BM278" s="155"/>
      <c r="BN278" s="155"/>
      <c r="BO278" s="155"/>
      <c r="BP278" s="155"/>
      <c r="BQ278" s="156"/>
      <c r="BR278" s="157"/>
      <c r="BS278" s="304"/>
      <c r="BT278" s="831"/>
      <c r="BU278" s="1696"/>
      <c r="BV278" s="995"/>
      <c r="BW278" s="995"/>
      <c r="BX278" s="995"/>
      <c r="BY278" s="1401"/>
      <c r="BZ278" s="998"/>
    </row>
    <row r="279" spans="1:78" ht="115.5" customHeight="1" x14ac:dyDescent="0.2">
      <c r="A279" s="1067"/>
      <c r="B279" s="1220"/>
      <c r="C279" s="1701"/>
      <c r="D279" s="1001"/>
      <c r="E279" s="1004"/>
      <c r="F279" s="1007"/>
      <c r="G279" s="1024"/>
      <c r="H279" s="1013"/>
      <c r="I279" s="1016"/>
      <c r="J279" s="1019"/>
      <c r="K279" s="1022"/>
      <c r="L279" s="1024"/>
      <c r="M279" s="1169"/>
      <c r="N279" s="1024"/>
      <c r="O279" s="1024"/>
      <c r="P279" s="1024"/>
      <c r="Q279" s="1483"/>
      <c r="R279" s="1372"/>
      <c r="S279" s="1689"/>
      <c r="T279" s="1372"/>
      <c r="U279" s="1689"/>
      <c r="V279" s="1372"/>
      <c r="W279" s="1689"/>
      <c r="X279" s="1030"/>
      <c r="Y279" s="1689"/>
      <c r="Z279" s="1689"/>
      <c r="AA279" s="1030"/>
      <c r="AB279" s="150">
        <v>3</v>
      </c>
      <c r="AC279" s="149" t="s">
        <v>952</v>
      </c>
      <c r="AD279" s="149" t="s">
        <v>271</v>
      </c>
      <c r="AE279" s="149" t="s">
        <v>953</v>
      </c>
      <c r="AF279" s="145" t="str">
        <f t="shared" si="29"/>
        <v>Probabilidad</v>
      </c>
      <c r="AG279" s="151" t="s">
        <v>221</v>
      </c>
      <c r="AH279" s="612">
        <f t="shared" si="30"/>
        <v>0.25</v>
      </c>
      <c r="AI279" s="274" t="s">
        <v>222</v>
      </c>
      <c r="AJ279" s="614">
        <f t="shared" si="31"/>
        <v>0.15</v>
      </c>
      <c r="AK279" s="541">
        <f t="shared" si="32"/>
        <v>0.4</v>
      </c>
      <c r="AL279" s="152">
        <f>IFERROR(IF(AND(AF278="Probabilidad",AF279="Probabilidad"),(AL278-(+AL278*AK279)),IF(AND(AF278="Impacto",AF279="Probabilidad"),(AL277-(+AL277*AK279)),IF(AF279="Impacto",AL278,""))),"")</f>
        <v>0.28799999999999998</v>
      </c>
      <c r="AM279" s="152">
        <f>IFERROR(IF(AND(AF278="Impacto",AF279="Impacto"),(AM278-(+AM278*AK279)),IF(AND(AF278="Probabilidad",AF279="Impacto"),(AM277-(+AM277*AK279)),IF(AF279="Probabilidad",AM278,""))),"")</f>
        <v>0.30000000000000004</v>
      </c>
      <c r="AN279" s="151" t="s">
        <v>223</v>
      </c>
      <c r="AO279" s="151" t="s">
        <v>291</v>
      </c>
      <c r="AP279" s="151" t="s">
        <v>225</v>
      </c>
      <c r="AQ279" s="151" t="s">
        <v>226</v>
      </c>
      <c r="AR279" s="1022"/>
      <c r="AS279" s="1693"/>
      <c r="AT279" s="1693"/>
      <c r="AU279" s="1030"/>
      <c r="AV279" s="1693"/>
      <c r="AW279" s="1693"/>
      <c r="AX279" s="1030"/>
      <c r="AY279" s="1030"/>
      <c r="AZ279" s="1030"/>
      <c r="BA279" s="1372"/>
      <c r="BB279" s="130"/>
      <c r="BC279" s="130"/>
      <c r="BD279" s="173" t="str">
        <f t="shared" si="33"/>
        <v/>
      </c>
      <c r="BE279" s="149"/>
      <c r="BF279" s="149"/>
      <c r="BG279" s="149"/>
      <c r="BH279" s="149"/>
      <c r="BI279" s="130"/>
      <c r="BJ279" s="130"/>
      <c r="BK279" s="130"/>
      <c r="BL279" s="130"/>
      <c r="BM279" s="155"/>
      <c r="BN279" s="155"/>
      <c r="BO279" s="155"/>
      <c r="BP279" s="155"/>
      <c r="BQ279" s="156"/>
      <c r="BR279" s="157"/>
      <c r="BS279" s="304"/>
      <c r="BT279" s="831"/>
      <c r="BU279" s="1696"/>
      <c r="BV279" s="995"/>
      <c r="BW279" s="995"/>
      <c r="BX279" s="995"/>
      <c r="BY279" s="1401"/>
      <c r="BZ279" s="998"/>
    </row>
    <row r="280" spans="1:78" ht="115.5" customHeight="1" x14ac:dyDescent="0.2">
      <c r="A280" s="1067"/>
      <c r="B280" s="1220"/>
      <c r="C280" s="1701"/>
      <c r="D280" s="1001"/>
      <c r="E280" s="1004"/>
      <c r="F280" s="1007"/>
      <c r="G280" s="1024"/>
      <c r="H280" s="1013"/>
      <c r="I280" s="1016"/>
      <c r="J280" s="1019"/>
      <c r="K280" s="1022"/>
      <c r="L280" s="1024"/>
      <c r="M280" s="1169"/>
      <c r="N280" s="1024"/>
      <c r="O280" s="1024"/>
      <c r="P280" s="1024"/>
      <c r="Q280" s="1483"/>
      <c r="R280" s="1372"/>
      <c r="S280" s="1689"/>
      <c r="T280" s="1372"/>
      <c r="U280" s="1689"/>
      <c r="V280" s="1372"/>
      <c r="W280" s="1689"/>
      <c r="X280" s="1030"/>
      <c r="Y280" s="1689"/>
      <c r="Z280" s="1689"/>
      <c r="AA280" s="1030"/>
      <c r="AB280" s="150">
        <v>4</v>
      </c>
      <c r="AC280" s="149" t="s">
        <v>954</v>
      </c>
      <c r="AD280" s="149" t="s">
        <v>271</v>
      </c>
      <c r="AE280" s="149" t="s">
        <v>955</v>
      </c>
      <c r="AF280" s="145" t="str">
        <f t="shared" si="29"/>
        <v>Probabilidad</v>
      </c>
      <c r="AG280" s="151" t="s">
        <v>221</v>
      </c>
      <c r="AH280" s="540">
        <f t="shared" si="30"/>
        <v>0.25</v>
      </c>
      <c r="AI280" s="521" t="s">
        <v>222</v>
      </c>
      <c r="AJ280" s="540">
        <f t="shared" si="31"/>
        <v>0.15</v>
      </c>
      <c r="AK280" s="541">
        <f t="shared" si="32"/>
        <v>0.4</v>
      </c>
      <c r="AL280" s="152">
        <f>IFERROR(IF(AND(AF279="Probabilidad",AF280="Probabilidad"),(AL279-(+AL279*AK280)),IF(AND(AF279="Impacto",AF280="Probabilidad"),(AL278-(+AL278*AK280)),IF(AF280="Impacto",AL279,""))),"")</f>
        <v>0.17279999999999998</v>
      </c>
      <c r="AM280" s="152">
        <f>IFERROR(IF(AND(AF279="Impacto",AF280="Impacto"),(AM279-(+AM279*AK280)),IF(AND(AF279="Probabilidad",AF280="Impacto"),(AM278-(+AM278*AK280)),IF(AF280="Probabilidad",AM279,""))),"")</f>
        <v>0.30000000000000004</v>
      </c>
      <c r="AN280" s="151" t="s">
        <v>223</v>
      </c>
      <c r="AO280" s="151" t="s">
        <v>291</v>
      </c>
      <c r="AP280" s="151" t="s">
        <v>225</v>
      </c>
      <c r="AQ280" s="151" t="s">
        <v>226</v>
      </c>
      <c r="AR280" s="1022"/>
      <c r="AS280" s="1693"/>
      <c r="AT280" s="1693"/>
      <c r="AU280" s="1030"/>
      <c r="AV280" s="1693"/>
      <c r="AW280" s="1693"/>
      <c r="AX280" s="1030"/>
      <c r="AY280" s="1030"/>
      <c r="AZ280" s="1030"/>
      <c r="BA280" s="1372"/>
      <c r="BB280" s="130"/>
      <c r="BC280" s="130"/>
      <c r="BD280" s="173" t="str">
        <f t="shared" si="33"/>
        <v/>
      </c>
      <c r="BE280" s="149"/>
      <c r="BF280" s="149"/>
      <c r="BG280" s="149"/>
      <c r="BH280" s="149"/>
      <c r="BI280" s="130"/>
      <c r="BJ280" s="130"/>
      <c r="BK280" s="130"/>
      <c r="BL280" s="130"/>
      <c r="BM280" s="155"/>
      <c r="BN280" s="155"/>
      <c r="BO280" s="155"/>
      <c r="BP280" s="155"/>
      <c r="BQ280" s="156"/>
      <c r="BR280" s="157"/>
      <c r="BS280" s="304"/>
      <c r="BT280" s="831"/>
      <c r="BU280" s="1696"/>
      <c r="BV280" s="995"/>
      <c r="BW280" s="995"/>
      <c r="BX280" s="995"/>
      <c r="BY280" s="1401"/>
      <c r="BZ280" s="998"/>
    </row>
    <row r="281" spans="1:78" ht="109.5" customHeight="1" x14ac:dyDescent="0.2">
      <c r="A281" s="1067"/>
      <c r="B281" s="1220"/>
      <c r="C281" s="1701"/>
      <c r="D281" s="1001"/>
      <c r="E281" s="1004"/>
      <c r="F281" s="1007"/>
      <c r="G281" s="1024"/>
      <c r="H281" s="1013"/>
      <c r="I281" s="1016"/>
      <c r="J281" s="1019"/>
      <c r="K281" s="1022"/>
      <c r="L281" s="1024"/>
      <c r="M281" s="1169"/>
      <c r="N281" s="1024"/>
      <c r="O281" s="1024"/>
      <c r="P281" s="1024"/>
      <c r="Q281" s="1483"/>
      <c r="R281" s="1372"/>
      <c r="S281" s="1689"/>
      <c r="T281" s="1372"/>
      <c r="U281" s="1689"/>
      <c r="V281" s="1372"/>
      <c r="W281" s="1689"/>
      <c r="X281" s="1030"/>
      <c r="Y281" s="1689"/>
      <c r="Z281" s="1689"/>
      <c r="AA281" s="1030"/>
      <c r="AB281" s="150">
        <v>5</v>
      </c>
      <c r="AC281" s="149" t="s">
        <v>956</v>
      </c>
      <c r="AD281" s="149" t="s">
        <v>271</v>
      </c>
      <c r="AE281" s="149" t="s">
        <v>957</v>
      </c>
      <c r="AF281" s="145" t="str">
        <f t="shared" si="29"/>
        <v>Probabilidad</v>
      </c>
      <c r="AG281" s="151" t="s">
        <v>281</v>
      </c>
      <c r="AH281" s="612">
        <f t="shared" si="30"/>
        <v>0.15</v>
      </c>
      <c r="AI281" s="274" t="s">
        <v>222</v>
      </c>
      <c r="AJ281" s="614">
        <f t="shared" si="31"/>
        <v>0.15</v>
      </c>
      <c r="AK281" s="541">
        <f t="shared" si="32"/>
        <v>0.3</v>
      </c>
      <c r="AL281" s="152">
        <f>IFERROR(IF(AND(AF280="Probabilidad",AF281="Probabilidad"),(AL280-(+AL280*AK281)),IF(AND(AF280="Impacto",AF281="Probabilidad"),(AL279-(+AL279*AK281)),IF(AF281="Impacto",AL280,""))),"")</f>
        <v>0.12095999999999998</v>
      </c>
      <c r="AM281" s="152">
        <f>IFERROR(IF(AND(AF280="Impacto",AF281="Impacto"),(AM280-(+AM280*AK281)),IF(AND(AF280="Probabilidad",AF281="Impacto"),(AM279-(+AM279*AK281)),IF(AF281="Probabilidad",AM280,""))),"")</f>
        <v>0.30000000000000004</v>
      </c>
      <c r="AN281" s="151" t="s">
        <v>223</v>
      </c>
      <c r="AO281" s="151" t="s">
        <v>291</v>
      </c>
      <c r="AP281" s="151" t="s">
        <v>225</v>
      </c>
      <c r="AQ281" s="151" t="s">
        <v>226</v>
      </c>
      <c r="AR281" s="1022"/>
      <c r="AS281" s="1693"/>
      <c r="AT281" s="1693"/>
      <c r="AU281" s="1030"/>
      <c r="AV281" s="1693"/>
      <c r="AW281" s="1693"/>
      <c r="AX281" s="1030"/>
      <c r="AY281" s="1030"/>
      <c r="AZ281" s="1030"/>
      <c r="BA281" s="1372"/>
      <c r="BB281" s="130"/>
      <c r="BC281" s="130"/>
      <c r="BD281" s="173" t="str">
        <f t="shared" si="33"/>
        <v/>
      </c>
      <c r="BE281" s="149"/>
      <c r="BF281" s="149"/>
      <c r="BG281" s="149"/>
      <c r="BH281" s="149"/>
      <c r="BI281" s="130"/>
      <c r="BJ281" s="130"/>
      <c r="BK281" s="130"/>
      <c r="BL281" s="130"/>
      <c r="BM281" s="155"/>
      <c r="BN281" s="155"/>
      <c r="BO281" s="155"/>
      <c r="BP281" s="155"/>
      <c r="BQ281" s="156"/>
      <c r="BR281" s="157"/>
      <c r="BS281" s="304"/>
      <c r="BT281" s="831"/>
      <c r="BU281" s="1696"/>
      <c r="BV281" s="995"/>
      <c r="BW281" s="995"/>
      <c r="BX281" s="995"/>
      <c r="BY281" s="1401"/>
      <c r="BZ281" s="998"/>
    </row>
    <row r="282" spans="1:78" ht="109.5" customHeight="1" thickBot="1" x14ac:dyDescent="0.25">
      <c r="A282" s="1067"/>
      <c r="B282" s="1220"/>
      <c r="C282" s="1701"/>
      <c r="D282" s="1002"/>
      <c r="E282" s="1005"/>
      <c r="F282" s="1008"/>
      <c r="G282" s="1025"/>
      <c r="H282" s="1014"/>
      <c r="I282" s="1017"/>
      <c r="J282" s="1020"/>
      <c r="K282" s="1023"/>
      <c r="L282" s="1025"/>
      <c r="M282" s="1170"/>
      <c r="N282" s="1025"/>
      <c r="O282" s="1025"/>
      <c r="P282" s="1025"/>
      <c r="Q282" s="1484"/>
      <c r="R282" s="1373"/>
      <c r="S282" s="1690"/>
      <c r="T282" s="1373"/>
      <c r="U282" s="1690"/>
      <c r="V282" s="1373"/>
      <c r="W282" s="1690"/>
      <c r="X282" s="1031"/>
      <c r="Y282" s="1690"/>
      <c r="Z282" s="1690"/>
      <c r="AA282" s="1031"/>
      <c r="AB282" s="162">
        <v>6</v>
      </c>
      <c r="AC282" s="160" t="s">
        <v>958</v>
      </c>
      <c r="AD282" s="160" t="s">
        <v>354</v>
      </c>
      <c r="AE282" s="160" t="s">
        <v>959</v>
      </c>
      <c r="AF282" s="175" t="str">
        <f t="shared" si="29"/>
        <v>Probabilidad</v>
      </c>
      <c r="AG282" s="163" t="s">
        <v>221</v>
      </c>
      <c r="AH282" s="596">
        <f t="shared" si="30"/>
        <v>0.25</v>
      </c>
      <c r="AI282" s="232" t="s">
        <v>222</v>
      </c>
      <c r="AJ282" s="596">
        <f t="shared" si="31"/>
        <v>0.15</v>
      </c>
      <c r="AK282" s="597">
        <f t="shared" si="32"/>
        <v>0.4</v>
      </c>
      <c r="AL282" s="152">
        <f>IFERROR(IF(AND(AF281="Probabilidad",AF282="Probabilidad"),(AL281-(+AL281*AK282)),IF(AND(AF281="Impacto",AF282="Probabilidad"),(AL280-(+AL280*AK282)),IF(AF282="Impacto",AL281,""))),"")</f>
        <v>7.2575999999999988E-2</v>
      </c>
      <c r="AM282" s="152">
        <f>IFERROR(IF(AND(AF281="Impacto",AF282="Impacto"),(AM281-(+AM281*AK282)),IF(AND(AF281="Probabilidad",AF282="Impacto"),(AM280-(+AM280*AK282)),IF(AF282="Probabilidad",AM281,""))),"")</f>
        <v>0.30000000000000004</v>
      </c>
      <c r="AN282" s="521" t="s">
        <v>223</v>
      </c>
      <c r="AO282" s="232" t="s">
        <v>291</v>
      </c>
      <c r="AP282" s="521" t="s">
        <v>225</v>
      </c>
      <c r="AQ282" s="521" t="s">
        <v>226</v>
      </c>
      <c r="AR282" s="1023"/>
      <c r="AS282" s="1694"/>
      <c r="AT282" s="1694"/>
      <c r="AU282" s="1031"/>
      <c r="AV282" s="1694"/>
      <c r="AW282" s="1694"/>
      <c r="AX282" s="1031"/>
      <c r="AY282" s="1031"/>
      <c r="AZ282" s="1031"/>
      <c r="BA282" s="1373"/>
      <c r="BB282" s="167"/>
      <c r="BC282" s="167"/>
      <c r="BD282" s="176" t="str">
        <f t="shared" si="33"/>
        <v/>
      </c>
      <c r="BE282" s="160"/>
      <c r="BF282" s="160"/>
      <c r="BG282" s="160"/>
      <c r="BH282" s="160"/>
      <c r="BI282" s="167"/>
      <c r="BJ282" s="167"/>
      <c r="BK282" s="167"/>
      <c r="BL282" s="167"/>
      <c r="BM282" s="168"/>
      <c r="BN282" s="168"/>
      <c r="BO282" s="168"/>
      <c r="BP282" s="168"/>
      <c r="BQ282" s="169"/>
      <c r="BR282" s="170"/>
      <c r="BS282" s="712"/>
      <c r="BT282" s="831"/>
      <c r="BU282" s="1697"/>
      <c r="BV282" s="996"/>
      <c r="BW282" s="996"/>
      <c r="BX282" s="996"/>
      <c r="BY282" s="1402"/>
      <c r="BZ282" s="999"/>
    </row>
    <row r="283" spans="1:78" ht="105" customHeight="1" x14ac:dyDescent="0.2">
      <c r="A283" s="1067"/>
      <c r="B283" s="1220"/>
      <c r="C283" s="1701"/>
      <c r="D283" s="1000" t="s">
        <v>209</v>
      </c>
      <c r="E283" s="1003" t="s">
        <v>931</v>
      </c>
      <c r="F283" s="1006">
        <v>3</v>
      </c>
      <c r="G283" s="994" t="s">
        <v>960</v>
      </c>
      <c r="H283" s="1012"/>
      <c r="I283" s="1015"/>
      <c r="J283" s="1018" t="s">
        <v>961</v>
      </c>
      <c r="K283" s="1021" t="s">
        <v>213</v>
      </c>
      <c r="L283" s="994" t="s">
        <v>214</v>
      </c>
      <c r="M283" s="1168" t="s">
        <v>962</v>
      </c>
      <c r="N283" s="994"/>
      <c r="O283" s="994"/>
      <c r="P283" s="1075" t="s">
        <v>963</v>
      </c>
      <c r="Q283" s="1133">
        <v>0.95</v>
      </c>
      <c r="R283" s="1015" t="s">
        <v>250</v>
      </c>
      <c r="S283" s="1026">
        <f>IF(R283="Muy Alta",100%,IF(R283="Alta",80%,IF(R283="Media",60%,IF(R283="Baja",40%,IF(R283="Muy Baja",20%,"")))))</f>
        <v>0.4</v>
      </c>
      <c r="T283" s="1015"/>
      <c r="U283" s="1026" t="str">
        <f>IF(T283="Catastrófico",100%,IF(T283="Mayor",80%,IF(T283="Moderado",60%,IF(T283="Menor",40%,IF(T283="Leve",20%,"")))))</f>
        <v/>
      </c>
      <c r="V283" s="1015" t="s">
        <v>317</v>
      </c>
      <c r="W283" s="1026">
        <f>IF(V283="Catastrófico",100%,IF(V283="Mayor",80%,IF(V283="Moderado",60%,IF(V283="Menor",40%,IF(V283="Leve",20%,"")))))</f>
        <v>0.2</v>
      </c>
      <c r="X283" s="1029" t="str">
        <f>IF(Y283=100%,"Catastrófico",IF(Y283=80%,"Mayor",IF(Y283=60%,"Moderado",IF(Y283=40%,"Menor",IF(Y283=20%,"Leve","")))))</f>
        <v>Leve</v>
      </c>
      <c r="Y283" s="1026">
        <f>IF(AND(U283="",W283=""),"",MAX(U283,W283))</f>
        <v>0.2</v>
      </c>
      <c r="Z283" s="1026" t="str">
        <f>CONCATENATE(R283,X283)</f>
        <v>BajaLeve</v>
      </c>
      <c r="AA283" s="1032" t="str">
        <f>IF(Z283="Muy AltaLeve","Alto",IF(Z283="Muy AltaMenor","Alto",IF(Z283="Muy AltaModerado","Alto",IF(Z283="Muy AltaMayor","Alto",IF(Z283="Muy AltaCatastrófico","Extremo",IF(Z283="AltaLeve","Moderado",IF(Z283="AltaMenor","Moderado",IF(Z283="AltaModerado","Alto",IF(Z283="AltaMayor","Alto",IF(Z283="AltaCatastrófico","Extremo",IF(Z283="MediaLeve","Moderado",IF(Z283="MediaMenor","Moderado",IF(Z283="MediaModerado","Moderado",IF(Z283="MediaMayor","Alto",IF(Z283="MediaCatastrófico","Extremo",IF(Z283="BajaLeve","Bajo",IF(Z283="BajaMenor","Moderado",IF(Z283="BajaModerado","Moderado",IF(Z283="BajaMayor","Alto",IF(Z283="BajaCatastrófico","Extremo",IF(Z283="Muy BajaLeve","Bajo",IF(Z283="Muy BajaMenor","Bajo",IF(Z283="Muy BajaModerado","Moderado",IF(Z283="Muy BajaMayor","Alto",IF(Z283="Muy BajaCatastrófico","Extremo","")))))))))))))))))))))))))</f>
        <v>Bajo</v>
      </c>
      <c r="AB283" s="97">
        <v>1</v>
      </c>
      <c r="AC283" s="178" t="s">
        <v>964</v>
      </c>
      <c r="AD283" s="230" t="s">
        <v>271</v>
      </c>
      <c r="AE283" s="12" t="s">
        <v>965</v>
      </c>
      <c r="AF283" s="99" t="str">
        <f t="shared" si="29"/>
        <v>Probabilidad</v>
      </c>
      <c r="AG283" s="10" t="s">
        <v>221</v>
      </c>
      <c r="AH283" s="14">
        <f t="shared" si="30"/>
        <v>0.25</v>
      </c>
      <c r="AI283" s="595" t="s">
        <v>222</v>
      </c>
      <c r="AJ283" s="537">
        <f t="shared" si="31"/>
        <v>0.15</v>
      </c>
      <c r="AK283" s="536">
        <f t="shared" si="32"/>
        <v>0.4</v>
      </c>
      <c r="AL283" s="616">
        <f>IFERROR(IF(AF283="Probabilidad",(S283-(+S283*AK283)),IF(AF283="Impacto",S283,"")),"")</f>
        <v>0.24</v>
      </c>
      <c r="AM283" s="616">
        <f>IFERROR(IF(AF283="Impacto",(Y283-(+Y283*AK283)),IF(AF283="Probabilidad",Y283,"")),"")</f>
        <v>0.2</v>
      </c>
      <c r="AN283" s="50" t="s">
        <v>223</v>
      </c>
      <c r="AO283" s="50" t="s">
        <v>291</v>
      </c>
      <c r="AP283" s="50" t="s">
        <v>225</v>
      </c>
      <c r="AQ283" s="50" t="s">
        <v>226</v>
      </c>
      <c r="AR283" s="1193" t="s">
        <v>966</v>
      </c>
      <c r="AS283" s="1035">
        <f>S283</f>
        <v>0.4</v>
      </c>
      <c r="AT283" s="1035">
        <f>IF(AL283="","",MIN(AL283:AL288))</f>
        <v>0.14399999999999999</v>
      </c>
      <c r="AU283" s="1032" t="str">
        <f>IFERROR(IF(AT283="","",IF(AT283&lt;=0.2,"Muy Baja",IF(AT283&lt;=0.4,"Baja",IF(AT283&lt;=0.6,"Media",IF(AT283&lt;=0.8,"Alta","Muy Alta"))))),"")</f>
        <v>Muy Baja</v>
      </c>
      <c r="AV283" s="1035">
        <f>Y283</f>
        <v>0.2</v>
      </c>
      <c r="AW283" s="1035">
        <f>IF(AM283="","",MIN(AM283:AM288))</f>
        <v>0.15000000000000002</v>
      </c>
      <c r="AX283" s="1032" t="str">
        <f>IFERROR(IF(AW283="","",IF(AW283&lt;=0.2,"Leve",IF(AW283&lt;=0.4,"Menor",IF(AW283&lt;=0.6,"Moderado",IF(AW283&lt;=0.8,"Mayor","Catastrófico"))))),"")</f>
        <v>Leve</v>
      </c>
      <c r="AY283" s="1032" t="str">
        <f>AA283</f>
        <v>Bajo</v>
      </c>
      <c r="AZ283" s="1032" t="str">
        <f>IFERROR(IF(OR(AND(AU283="Muy Baja",AX283="Leve"),AND(AU283="Muy Baja",AX283="Menor"),AND(AU283="Baja",AX283="Leve")),"Bajo",IF(OR(AND(AU283="Muy baja",AX283="Moderado"),AND(AU283="Baja",AX283="Menor"),AND(AU283="Baja",AX283="Moderado"),AND(AU283="Media",AX283="Leve"),AND(AU283="Media",AX283="Menor"),AND(AU283="Media",AX283="Moderado"),AND(AU283="Alta",AX283="Leve"),AND(AU283="Alta",AX283="Menor")),"Moderado",IF(OR(AND(AU283="Muy Baja",AX283="Mayor"),AND(AU283="Baja",AX283="Mayor"),AND(AU283="Media",AX283="Mayor"),AND(AU283="Alta",AX283="Moderado"),AND(AU283="Alta",AX283="Mayor"),AND(AU283="Muy Alta",AX283="Leve"),AND(AU283="Muy Alta",AX283="Menor"),AND(AU283="Muy Alta",AX283="Moderado"),AND(AU283="Muy Alta",AX283="Mayor")),"Alto",IF(OR(AND(AU283="Muy Baja",AX283="Catastrófico"),AND(AU283="Baja",AX283="Catastrófico"),AND(AU283="Media",AX283="Catastrófico"),AND(AU283="Alta",AX283="Catastrófico"),AND(AU283="Muy Alta",AX283="Catastrófico")),"Extremo","")))),"")</f>
        <v>Bajo</v>
      </c>
      <c r="BA283" s="1015" t="s">
        <v>255</v>
      </c>
      <c r="BB283" s="309"/>
      <c r="BC283" s="46"/>
      <c r="BD283" s="103" t="str">
        <f t="shared" si="33"/>
        <v/>
      </c>
      <c r="BE283" s="9"/>
      <c r="BF283" s="9"/>
      <c r="BG283" s="9"/>
      <c r="BH283" s="9"/>
      <c r="BI283" s="46"/>
      <c r="BJ283" s="46"/>
      <c r="BK283" s="46"/>
      <c r="BL283" s="46"/>
      <c r="BM283" s="48"/>
      <c r="BN283" s="48"/>
      <c r="BO283" s="48"/>
      <c r="BP283" s="48"/>
      <c r="BQ283" s="104"/>
      <c r="BR283" s="128"/>
      <c r="BS283" s="710"/>
      <c r="BT283" s="831"/>
      <c r="BU283" s="1050"/>
      <c r="BV283" s="994"/>
      <c r="BW283" s="994"/>
      <c r="BX283" s="994"/>
      <c r="BY283" s="1395"/>
      <c r="BZ283" s="997"/>
    </row>
    <row r="284" spans="1:78" ht="80.25" customHeight="1" x14ac:dyDescent="0.2">
      <c r="A284" s="1067"/>
      <c r="B284" s="1220"/>
      <c r="C284" s="1701"/>
      <c r="D284" s="1001"/>
      <c r="E284" s="1004"/>
      <c r="F284" s="1007"/>
      <c r="G284" s="1024"/>
      <c r="H284" s="1013"/>
      <c r="I284" s="1016"/>
      <c r="J284" s="1019"/>
      <c r="K284" s="1022"/>
      <c r="L284" s="1024"/>
      <c r="M284" s="1169"/>
      <c r="N284" s="1024"/>
      <c r="O284" s="1024"/>
      <c r="P284" s="1076"/>
      <c r="Q284" s="1134"/>
      <c r="R284" s="1016"/>
      <c r="S284" s="1027"/>
      <c r="T284" s="1016"/>
      <c r="U284" s="1027"/>
      <c r="V284" s="1016"/>
      <c r="W284" s="1027"/>
      <c r="X284" s="1030"/>
      <c r="Y284" s="1027"/>
      <c r="Z284" s="1027"/>
      <c r="AA284" s="1033"/>
      <c r="AB284" s="150">
        <v>2</v>
      </c>
      <c r="AC284" s="178" t="s">
        <v>967</v>
      </c>
      <c r="AD284" s="178" t="s">
        <v>277</v>
      </c>
      <c r="AE284" s="149" t="s">
        <v>968</v>
      </c>
      <c r="AF284" s="145" t="str">
        <f t="shared" si="29"/>
        <v>Probabilidad</v>
      </c>
      <c r="AG284" s="151" t="s">
        <v>221</v>
      </c>
      <c r="AH284" s="146">
        <f t="shared" si="30"/>
        <v>0.25</v>
      </c>
      <c r="AI284" s="151" t="s">
        <v>222</v>
      </c>
      <c r="AJ284" s="146">
        <f t="shared" si="31"/>
        <v>0.15</v>
      </c>
      <c r="AK284" s="147">
        <f t="shared" si="32"/>
        <v>0.4</v>
      </c>
      <c r="AL284" s="152">
        <f>IFERROR(IF(AND(AF283="Probabilidad",AF284="Probabilidad"),(AL283-(+AL283*AK284)),IF(AF284="Probabilidad",(S283-(+S283*AK284)),IF(AF284="Impacto",AL283,""))),"")</f>
        <v>0.14399999999999999</v>
      </c>
      <c r="AM284" s="152">
        <f>IFERROR(IF(AND(AF283="Impacto",AF284="Impacto"),(AM283-(+AM283*AK284)),IF(AF284="Impacto",(Y283-(+Y283*AK284)),IF(AF284="Probabilidad",AM283,""))),"")</f>
        <v>0.2</v>
      </c>
      <c r="AN284" s="153" t="s">
        <v>223</v>
      </c>
      <c r="AO284" s="153" t="s">
        <v>291</v>
      </c>
      <c r="AP284" s="153" t="s">
        <v>225</v>
      </c>
      <c r="AQ284" s="153" t="s">
        <v>242</v>
      </c>
      <c r="AR284" s="1013"/>
      <c r="AS284" s="1036"/>
      <c r="AT284" s="1036"/>
      <c r="AU284" s="1033"/>
      <c r="AV284" s="1036"/>
      <c r="AW284" s="1036"/>
      <c r="AX284" s="1033"/>
      <c r="AY284" s="1033"/>
      <c r="AZ284" s="1033"/>
      <c r="BA284" s="1016"/>
      <c r="BB284" s="177"/>
      <c r="BC284" s="130"/>
      <c r="BD284" s="173" t="str">
        <f t="shared" si="33"/>
        <v/>
      </c>
      <c r="BE284" s="149"/>
      <c r="BF284" s="149"/>
      <c r="BG284" s="149"/>
      <c r="BH284" s="149"/>
      <c r="BI284" s="130"/>
      <c r="BJ284" s="130"/>
      <c r="BK284" s="130"/>
      <c r="BL284" s="130"/>
      <c r="BM284" s="155"/>
      <c r="BN284" s="155"/>
      <c r="BO284" s="155"/>
      <c r="BP284" s="155"/>
      <c r="BQ284" s="156"/>
      <c r="BR284" s="157"/>
      <c r="BS284" s="304"/>
      <c r="BT284" s="831"/>
      <c r="BU284" s="1051"/>
      <c r="BV284" s="995"/>
      <c r="BW284" s="995"/>
      <c r="BX284" s="995"/>
      <c r="BY284" s="1401"/>
      <c r="BZ284" s="998"/>
    </row>
    <row r="285" spans="1:78" ht="61.5" customHeight="1" x14ac:dyDescent="0.2">
      <c r="A285" s="1067"/>
      <c r="B285" s="1220"/>
      <c r="C285" s="1701"/>
      <c r="D285" s="1001"/>
      <c r="E285" s="1004"/>
      <c r="F285" s="1007"/>
      <c r="G285" s="1024"/>
      <c r="H285" s="1013"/>
      <c r="I285" s="1016"/>
      <c r="J285" s="1019"/>
      <c r="K285" s="1022"/>
      <c r="L285" s="1024"/>
      <c r="M285" s="1169"/>
      <c r="N285" s="1024"/>
      <c r="O285" s="1024"/>
      <c r="P285" s="1076"/>
      <c r="Q285" s="1134"/>
      <c r="R285" s="1016"/>
      <c r="S285" s="1027"/>
      <c r="T285" s="1016"/>
      <c r="U285" s="1027"/>
      <c r="V285" s="1016"/>
      <c r="W285" s="1027"/>
      <c r="X285" s="1030"/>
      <c r="Y285" s="1027"/>
      <c r="Z285" s="1027"/>
      <c r="AA285" s="1033"/>
      <c r="AB285" s="150">
        <v>3</v>
      </c>
      <c r="AC285" s="178" t="s">
        <v>969</v>
      </c>
      <c r="AD285" s="178" t="s">
        <v>271</v>
      </c>
      <c r="AE285" s="149" t="s">
        <v>970</v>
      </c>
      <c r="AF285" s="145" t="str">
        <f t="shared" si="29"/>
        <v>Impacto</v>
      </c>
      <c r="AG285" s="151" t="s">
        <v>264</v>
      </c>
      <c r="AH285" s="146">
        <f t="shared" si="30"/>
        <v>0.1</v>
      </c>
      <c r="AI285" s="232" t="s">
        <v>222</v>
      </c>
      <c r="AJ285" s="228">
        <f t="shared" si="31"/>
        <v>0.15</v>
      </c>
      <c r="AK285" s="233">
        <f t="shared" si="32"/>
        <v>0.25</v>
      </c>
      <c r="AL285" s="234">
        <f>IFERROR(IF(AND(AF284="Probabilidad",AF285="Probabilidad"),(AL284-(+AL284*AK285)),IF(AND(AF284="Impacto",AF285="Probabilidad"),(AL283-(+AL283*AK285)),IF(AF285="Impacto",AL284,""))),"")</f>
        <v>0.14399999999999999</v>
      </c>
      <c r="AM285" s="234">
        <f>IFERROR(IF(AND(AF284="Impacto",AF285="Impacto"),(AM284-(+AM284*AK285)),IF(AND(AF284="Probabilidad",AF285="Impacto"),(AM283-(+AM283*AK285)),IF(AF285="Probabilidad",AM284,""))),"")</f>
        <v>0.15000000000000002</v>
      </c>
      <c r="AN285" s="126" t="s">
        <v>223</v>
      </c>
      <c r="AO285" s="126" t="s">
        <v>291</v>
      </c>
      <c r="AP285" s="126" t="s">
        <v>225</v>
      </c>
      <c r="AQ285" s="51" t="s">
        <v>226</v>
      </c>
      <c r="AR285" s="1013"/>
      <c r="AS285" s="1036"/>
      <c r="AT285" s="1036"/>
      <c r="AU285" s="1033"/>
      <c r="AV285" s="1036"/>
      <c r="AW285" s="1036"/>
      <c r="AX285" s="1033"/>
      <c r="AY285" s="1033"/>
      <c r="AZ285" s="1033"/>
      <c r="BA285" s="1016"/>
      <c r="BB285" s="177"/>
      <c r="BC285" s="130"/>
      <c r="BD285" s="173" t="str">
        <f t="shared" si="33"/>
        <v/>
      </c>
      <c r="BE285" s="149"/>
      <c r="BF285" s="149"/>
      <c r="BG285" s="149"/>
      <c r="BH285" s="149"/>
      <c r="BI285" s="130"/>
      <c r="BJ285" s="130"/>
      <c r="BK285" s="130"/>
      <c r="BL285" s="130"/>
      <c r="BM285" s="155"/>
      <c r="BN285" s="155"/>
      <c r="BO285" s="155"/>
      <c r="BP285" s="155"/>
      <c r="BQ285" s="156"/>
      <c r="BR285" s="157"/>
      <c r="BS285" s="304"/>
      <c r="BT285" s="831"/>
      <c r="BU285" s="1051"/>
      <c r="BV285" s="995"/>
      <c r="BW285" s="995"/>
      <c r="BX285" s="995"/>
      <c r="BY285" s="1401"/>
      <c r="BZ285" s="998"/>
    </row>
    <row r="286" spans="1:78" ht="16" x14ac:dyDescent="0.2">
      <c r="A286" s="1067"/>
      <c r="B286" s="1220"/>
      <c r="C286" s="1701"/>
      <c r="D286" s="1001"/>
      <c r="E286" s="1004"/>
      <c r="F286" s="1007"/>
      <c r="G286" s="1024"/>
      <c r="H286" s="1013"/>
      <c r="I286" s="1016"/>
      <c r="J286" s="1019"/>
      <c r="K286" s="1022"/>
      <c r="L286" s="1024"/>
      <c r="M286" s="1169"/>
      <c r="N286" s="1024"/>
      <c r="O286" s="1024"/>
      <c r="P286" s="1076"/>
      <c r="Q286" s="1134"/>
      <c r="R286" s="1016"/>
      <c r="S286" s="1027"/>
      <c r="T286" s="1016"/>
      <c r="U286" s="1027"/>
      <c r="V286" s="1016"/>
      <c r="W286" s="1027"/>
      <c r="X286" s="1030"/>
      <c r="Y286" s="1027"/>
      <c r="Z286" s="1027"/>
      <c r="AA286" s="1033"/>
      <c r="AB286" s="150">
        <v>4</v>
      </c>
      <c r="AC286" s="178"/>
      <c r="AD286" s="178"/>
      <c r="AE286" s="149"/>
      <c r="AF286" s="145" t="str">
        <f t="shared" si="29"/>
        <v/>
      </c>
      <c r="AG286" s="151"/>
      <c r="AH286" s="146" t="str">
        <f t="shared" si="30"/>
        <v/>
      </c>
      <c r="AI286" s="151"/>
      <c r="AJ286" s="146" t="str">
        <f t="shared" si="31"/>
        <v/>
      </c>
      <c r="AK286" s="147" t="str">
        <f t="shared" si="32"/>
        <v/>
      </c>
      <c r="AL286" s="152" t="str">
        <f>IFERROR(IF(AND(AF285="Probabilidad",AF286="Probabilidad"),(AL285-(+AL285*AK286)),IF(AND(AF285="Impacto",AF286="Probabilidad"),(AL284-(+AL284*AK286)),IF(AF286="Impacto",AL285,""))),"")</f>
        <v/>
      </c>
      <c r="AM286" s="152" t="str">
        <f>IFERROR(IF(AND(AF285="Impacto",AF286="Impacto"),(AM285-(+AM285*AK286)),IF(AND(AF285="Probabilidad",AF286="Impacto"),(AM284-(+AM284*AK286)),IF(AF286="Probabilidad",AM285,""))),"")</f>
        <v/>
      </c>
      <c r="AN286" s="153"/>
      <c r="AO286" s="153"/>
      <c r="AP286" s="153"/>
      <c r="AQ286" s="153"/>
      <c r="AR286" s="1013"/>
      <c r="AS286" s="1036"/>
      <c r="AT286" s="1036"/>
      <c r="AU286" s="1033"/>
      <c r="AV286" s="1036"/>
      <c r="AW286" s="1036"/>
      <c r="AX286" s="1033"/>
      <c r="AY286" s="1033"/>
      <c r="AZ286" s="1033"/>
      <c r="BA286" s="1016"/>
      <c r="BB286" s="177"/>
      <c r="BC286" s="130"/>
      <c r="BD286" s="173" t="str">
        <f t="shared" si="33"/>
        <v/>
      </c>
      <c r="BE286" s="149"/>
      <c r="BF286" s="149"/>
      <c r="BG286" s="149"/>
      <c r="BH286" s="149"/>
      <c r="BI286" s="130"/>
      <c r="BJ286" s="130"/>
      <c r="BK286" s="130"/>
      <c r="BL286" s="130"/>
      <c r="BM286" s="155"/>
      <c r="BN286" s="155"/>
      <c r="BO286" s="155"/>
      <c r="BP286" s="155"/>
      <c r="BQ286" s="156"/>
      <c r="BR286" s="157"/>
      <c r="BS286" s="304"/>
      <c r="BT286" s="149"/>
      <c r="BU286" s="1051"/>
      <c r="BV286" s="995"/>
      <c r="BW286" s="995"/>
      <c r="BX286" s="995"/>
      <c r="BY286" s="1401"/>
      <c r="BZ286" s="998"/>
    </row>
    <row r="287" spans="1:78" ht="16" x14ac:dyDescent="0.2">
      <c r="A287" s="1067"/>
      <c r="B287" s="1220"/>
      <c r="C287" s="1701"/>
      <c r="D287" s="1001"/>
      <c r="E287" s="1004"/>
      <c r="F287" s="1007"/>
      <c r="G287" s="1024"/>
      <c r="H287" s="1013"/>
      <c r="I287" s="1016"/>
      <c r="J287" s="1019"/>
      <c r="K287" s="1022"/>
      <c r="L287" s="1024"/>
      <c r="M287" s="1169"/>
      <c r="N287" s="1024"/>
      <c r="O287" s="1024"/>
      <c r="P287" s="1076"/>
      <c r="Q287" s="1134"/>
      <c r="R287" s="1016"/>
      <c r="S287" s="1027"/>
      <c r="T287" s="1016"/>
      <c r="U287" s="1027"/>
      <c r="V287" s="1016"/>
      <c r="W287" s="1027"/>
      <c r="X287" s="1030"/>
      <c r="Y287" s="1027"/>
      <c r="Z287" s="1027"/>
      <c r="AA287" s="1033"/>
      <c r="AB287" s="150">
        <v>5</v>
      </c>
      <c r="AC287" s="179"/>
      <c r="AD287" s="179"/>
      <c r="AE287" s="28"/>
      <c r="AF287" s="145" t="str">
        <f t="shared" si="29"/>
        <v/>
      </c>
      <c r="AG287" s="151"/>
      <c r="AH287" s="146" t="str">
        <f t="shared" si="30"/>
        <v/>
      </c>
      <c r="AI287" s="151"/>
      <c r="AJ287" s="146" t="str">
        <f t="shared" si="31"/>
        <v/>
      </c>
      <c r="AK287" s="147" t="str">
        <f t="shared" si="32"/>
        <v/>
      </c>
      <c r="AL287" s="152" t="str">
        <f>IFERROR(IF(AND(AF286="Probabilidad",AF287="Probabilidad"),(AL286-(+AL286*AK287)),IF(AND(AF286="Impacto",AF287="Probabilidad"),(AL285-(+AL285*AK287)),IF(AF287="Impacto",AL286,""))),"")</f>
        <v/>
      </c>
      <c r="AM287" s="152" t="str">
        <f>IFERROR(IF(AND(AF286="Impacto",AF287="Impacto"),(AM286-(+AM286*AK287)),IF(AND(AF286="Probabilidad",AF287="Impacto"),(AM285-(+AM285*AK287)),IF(AF287="Probabilidad",AM286,""))),"")</f>
        <v/>
      </c>
      <c r="AN287" s="153"/>
      <c r="AO287" s="153"/>
      <c r="AP287" s="153"/>
      <c r="AQ287" s="153"/>
      <c r="AR287" s="1013"/>
      <c r="AS287" s="1036"/>
      <c r="AT287" s="1036"/>
      <c r="AU287" s="1033"/>
      <c r="AV287" s="1036"/>
      <c r="AW287" s="1036"/>
      <c r="AX287" s="1033"/>
      <c r="AY287" s="1033"/>
      <c r="AZ287" s="1033"/>
      <c r="BA287" s="1016"/>
      <c r="BB287" s="177"/>
      <c r="BC287" s="130"/>
      <c r="BD287" s="173" t="str">
        <f t="shared" si="33"/>
        <v/>
      </c>
      <c r="BE287" s="149"/>
      <c r="BF287" s="149"/>
      <c r="BG287" s="149"/>
      <c r="BH287" s="149"/>
      <c r="BI287" s="130"/>
      <c r="BJ287" s="130"/>
      <c r="BK287" s="130"/>
      <c r="BL287" s="130"/>
      <c r="BM287" s="155"/>
      <c r="BN287" s="155"/>
      <c r="BO287" s="155"/>
      <c r="BP287" s="155"/>
      <c r="BQ287" s="156"/>
      <c r="BR287" s="157"/>
      <c r="BS287" s="304"/>
      <c r="BT287" s="149"/>
      <c r="BU287" s="1051"/>
      <c r="BV287" s="995"/>
      <c r="BW287" s="995"/>
      <c r="BX287" s="995"/>
      <c r="BY287" s="1401"/>
      <c r="BZ287" s="998"/>
    </row>
    <row r="288" spans="1:78" ht="17" thickBot="1" x14ac:dyDescent="0.25">
      <c r="A288" s="1700"/>
      <c r="B288" s="1221"/>
      <c r="C288" s="1702"/>
      <c r="D288" s="1002"/>
      <c r="E288" s="1005"/>
      <c r="F288" s="1008"/>
      <c r="G288" s="1025"/>
      <c r="H288" s="1014"/>
      <c r="I288" s="1017"/>
      <c r="J288" s="1020"/>
      <c r="K288" s="1023"/>
      <c r="L288" s="1025"/>
      <c r="M288" s="1170"/>
      <c r="N288" s="1025"/>
      <c r="O288" s="1025"/>
      <c r="P288" s="1077"/>
      <c r="Q288" s="1135"/>
      <c r="R288" s="1017"/>
      <c r="S288" s="1028"/>
      <c r="T288" s="1017"/>
      <c r="U288" s="1028"/>
      <c r="V288" s="1017"/>
      <c r="W288" s="1028"/>
      <c r="X288" s="1031"/>
      <c r="Y288" s="1028"/>
      <c r="Z288" s="1028"/>
      <c r="AA288" s="1034"/>
      <c r="AB288" s="162">
        <v>6</v>
      </c>
      <c r="AC288" s="160"/>
      <c r="AD288" s="160"/>
      <c r="AE288" s="160"/>
      <c r="AF288" s="175" t="str">
        <f t="shared" si="29"/>
        <v/>
      </c>
      <c r="AG288" s="163"/>
      <c r="AH288" s="161" t="str">
        <f t="shared" si="30"/>
        <v/>
      </c>
      <c r="AI288" s="163"/>
      <c r="AJ288" s="161" t="str">
        <f t="shared" si="31"/>
        <v/>
      </c>
      <c r="AK288" s="164" t="str">
        <f t="shared" si="32"/>
        <v/>
      </c>
      <c r="AL288" s="152" t="str">
        <f>IFERROR(IF(AND(AF287="Probabilidad",AF288="Probabilidad"),(AL287-(+AL287*AK288)),IF(AND(AF287="Impacto",AF288="Probabilidad"),(AL286-(+AL286*AK288)),IF(AF288="Impacto",AL287,""))),"")</f>
        <v/>
      </c>
      <c r="AM288" s="152" t="str">
        <f>IFERROR(IF(AND(AF287="Impacto",AF288="Impacto"),(AM287-(+AM287*AK288)),IF(AND(AF287="Probabilidad",AF288="Impacto"),(AM286-(+AM286*AK288)),IF(AF288="Probabilidad",AM287,""))),"")</f>
        <v/>
      </c>
      <c r="AN288" s="51"/>
      <c r="AO288" s="51"/>
      <c r="AP288" s="51"/>
      <c r="AQ288" s="51"/>
      <c r="AR288" s="1014"/>
      <c r="AS288" s="1037"/>
      <c r="AT288" s="1037"/>
      <c r="AU288" s="1034"/>
      <c r="AV288" s="1037"/>
      <c r="AW288" s="1037"/>
      <c r="AX288" s="1034"/>
      <c r="AY288" s="1034"/>
      <c r="AZ288" s="1034"/>
      <c r="BA288" s="1017"/>
      <c r="BB288" s="310"/>
      <c r="BC288" s="167"/>
      <c r="BD288" s="176" t="str">
        <f t="shared" si="33"/>
        <v/>
      </c>
      <c r="BE288" s="160"/>
      <c r="BF288" s="160"/>
      <c r="BG288" s="160"/>
      <c r="BH288" s="160"/>
      <c r="BI288" s="167"/>
      <c r="BJ288" s="167"/>
      <c r="BK288" s="167"/>
      <c r="BL288" s="167"/>
      <c r="BM288" s="168"/>
      <c r="BN288" s="168"/>
      <c r="BO288" s="168"/>
      <c r="BP288" s="168"/>
      <c r="BQ288" s="169"/>
      <c r="BR288" s="170"/>
      <c r="BS288" s="711"/>
      <c r="BT288" s="160"/>
      <c r="BU288" s="1052"/>
      <c r="BV288" s="996"/>
      <c r="BW288" s="996"/>
      <c r="BX288" s="996"/>
      <c r="BY288" s="1402"/>
      <c r="BZ288" s="999"/>
    </row>
    <row r="289" spans="1:78" ht="132.75" customHeight="1" x14ac:dyDescent="0.2">
      <c r="A289" s="1338" t="s">
        <v>971</v>
      </c>
      <c r="B289" s="1341" t="s">
        <v>207</v>
      </c>
      <c r="C289" s="1344" t="s">
        <v>972</v>
      </c>
      <c r="D289" s="1000" t="s">
        <v>209</v>
      </c>
      <c r="E289" s="1003" t="s">
        <v>973</v>
      </c>
      <c r="F289" s="1006">
        <v>1</v>
      </c>
      <c r="G289" s="1075" t="s">
        <v>974</v>
      </c>
      <c r="H289" s="1012"/>
      <c r="I289" s="1015"/>
      <c r="J289" s="1018" t="s">
        <v>975</v>
      </c>
      <c r="K289" s="1021" t="s">
        <v>213</v>
      </c>
      <c r="L289" s="994" t="s">
        <v>314</v>
      </c>
      <c r="M289" s="1168" t="s">
        <v>976</v>
      </c>
      <c r="N289" s="994"/>
      <c r="O289" s="994"/>
      <c r="P289" s="1075" t="s">
        <v>977</v>
      </c>
      <c r="Q289" s="1703">
        <v>0.9</v>
      </c>
      <c r="R289" s="1015" t="s">
        <v>217</v>
      </c>
      <c r="S289" s="1026">
        <f>IF(R289="Muy Alta",100%,IF(R289="Alta",80%,IF(R289="Media",60%,IF(R289="Baja",40%,IF(R289="Muy Baja",20%,"")))))</f>
        <v>0.6</v>
      </c>
      <c r="T289" s="1015" t="s">
        <v>218</v>
      </c>
      <c r="U289" s="1026">
        <f>IF(T289="Catastrófico",100%,IF(T289="Mayor",80%,IF(T289="Moderado",60%,IF(T289="Menor",40%,IF(T289="Leve",20%,"")))))</f>
        <v>0.6</v>
      </c>
      <c r="V289" s="1015" t="s">
        <v>251</v>
      </c>
      <c r="W289" s="1026">
        <f>IF(V289="Catastrófico",100%,IF(V289="Mayor",80%,IF(V289="Moderado",60%,IF(V289="Menor",40%,IF(V289="Leve",20%,"")))))</f>
        <v>0.4</v>
      </c>
      <c r="X289" s="1029" t="str">
        <f>IF(Y289=100%,"Catastrófico",IF(Y289=80%,"Mayor",IF(Y289=60%,"Moderado",IF(Y289=40%,"Menor",IF(Y289=20%,"Leve","")))))</f>
        <v>Moderado</v>
      </c>
      <c r="Y289" s="1026">
        <f>IF(AND(U289="",W289=""),"",MAX(U289,W289))</f>
        <v>0.6</v>
      </c>
      <c r="Z289" s="1026" t="str">
        <f>CONCATENATE(R289,X289)</f>
        <v>MediaModerado</v>
      </c>
      <c r="AA289" s="1038" t="str">
        <f>IF(Z289="Muy AltaLeve","Alto",IF(Z289="Muy AltaMenor","Alto",IF(Z289="Muy AltaModerado","Alto",IF(Z289="Muy AltaMayor","Alto",IF(Z289="Muy AltaCatastrófico","Extremo",IF(Z289="AltaLeve","Moderado",IF(Z289="AltaMenor","Moderado",IF(Z289="AltaModerado","Alto",IF(Z289="AltaMayor","Alto",IF(Z289="AltaCatastrófico","Extremo",IF(Z289="MediaLeve","Moderado",IF(Z289="MediaMenor","Moderado",IF(Z289="MediaModerado","Moderado",IF(Z289="MediaMayor","Alto",IF(Z289="MediaCatastrófico","Extremo",IF(Z289="BajaLeve","Bajo",IF(Z289="BajaMenor","Moderado",IF(Z289="BajaModerado","Moderado",IF(Z289="BajaMayor","Alto",IF(Z289="BajaCatastrófico","Extremo",IF(Z289="Muy BajaLeve","Bajo",IF(Z289="Muy BajaMenor","Bajo",IF(Z289="Muy BajaModerado","Moderado",IF(Z289="Muy BajaMayor","Alto",IF(Z289="Muy BajaCatastrófico","Extremo","")))))))))))))))))))))))))</f>
        <v>Moderado</v>
      </c>
      <c r="AB289" s="618">
        <v>1</v>
      </c>
      <c r="AC289" s="590" t="s">
        <v>978</v>
      </c>
      <c r="AD289" s="590" t="s">
        <v>354</v>
      </c>
      <c r="AE289" s="590" t="s">
        <v>979</v>
      </c>
      <c r="AF289" s="99" t="str">
        <f t="shared" ref="AF289:AF312" si="34">IF(OR(AG289="Preventivo",AG289="Detectivo"),"Probabilidad",IF(AG289="Correctivo","Impacto",""))</f>
        <v>Probabilidad</v>
      </c>
      <c r="AG289" s="10" t="s">
        <v>221</v>
      </c>
      <c r="AH289" s="14">
        <f t="shared" ref="AH289:AH312" si="35">IF(AG289="","",IF(AG289="Preventivo",25%,IF(AG289="Detectivo",15%,IF(AG289="Correctivo",10%))))</f>
        <v>0.25</v>
      </c>
      <c r="AI289" s="10" t="s">
        <v>222</v>
      </c>
      <c r="AJ289" s="14">
        <f t="shared" ref="AJ289:AJ312" si="36">IF(AI289="Automático",25%,IF(AI289="Manual",15%,""))</f>
        <v>0.15</v>
      </c>
      <c r="AK289" s="101">
        <f t="shared" ref="AK289:AK312" si="37">IF(OR(AH289="",AJ289=""),"",AH289+AJ289)</f>
        <v>0.4</v>
      </c>
      <c r="AL289" s="100">
        <f>IFERROR(IF(AF289="Probabilidad",(S289-(+S289*AK289)),IF(AF289="Impacto",S289,"")),"")</f>
        <v>0.36</v>
      </c>
      <c r="AM289" s="100">
        <f>IFERROR(IF(AF289="Impacto",(Y289-(+Y289*AK289)),IF(AF289="Probabilidad",Y289,"")),"")</f>
        <v>0.6</v>
      </c>
      <c r="AN289" s="335" t="s">
        <v>223</v>
      </c>
      <c r="AO289" s="335" t="s">
        <v>291</v>
      </c>
      <c r="AP289" s="335" t="s">
        <v>241</v>
      </c>
      <c r="AQ289" s="335" t="s">
        <v>226</v>
      </c>
      <c r="AR289" s="1012" t="s">
        <v>980</v>
      </c>
      <c r="AS289" s="1035">
        <f>S289</f>
        <v>0.6</v>
      </c>
      <c r="AT289" s="1035">
        <f>IF(AL289="","",MIN(AL289:AL294))</f>
        <v>9.0719999999999995E-2</v>
      </c>
      <c r="AU289" s="1032" t="str">
        <f>IFERROR(IF(AT289="","",IF(AT289&lt;=0.2,"Muy Baja",IF(AT289&lt;=0.4,"Baja",IF(AT289&lt;=0.6,"Media",IF(AT289&lt;=0.8,"Alta","Muy Alta"))))),"")</f>
        <v>Muy Baja</v>
      </c>
      <c r="AV289" s="1035">
        <f>Y289</f>
        <v>0.6</v>
      </c>
      <c r="AW289" s="1035">
        <f>IF(AM289="","",MIN(AM289:AM294))</f>
        <v>0.6</v>
      </c>
      <c r="AX289" s="1032" t="str">
        <f>IFERROR(IF(AW289="","",IF(AW289&lt;=0.2,"Leve",IF(AW289&lt;=0.4,"Menor",IF(AW289&lt;=0.6,"Moderado",IF(AW289&lt;=0.8,"Mayor","Catastrófico"))))),"")</f>
        <v>Moderado</v>
      </c>
      <c r="AY289" s="1032" t="str">
        <f>AA289</f>
        <v>Moderado</v>
      </c>
      <c r="AZ289" s="1032" t="str">
        <f>IFERROR(IF(OR(AND(AU289="Muy Baja",AX289="Leve"),AND(AU289="Muy Baja",AX289="Menor"),AND(AU289="Baja",AX289="Leve")),"Bajo",IF(OR(AND(AU289="Muy baja",AX289="Moderado"),AND(AU289="Baja",AX289="Menor"),AND(AU289="Baja",AX289="Moderado"),AND(AU289="Media",AX289="Leve"),AND(AU289="Media",AX289="Menor"),AND(AU289="Media",AX289="Moderado"),AND(AU289="Alta",AX289="Leve"),AND(AU289="Alta",AX289="Menor")),"Moderado",IF(OR(AND(AU289="Muy Baja",AX289="Mayor"),AND(AU289="Baja",AX289="Mayor"),AND(AU289="Media",AX289="Mayor"),AND(AU289="Alta",AX289="Moderado"),AND(AU289="Alta",AX289="Mayor"),AND(AU289="Muy Alta",AX289="Leve"),AND(AU289="Muy Alta",AX289="Menor"),AND(AU289="Muy Alta",AX289="Moderado"),AND(AU289="Muy Alta",AX289="Mayor")),"Alto",IF(OR(AND(AU289="Muy Baja",AX289="Catastrófico"),AND(AU289="Baja",AX289="Catastrófico"),AND(AU289="Media",AX289="Catastrófico"),AND(AU289="Alta",AX289="Catastrófico"),AND(AU289="Muy Alta",AX289="Catastrófico")),"Extremo","")))),"")</f>
        <v>Moderado</v>
      </c>
      <c r="BA289" s="1015" t="s">
        <v>228</v>
      </c>
      <c r="BB289" s="216" t="s">
        <v>981</v>
      </c>
      <c r="BC289" s="216" t="s">
        <v>982</v>
      </c>
      <c r="BD289" s="102">
        <f t="shared" si="33"/>
        <v>4</v>
      </c>
      <c r="BE289" s="217">
        <v>1</v>
      </c>
      <c r="BF289" s="217">
        <v>1</v>
      </c>
      <c r="BG289" s="217">
        <v>1</v>
      </c>
      <c r="BH289" s="217">
        <v>1</v>
      </c>
      <c r="BI289" s="46" t="s">
        <v>469</v>
      </c>
      <c r="BJ289" s="46" t="s">
        <v>983</v>
      </c>
      <c r="BK289" s="619"/>
      <c r="BL289" s="784"/>
      <c r="BM289" s="741"/>
      <c r="BN289" s="620"/>
      <c r="BO289" s="620"/>
      <c r="BP289" s="620"/>
      <c r="BQ289" s="104"/>
      <c r="BR289" s="128"/>
      <c r="BS289" s="710"/>
      <c r="BT289" s="28"/>
      <c r="BU289" s="1050"/>
      <c r="BV289" s="1009"/>
      <c r="BW289" s="1075"/>
      <c r="BX289" s="1075"/>
      <c r="BY289" s="1395"/>
      <c r="BZ289" s="1395"/>
    </row>
    <row r="290" spans="1:78" ht="97.5" customHeight="1" x14ac:dyDescent="0.2">
      <c r="A290" s="1339"/>
      <c r="B290" s="1342"/>
      <c r="C290" s="1345"/>
      <c r="D290" s="1001"/>
      <c r="E290" s="1004"/>
      <c r="F290" s="1007"/>
      <c r="G290" s="1076"/>
      <c r="H290" s="1013"/>
      <c r="I290" s="1016"/>
      <c r="J290" s="1019"/>
      <c r="K290" s="1022"/>
      <c r="L290" s="1024"/>
      <c r="M290" s="1169"/>
      <c r="N290" s="1024"/>
      <c r="O290" s="1024"/>
      <c r="P290" s="1076"/>
      <c r="Q290" s="1540"/>
      <c r="R290" s="1016"/>
      <c r="S290" s="1027"/>
      <c r="T290" s="1016"/>
      <c r="U290" s="1027"/>
      <c r="V290" s="1016"/>
      <c r="W290" s="1027"/>
      <c r="X290" s="1030"/>
      <c r="Y290" s="1027"/>
      <c r="Z290" s="1027"/>
      <c r="AA290" s="1039"/>
      <c r="AB290" s="621">
        <v>2</v>
      </c>
      <c r="AC290" s="286" t="s">
        <v>984</v>
      </c>
      <c r="AD290" s="560" t="s">
        <v>277</v>
      </c>
      <c r="AE290" s="560" t="s">
        <v>985</v>
      </c>
      <c r="AF290" s="145" t="str">
        <f t="shared" si="34"/>
        <v>Probabilidad</v>
      </c>
      <c r="AG290" s="151" t="s">
        <v>221</v>
      </c>
      <c r="AH290" s="146">
        <f t="shared" si="35"/>
        <v>0.25</v>
      </c>
      <c r="AI290" s="151" t="s">
        <v>222</v>
      </c>
      <c r="AJ290" s="146">
        <f t="shared" si="36"/>
        <v>0.15</v>
      </c>
      <c r="AK290" s="147">
        <f t="shared" si="37"/>
        <v>0.4</v>
      </c>
      <c r="AL290" s="152">
        <f>IFERROR(IF(AND(AF289="Probabilidad",AF290="Probabilidad"),(AL289-(+AL289*AK290)),IF(AF290="Probabilidad",(S289-(+S289*AK290)),IF(AF290="Impacto",AL289,""))),"")</f>
        <v>0.216</v>
      </c>
      <c r="AM290" s="152">
        <f>IFERROR(IF(AND(AF289="Impacto",AF290="Impacto"),(AM289-(+AM289*AK290)),IF(AF290="Impacto",(Y289-(+Y289*AK290)),IF(AF290="Probabilidad",AM289,""))),"")</f>
        <v>0.6</v>
      </c>
      <c r="AN290" s="153" t="s">
        <v>223</v>
      </c>
      <c r="AO290" s="153" t="s">
        <v>291</v>
      </c>
      <c r="AP290" s="153" t="s">
        <v>241</v>
      </c>
      <c r="AQ290" s="51" t="s">
        <v>226</v>
      </c>
      <c r="AR290" s="1013"/>
      <c r="AS290" s="1036"/>
      <c r="AT290" s="1036"/>
      <c r="AU290" s="1033"/>
      <c r="AV290" s="1036"/>
      <c r="AW290" s="1036"/>
      <c r="AX290" s="1033"/>
      <c r="AY290" s="1033"/>
      <c r="AZ290" s="1033"/>
      <c r="BA290" s="1016"/>
      <c r="BB290" s="562"/>
      <c r="BC290" s="562"/>
      <c r="BD290" s="148" t="str">
        <f t="shared" si="33"/>
        <v/>
      </c>
      <c r="BE290" s="622"/>
      <c r="BF290" s="622"/>
      <c r="BG290" s="622"/>
      <c r="BH290" s="622"/>
      <c r="BI290" s="563"/>
      <c r="BJ290" s="563"/>
      <c r="BK290" s="563"/>
      <c r="BL290" s="563"/>
      <c r="BM290" s="623"/>
      <c r="BN290" s="623"/>
      <c r="BO290" s="623"/>
      <c r="BP290" s="623"/>
      <c r="BQ290" s="156"/>
      <c r="BR290" s="157"/>
      <c r="BS290" s="304"/>
      <c r="BT290" s="28"/>
      <c r="BU290" s="1051"/>
      <c r="BV290" s="1010"/>
      <c r="BW290" s="1191"/>
      <c r="BX290" s="1191"/>
      <c r="BY290" s="1401"/>
      <c r="BZ290" s="1401"/>
    </row>
    <row r="291" spans="1:78" ht="372" customHeight="1" x14ac:dyDescent="0.2">
      <c r="A291" s="1339"/>
      <c r="B291" s="1342"/>
      <c r="C291" s="1345"/>
      <c r="D291" s="1001"/>
      <c r="E291" s="1004"/>
      <c r="F291" s="1007"/>
      <c r="G291" s="1076"/>
      <c r="H291" s="1013"/>
      <c r="I291" s="1016"/>
      <c r="J291" s="1019"/>
      <c r="K291" s="1022"/>
      <c r="L291" s="1024"/>
      <c r="M291" s="1169"/>
      <c r="N291" s="1024"/>
      <c r="O291" s="1024"/>
      <c r="P291" s="1076"/>
      <c r="Q291" s="1540"/>
      <c r="R291" s="1016"/>
      <c r="S291" s="1027"/>
      <c r="T291" s="1016"/>
      <c r="U291" s="1027"/>
      <c r="V291" s="1016"/>
      <c r="W291" s="1027"/>
      <c r="X291" s="1030"/>
      <c r="Y291" s="1027"/>
      <c r="Z291" s="1027"/>
      <c r="AA291" s="1039"/>
      <c r="AB291" s="621">
        <v>3</v>
      </c>
      <c r="AC291" s="286" t="s">
        <v>986</v>
      </c>
      <c r="AD291" s="560" t="s">
        <v>271</v>
      </c>
      <c r="AE291" s="286" t="s">
        <v>987</v>
      </c>
      <c r="AF291" s="145" t="str">
        <f t="shared" si="34"/>
        <v>Probabilidad</v>
      </c>
      <c r="AG291" s="151" t="s">
        <v>221</v>
      </c>
      <c r="AH291" s="146">
        <f t="shared" si="35"/>
        <v>0.25</v>
      </c>
      <c r="AI291" s="151" t="s">
        <v>222</v>
      </c>
      <c r="AJ291" s="146">
        <f t="shared" si="36"/>
        <v>0.15</v>
      </c>
      <c r="AK291" s="147">
        <f t="shared" si="37"/>
        <v>0.4</v>
      </c>
      <c r="AL291" s="152">
        <f>IFERROR(IF(AND(AF290="Probabilidad",AF291="Probabilidad"),(AL290-(+AL290*AK291)),IF(AND(AF290="Impacto",AF291="Probabilidad"),(AL289-(+AL289*AK291)),IF(AF291="Impacto",AL290,""))),"")</f>
        <v>0.12959999999999999</v>
      </c>
      <c r="AM291" s="152">
        <f>IFERROR(IF(AND(AF290="Impacto",AF291="Impacto"),(AM290-(+AM290*AK291)),IF(AND(AF290="Probabilidad",AF291="Impacto"),(AM289-(+AM289*AK291)),IF(AF291="Probabilidad",AM290,""))),"")</f>
        <v>0.6</v>
      </c>
      <c r="AN291" s="153" t="s">
        <v>223</v>
      </c>
      <c r="AO291" s="153" t="s">
        <v>291</v>
      </c>
      <c r="AP291" s="153" t="s">
        <v>241</v>
      </c>
      <c r="AQ291" s="153" t="s">
        <v>226</v>
      </c>
      <c r="AR291" s="1013"/>
      <c r="AS291" s="1036"/>
      <c r="AT291" s="1036"/>
      <c r="AU291" s="1033"/>
      <c r="AV291" s="1036"/>
      <c r="AW291" s="1036"/>
      <c r="AX291" s="1033"/>
      <c r="AY291" s="1033"/>
      <c r="AZ291" s="1033"/>
      <c r="BA291" s="1016"/>
      <c r="BB291" s="562"/>
      <c r="BC291" s="562"/>
      <c r="BD291" s="148" t="str">
        <f t="shared" si="33"/>
        <v/>
      </c>
      <c r="BE291" s="622"/>
      <c r="BF291" s="622"/>
      <c r="BG291" s="622"/>
      <c r="BH291" s="622"/>
      <c r="BI291" s="563"/>
      <c r="BJ291" s="563"/>
      <c r="BK291" s="563"/>
      <c r="BL291" s="563"/>
      <c r="BM291" s="623"/>
      <c r="BN291" s="623"/>
      <c r="BO291" s="623"/>
      <c r="BP291" s="623"/>
      <c r="BQ291" s="156"/>
      <c r="BR291" s="157"/>
      <c r="BS291" s="304"/>
      <c r="BT291" s="761"/>
      <c r="BU291" s="1051"/>
      <c r="BV291" s="1010"/>
      <c r="BW291" s="1191"/>
      <c r="BX291" s="1191"/>
      <c r="BY291" s="1401"/>
      <c r="BZ291" s="1401"/>
    </row>
    <row r="292" spans="1:78" ht="97.5" customHeight="1" x14ac:dyDescent="0.2">
      <c r="A292" s="1339"/>
      <c r="B292" s="1342"/>
      <c r="C292" s="1345"/>
      <c r="D292" s="1001"/>
      <c r="E292" s="1004"/>
      <c r="F292" s="1007"/>
      <c r="G292" s="1076"/>
      <c r="H292" s="1013"/>
      <c r="I292" s="1016"/>
      <c r="J292" s="1019"/>
      <c r="K292" s="1022"/>
      <c r="L292" s="1024"/>
      <c r="M292" s="1169"/>
      <c r="N292" s="1024"/>
      <c r="O292" s="1024"/>
      <c r="P292" s="1076"/>
      <c r="Q292" s="1540"/>
      <c r="R292" s="1016"/>
      <c r="S292" s="1027"/>
      <c r="T292" s="1016"/>
      <c r="U292" s="1027"/>
      <c r="V292" s="1016"/>
      <c r="W292" s="1027"/>
      <c r="X292" s="1030"/>
      <c r="Y292" s="1027"/>
      <c r="Z292" s="1027"/>
      <c r="AA292" s="1039"/>
      <c r="AB292" s="621">
        <v>4</v>
      </c>
      <c r="AC292" s="560" t="s">
        <v>988</v>
      </c>
      <c r="AD292" s="624" t="s">
        <v>271</v>
      </c>
      <c r="AE292" s="560" t="s">
        <v>989</v>
      </c>
      <c r="AF292" s="231" t="str">
        <f t="shared" si="34"/>
        <v>Probabilidad</v>
      </c>
      <c r="AG292" s="232" t="s">
        <v>281</v>
      </c>
      <c r="AH292" s="228">
        <f t="shared" si="35"/>
        <v>0.15</v>
      </c>
      <c r="AI292" s="232" t="s">
        <v>222</v>
      </c>
      <c r="AJ292" s="228">
        <f t="shared" si="36"/>
        <v>0.15</v>
      </c>
      <c r="AK292" s="233">
        <f t="shared" si="37"/>
        <v>0.3</v>
      </c>
      <c r="AL292" s="234">
        <f>IFERROR(IF(AND(AF291="Probabilidad",AF292="Probabilidad"),(AL291-(+AL291*AK292)),IF(AND(AF291="Impacto",AF292="Probabilidad"),(AL290-(+AL290*AK292)),IF(AF292="Impacto",AL291,""))),"")</f>
        <v>9.0719999999999995E-2</v>
      </c>
      <c r="AM292" s="234">
        <f>IFERROR(IF(AND(AF291="Impacto",AF292="Impacto"),(AM291-(+AM291*AK292)),IF(AND(AF291="Probabilidad",AF292="Impacto"),(AM290-(+AM290*AK292)),IF(AF292="Probabilidad",AM291,""))),"")</f>
        <v>0.6</v>
      </c>
      <c r="AN292" s="51" t="s">
        <v>223</v>
      </c>
      <c r="AO292" s="51" t="s">
        <v>291</v>
      </c>
      <c r="AP292" s="51" t="s">
        <v>241</v>
      </c>
      <c r="AQ292" s="153" t="s">
        <v>226</v>
      </c>
      <c r="AR292" s="1013"/>
      <c r="AS292" s="1036"/>
      <c r="AT292" s="1036"/>
      <c r="AU292" s="1033"/>
      <c r="AV292" s="1036"/>
      <c r="AW292" s="1036"/>
      <c r="AX292" s="1033"/>
      <c r="AY292" s="1033"/>
      <c r="AZ292" s="1033"/>
      <c r="BA292" s="1016"/>
      <c r="BB292" s="562"/>
      <c r="BC292" s="562"/>
      <c r="BD292" s="148" t="str">
        <f t="shared" si="33"/>
        <v/>
      </c>
      <c r="BE292" s="622"/>
      <c r="BF292" s="622"/>
      <c r="BG292" s="622"/>
      <c r="BH292" s="622"/>
      <c r="BI292" s="563"/>
      <c r="BJ292" s="563"/>
      <c r="BK292" s="563"/>
      <c r="BL292" s="563"/>
      <c r="BM292" s="623"/>
      <c r="BN292" s="623"/>
      <c r="BO292" s="623"/>
      <c r="BP292" s="623"/>
      <c r="BQ292" s="156"/>
      <c r="BR292" s="157"/>
      <c r="BS292" s="304"/>
      <c r="BT292" s="774"/>
      <c r="BU292" s="1051"/>
      <c r="BV292" s="1010"/>
      <c r="BW292" s="1191"/>
      <c r="BX292" s="1191"/>
      <c r="BY292" s="1401"/>
      <c r="BZ292" s="1401"/>
    </row>
    <row r="293" spans="1:78" ht="16" x14ac:dyDescent="0.2">
      <c r="A293" s="1339"/>
      <c r="B293" s="1342"/>
      <c r="C293" s="1345"/>
      <c r="D293" s="1001"/>
      <c r="E293" s="1004"/>
      <c r="F293" s="1007"/>
      <c r="G293" s="1076"/>
      <c r="H293" s="1013"/>
      <c r="I293" s="1016"/>
      <c r="J293" s="1019"/>
      <c r="K293" s="1022"/>
      <c r="L293" s="1024"/>
      <c r="M293" s="1169"/>
      <c r="N293" s="1024"/>
      <c r="O293" s="1024"/>
      <c r="P293" s="1076"/>
      <c r="Q293" s="1540"/>
      <c r="R293" s="1016"/>
      <c r="S293" s="1027"/>
      <c r="T293" s="1016"/>
      <c r="U293" s="1027"/>
      <c r="V293" s="1016"/>
      <c r="W293" s="1027"/>
      <c r="X293" s="1030"/>
      <c r="Y293" s="1027"/>
      <c r="Z293" s="1027"/>
      <c r="AA293" s="1039"/>
      <c r="AB293" s="150">
        <v>5</v>
      </c>
      <c r="AC293" s="158"/>
      <c r="AD293" s="625"/>
      <c r="AE293" s="149"/>
      <c r="AF293" s="626" t="str">
        <f t="shared" si="34"/>
        <v/>
      </c>
      <c r="AG293" s="627"/>
      <c r="AH293" s="628" t="str">
        <f t="shared" si="35"/>
        <v/>
      </c>
      <c r="AI293" s="627"/>
      <c r="AJ293" s="628" t="str">
        <f t="shared" si="36"/>
        <v/>
      </c>
      <c r="AK293" s="629" t="str">
        <f t="shared" si="37"/>
        <v/>
      </c>
      <c r="AL293" s="630" t="str">
        <f>IFERROR(IF(AND(AF292="Probabilidad",AF293="Probabilidad"),(AL292-(+AL292*AK293)),IF(AND(AF292="Impacto",AF293="Probabilidad"),(AL291-(+AL291*AK293)),IF(AF293="Impacto",AL292,""))),"")</f>
        <v/>
      </c>
      <c r="AM293" s="630" t="str">
        <f>IFERROR(IF(AND(AF292="Impacto",AF293="Impacto"),(AM292-(+AM292*AK293)),IF(AND(AF292="Probabilidad",AF293="Impacto"),(AM291-(+AM291*AK293)),IF(AF293="Probabilidad",AM292,""))),"")</f>
        <v/>
      </c>
      <c r="AN293" s="627"/>
      <c r="AO293" s="627"/>
      <c r="AP293" s="631"/>
      <c r="AQ293" s="631"/>
      <c r="AR293" s="1013"/>
      <c r="AS293" s="1036"/>
      <c r="AT293" s="1036"/>
      <c r="AU293" s="1033"/>
      <c r="AV293" s="1036"/>
      <c r="AW293" s="1036"/>
      <c r="AX293" s="1033"/>
      <c r="AY293" s="1033"/>
      <c r="AZ293" s="1033"/>
      <c r="BA293" s="1016"/>
      <c r="BB293" s="129"/>
      <c r="BC293" s="129"/>
      <c r="BD293" s="148" t="str">
        <f t="shared" si="33"/>
        <v/>
      </c>
      <c r="BE293" s="154"/>
      <c r="BF293" s="154"/>
      <c r="BG293" s="154"/>
      <c r="BH293" s="154"/>
      <c r="BI293" s="130"/>
      <c r="BJ293" s="130"/>
      <c r="BK293" s="130"/>
      <c r="BL293" s="130"/>
      <c r="BM293" s="155"/>
      <c r="BN293" s="155"/>
      <c r="BO293" s="155"/>
      <c r="BP293" s="155"/>
      <c r="BQ293" s="156"/>
      <c r="BR293" s="157"/>
      <c r="BS293" s="304"/>
      <c r="BT293" s="149"/>
      <c r="BU293" s="1051"/>
      <c r="BV293" s="1010"/>
      <c r="BW293" s="1191"/>
      <c r="BX293" s="1191"/>
      <c r="BY293" s="1401"/>
      <c r="BZ293" s="1401"/>
    </row>
    <row r="294" spans="1:78" ht="17" thickBot="1" x14ac:dyDescent="0.25">
      <c r="A294" s="1340"/>
      <c r="B294" s="1343"/>
      <c r="C294" s="1346"/>
      <c r="D294" s="1002"/>
      <c r="E294" s="1005"/>
      <c r="F294" s="1008"/>
      <c r="G294" s="1077"/>
      <c r="H294" s="1014"/>
      <c r="I294" s="1017"/>
      <c r="J294" s="1020"/>
      <c r="K294" s="1023"/>
      <c r="L294" s="1025"/>
      <c r="M294" s="1170"/>
      <c r="N294" s="1025"/>
      <c r="O294" s="1025"/>
      <c r="P294" s="1077"/>
      <c r="Q294" s="1704"/>
      <c r="R294" s="1017"/>
      <c r="S294" s="1028"/>
      <c r="T294" s="1017"/>
      <c r="U294" s="1028"/>
      <c r="V294" s="1017"/>
      <c r="W294" s="1028"/>
      <c r="X294" s="1031"/>
      <c r="Y294" s="1028"/>
      <c r="Z294" s="1028"/>
      <c r="AA294" s="1040"/>
      <c r="AB294" s="162">
        <v>6</v>
      </c>
      <c r="AC294" s="160"/>
      <c r="AD294" s="600"/>
      <c r="AE294" s="160"/>
      <c r="AF294" s="632" t="str">
        <f t="shared" si="34"/>
        <v/>
      </c>
      <c r="AG294" s="633"/>
      <c r="AH294" s="634" t="str">
        <f t="shared" si="35"/>
        <v/>
      </c>
      <c r="AI294" s="633"/>
      <c r="AJ294" s="634" t="str">
        <f t="shared" si="36"/>
        <v/>
      </c>
      <c r="AK294" s="635" t="str">
        <f t="shared" si="37"/>
        <v/>
      </c>
      <c r="AL294" s="636" t="str">
        <f>IFERROR(IF(AND(AF293="Probabilidad",AF294="Probabilidad"),(AL293-(+AL293*AK294)),IF(AND(AF293="Impacto",AF294="Probabilidad"),(AL292-(+AL292*AK294)),IF(AF294="Impacto",AL293,""))),"")</f>
        <v/>
      </c>
      <c r="AM294" s="636" t="str">
        <f>IFERROR(IF(AND(AF293="Impacto",AF294="Impacto"),(AM293-(+AM293*AK294)),IF(AND(AF293="Probabilidad",AF294="Impacto"),(AM292-(+AM292*AK294)),IF(AF294="Probabilidad",AM293,""))),"")</f>
        <v/>
      </c>
      <c r="AN294" s="633"/>
      <c r="AO294" s="633"/>
      <c r="AP294" s="633"/>
      <c r="AQ294" s="633"/>
      <c r="AR294" s="1014"/>
      <c r="AS294" s="1037"/>
      <c r="AT294" s="1037"/>
      <c r="AU294" s="1034"/>
      <c r="AV294" s="1037"/>
      <c r="AW294" s="1037"/>
      <c r="AX294" s="1034"/>
      <c r="AY294" s="1034"/>
      <c r="AZ294" s="1034"/>
      <c r="BA294" s="1017"/>
      <c r="BB294" s="165"/>
      <c r="BC294" s="165"/>
      <c r="BD294" s="159" t="str">
        <f t="shared" si="33"/>
        <v/>
      </c>
      <c r="BE294" s="166"/>
      <c r="BF294" s="166"/>
      <c r="BG294" s="166"/>
      <c r="BH294" s="166"/>
      <c r="BI294" s="167"/>
      <c r="BJ294" s="167"/>
      <c r="BK294" s="167"/>
      <c r="BL294" s="167"/>
      <c r="BM294" s="168"/>
      <c r="BN294" s="168"/>
      <c r="BO294" s="168"/>
      <c r="BP294" s="168"/>
      <c r="BQ294" s="169"/>
      <c r="BR294" s="170"/>
      <c r="BS294" s="711"/>
      <c r="BT294" s="160"/>
      <c r="BU294" s="1052"/>
      <c r="BV294" s="1011"/>
      <c r="BW294" s="1192"/>
      <c r="BX294" s="1192"/>
      <c r="BY294" s="1402"/>
      <c r="BZ294" s="1402"/>
    </row>
    <row r="295" spans="1:78" ht="85.5" customHeight="1" x14ac:dyDescent="0.2">
      <c r="A295" s="1338" t="s">
        <v>990</v>
      </c>
      <c r="B295" s="1341" t="s">
        <v>207</v>
      </c>
      <c r="C295" s="1344" t="s">
        <v>991</v>
      </c>
      <c r="D295" s="1000" t="s">
        <v>209</v>
      </c>
      <c r="E295" s="1003" t="s">
        <v>992</v>
      </c>
      <c r="F295" s="1006">
        <v>1</v>
      </c>
      <c r="G295" s="1075" t="s">
        <v>993</v>
      </c>
      <c r="H295" s="1012"/>
      <c r="I295" s="1015"/>
      <c r="J295" s="1018" t="s">
        <v>994</v>
      </c>
      <c r="K295" s="1021" t="s">
        <v>313</v>
      </c>
      <c r="L295" s="994" t="s">
        <v>214</v>
      </c>
      <c r="M295" s="1168" t="s">
        <v>995</v>
      </c>
      <c r="N295" s="994"/>
      <c r="O295" s="994"/>
      <c r="P295" s="1075" t="s">
        <v>996</v>
      </c>
      <c r="Q295" s="1133">
        <v>0.9</v>
      </c>
      <c r="R295" s="1015" t="s">
        <v>217</v>
      </c>
      <c r="S295" s="1026">
        <f>IF(R295="Muy Alta",100%,IF(R295="Alta",80%,IF(R295="Media",60%,IF(R295="Baja",40%,IF(R295="Muy Baja",20%,"")))))</f>
        <v>0.6</v>
      </c>
      <c r="T295" s="1015"/>
      <c r="U295" s="1026" t="str">
        <f>IF(T295="Catastrófico",100%,IF(T295="Mayor",80%,IF(T295="Moderado",60%,IF(T295="Menor",40%,IF(T295="Leve",20%,"")))))</f>
        <v/>
      </c>
      <c r="V295" s="1015" t="s">
        <v>218</v>
      </c>
      <c r="W295" s="1026">
        <f>IF(V295="Catastrófico",100%,IF(V295="Mayor",80%,IF(V295="Moderado",60%,IF(V295="Menor",40%,IF(V295="Leve",20%,"")))))</f>
        <v>0.6</v>
      </c>
      <c r="X295" s="1029" t="str">
        <f>IF(Y295=100%,"Catastrófico",IF(Y295=80%,"Mayor",IF(Y295=60%,"Moderado",IF(Y295=40%,"Menor",IF(Y295=20%,"Leve","")))))</f>
        <v>Moderado</v>
      </c>
      <c r="Y295" s="1026">
        <f>IF(AND(U295="",W295=""),"",MAX(U295,W295))</f>
        <v>0.6</v>
      </c>
      <c r="Z295" s="1026" t="str">
        <f>CONCATENATE(R295,X295)</f>
        <v>MediaModerado</v>
      </c>
      <c r="AA295" s="1038" t="str">
        <f>IF(Z295="Muy AltaLeve","Alto",IF(Z295="Muy AltaMenor","Alto",IF(Z295="Muy AltaModerado","Alto",IF(Z295="Muy AltaMayor","Alto",IF(Z295="Muy AltaCatastrófico","Extremo",IF(Z295="AltaLeve","Moderado",IF(Z295="AltaMenor","Moderado",IF(Z295="AltaModerado","Alto",IF(Z295="AltaMayor","Alto",IF(Z295="AltaCatastrófico","Extremo",IF(Z295="MediaLeve","Moderado",IF(Z295="MediaMenor","Moderado",IF(Z295="MediaModerado","Moderado",IF(Z295="MediaMayor","Alto",IF(Z295="MediaCatastrófico","Extremo",IF(Z295="BajaLeve","Bajo",IF(Z295="BajaMenor","Moderado",IF(Z295="BajaModerado","Moderado",IF(Z295="BajaMayor","Alto",IF(Z295="BajaCatastrófico","Extremo",IF(Z295="Muy BajaLeve","Bajo",IF(Z295="Muy BajaMenor","Bajo",IF(Z295="Muy BajaModerado","Moderado",IF(Z295="Muy BajaMayor","Alto",IF(Z295="Muy BajaCatastrófico","Extremo","")))))))))))))))))))))))))</f>
        <v>Moderado</v>
      </c>
      <c r="AB295" s="97">
        <v>1</v>
      </c>
      <c r="AC295" s="302" t="s">
        <v>997</v>
      </c>
      <c r="AD295" s="9" t="s">
        <v>354</v>
      </c>
      <c r="AE295" s="9" t="s">
        <v>998</v>
      </c>
      <c r="AF295" s="145" t="str">
        <f t="shared" si="34"/>
        <v>Probabilidad</v>
      </c>
      <c r="AG295" s="10" t="s">
        <v>221</v>
      </c>
      <c r="AH295" s="146">
        <f t="shared" si="35"/>
        <v>0.25</v>
      </c>
      <c r="AI295" s="10" t="s">
        <v>222</v>
      </c>
      <c r="AJ295" s="146">
        <f t="shared" si="36"/>
        <v>0.15</v>
      </c>
      <c r="AK295" s="147">
        <f t="shared" si="37"/>
        <v>0.4</v>
      </c>
      <c r="AL295" s="100">
        <f>IFERROR(IF(AF295="Probabilidad",(S295-(+S295*AK295)),IF(AF295="Impacto",S295,"")),"")</f>
        <v>0.36</v>
      </c>
      <c r="AM295" s="100">
        <f>IFERROR(IF(AF295="Impacto",(Y295-(+Y295*AK295)),IF(AF295="Probabilidad",Y295,"")),"")</f>
        <v>0.6</v>
      </c>
      <c r="AN295" s="50" t="s">
        <v>223</v>
      </c>
      <c r="AO295" s="50" t="s">
        <v>291</v>
      </c>
      <c r="AP295" s="50" t="s">
        <v>241</v>
      </c>
      <c r="AQ295" s="50" t="s">
        <v>242</v>
      </c>
      <c r="AR295" s="1193" t="s">
        <v>999</v>
      </c>
      <c r="AS295" s="1035">
        <f>S295</f>
        <v>0.6</v>
      </c>
      <c r="AT295" s="1035">
        <f>IF(AL295="","",MIN(AL295:AL300))</f>
        <v>4.6655999999999996E-2</v>
      </c>
      <c r="AU295" s="1032" t="str">
        <f>IFERROR(IF(AT295="","",IF(AT295&lt;=0.2,"Muy Baja",IF(AT295&lt;=0.4,"Baja",IF(AT295&lt;=0.6,"Media",IF(AT295&lt;=0.8,"Alta","Muy Alta"))))),"")</f>
        <v>Muy Baja</v>
      </c>
      <c r="AV295" s="1035">
        <f>Y295</f>
        <v>0.6</v>
      </c>
      <c r="AW295" s="1035">
        <f>IF(AM295="","",MIN(AM295:AM300))</f>
        <v>0.6</v>
      </c>
      <c r="AX295" s="1032" t="str">
        <f>IFERROR(IF(AW295="","",IF(AW295&lt;=0.2,"Leve",IF(AW295&lt;=0.4,"Menor",IF(AW295&lt;=0.6,"Moderado",IF(AW295&lt;=0.8,"Mayor","Catastrófico"))))),"")</f>
        <v>Moderado</v>
      </c>
      <c r="AY295" s="1032" t="str">
        <f>AA295</f>
        <v>Moderado</v>
      </c>
      <c r="AZ295" s="1032" t="str">
        <f>IFERROR(IF(OR(AND(AU295="Muy Baja",AX295="Leve"),AND(AU295="Muy Baja",AX295="Menor"),AND(AU295="Baja",AX295="Leve")),"Bajo",IF(OR(AND(AU295="Muy baja",AX295="Moderado"),AND(AU295="Baja",AX295="Menor"),AND(AU295="Baja",AX295="Moderado"),AND(AU295="Media",AX295="Leve"),AND(AU295="Media",AX295="Menor"),AND(AU295="Media",AX295="Moderado"),AND(AU295="Alta",AX295="Leve"),AND(AU295="Alta",AX295="Menor")),"Moderado",IF(OR(AND(AU295="Muy Baja",AX295="Mayor"),AND(AU295="Baja",AX295="Mayor"),AND(AU295="Media",AX295="Mayor"),AND(AU295="Alta",AX295="Moderado"),AND(AU295="Alta",AX295="Mayor"),AND(AU295="Muy Alta",AX295="Leve"),AND(AU295="Muy Alta",AX295="Menor"),AND(AU295="Muy Alta",AX295="Moderado"),AND(AU295="Muy Alta",AX295="Mayor")),"Alto",IF(OR(AND(AU295="Muy Baja",AX295="Catastrófico"),AND(AU295="Baja",AX295="Catastrófico"),AND(AU295="Media",AX295="Catastrófico"),AND(AU295="Alta",AX295="Catastrófico"),AND(AU295="Muy Alta",AX295="Catastrófico")),"Extremo","")))),"")</f>
        <v>Moderado</v>
      </c>
      <c r="BA295" s="1015" t="s">
        <v>228</v>
      </c>
      <c r="BB295" s="216" t="s">
        <v>1000</v>
      </c>
      <c r="BC295" s="216" t="s">
        <v>1001</v>
      </c>
      <c r="BD295" s="102">
        <f t="shared" si="33"/>
        <v>12</v>
      </c>
      <c r="BE295" s="49">
        <v>3</v>
      </c>
      <c r="BF295" s="49">
        <v>3</v>
      </c>
      <c r="BG295" s="49">
        <v>3</v>
      </c>
      <c r="BH295" s="49">
        <v>3</v>
      </c>
      <c r="BI295" s="649" t="s">
        <v>1002</v>
      </c>
      <c r="BJ295" s="216" t="s">
        <v>1003</v>
      </c>
      <c r="BK295" s="619"/>
      <c r="BL295" s="619"/>
      <c r="BM295" s="732"/>
      <c r="BN295" s="48"/>
      <c r="BO295" s="48"/>
      <c r="BP295" s="48"/>
      <c r="BQ295" s="104"/>
      <c r="BR295" s="128"/>
      <c r="BS295" s="710"/>
      <c r="BT295" s="567"/>
      <c r="BU295" s="1050"/>
      <c r="BV295" s="1075"/>
      <c r="BW295" s="1075"/>
      <c r="BX295" s="1395"/>
      <c r="BY295" s="1395"/>
      <c r="BZ295" s="1395"/>
    </row>
    <row r="296" spans="1:78" ht="85.5" customHeight="1" x14ac:dyDescent="0.2">
      <c r="A296" s="1339"/>
      <c r="B296" s="1342"/>
      <c r="C296" s="1345"/>
      <c r="D296" s="1001"/>
      <c r="E296" s="1004"/>
      <c r="F296" s="1007"/>
      <c r="G296" s="1076"/>
      <c r="H296" s="1013"/>
      <c r="I296" s="1016"/>
      <c r="J296" s="1019"/>
      <c r="K296" s="1022"/>
      <c r="L296" s="1024"/>
      <c r="M296" s="1169"/>
      <c r="N296" s="1024"/>
      <c r="O296" s="1024"/>
      <c r="P296" s="1076"/>
      <c r="Q296" s="1134"/>
      <c r="R296" s="1016"/>
      <c r="S296" s="1027"/>
      <c r="T296" s="1016"/>
      <c r="U296" s="1027"/>
      <c r="V296" s="1016"/>
      <c r="W296" s="1027"/>
      <c r="X296" s="1030"/>
      <c r="Y296" s="1027"/>
      <c r="Z296" s="1027"/>
      <c r="AA296" s="1039"/>
      <c r="AB296" s="150">
        <v>2</v>
      </c>
      <c r="AC296" s="131" t="s">
        <v>1004</v>
      </c>
      <c r="AD296" s="131" t="s">
        <v>271</v>
      </c>
      <c r="AE296" s="149" t="s">
        <v>1005</v>
      </c>
      <c r="AF296" s="145" t="str">
        <f t="shared" si="34"/>
        <v>Probabilidad</v>
      </c>
      <c r="AG296" s="151" t="s">
        <v>221</v>
      </c>
      <c r="AH296" s="146">
        <f t="shared" si="35"/>
        <v>0.25</v>
      </c>
      <c r="AI296" s="151" t="s">
        <v>222</v>
      </c>
      <c r="AJ296" s="146">
        <f t="shared" si="36"/>
        <v>0.15</v>
      </c>
      <c r="AK296" s="147">
        <f t="shared" si="37"/>
        <v>0.4</v>
      </c>
      <c r="AL296" s="152">
        <f>IFERROR(IF(AND(AF295="Probabilidad",AF296="Probabilidad"),(AL295-(+AL295*AK296)),IF(AF296="Probabilidad",(S295-(+S295*AK296)),IF(AF296="Impacto",AL295,""))),"")</f>
        <v>0.216</v>
      </c>
      <c r="AM296" s="152">
        <f>IFERROR(IF(AND(AF295="Impacto",AF296="Impacto"),(AM295-(+AM295*AK296)),IF(AF296="Impacto",(Y295-(+Y295*AK296)),IF(AF296="Probabilidad",AM295,""))),"")</f>
        <v>0.6</v>
      </c>
      <c r="AN296" s="153" t="s">
        <v>223</v>
      </c>
      <c r="AO296" s="153" t="s">
        <v>291</v>
      </c>
      <c r="AP296" s="153" t="s">
        <v>241</v>
      </c>
      <c r="AQ296" s="153" t="s">
        <v>242</v>
      </c>
      <c r="AR296" s="1013"/>
      <c r="AS296" s="1036"/>
      <c r="AT296" s="1036"/>
      <c r="AU296" s="1033"/>
      <c r="AV296" s="1036"/>
      <c r="AW296" s="1036"/>
      <c r="AX296" s="1033"/>
      <c r="AY296" s="1033"/>
      <c r="AZ296" s="1033"/>
      <c r="BA296" s="1016"/>
      <c r="BB296" s="129"/>
      <c r="BC296" s="129"/>
      <c r="BD296" s="148" t="str">
        <f t="shared" ref="BD296:BD312" si="38">IF(SUM(BE296:BH296)=0,"",SUM(BE296:BH296))</f>
        <v/>
      </c>
      <c r="BE296" s="154"/>
      <c r="BF296" s="154"/>
      <c r="BG296" s="154"/>
      <c r="BH296" s="154"/>
      <c r="BI296" s="130"/>
      <c r="BJ296" s="130"/>
      <c r="BK296" s="130"/>
      <c r="BL296" s="130"/>
      <c r="BM296" s="155"/>
      <c r="BN296" s="155"/>
      <c r="BO296" s="155"/>
      <c r="BP296" s="155"/>
      <c r="BQ296" s="156"/>
      <c r="BR296" s="157"/>
      <c r="BS296" s="304"/>
      <c r="BT296" s="560"/>
      <c r="BU296" s="1051"/>
      <c r="BV296" s="1076"/>
      <c r="BW296" s="1076"/>
      <c r="BX296" s="1396"/>
      <c r="BY296" s="1396"/>
      <c r="BZ296" s="1396"/>
    </row>
    <row r="297" spans="1:78" ht="85.5" customHeight="1" x14ac:dyDescent="0.2">
      <c r="A297" s="1339"/>
      <c r="B297" s="1342"/>
      <c r="C297" s="1345"/>
      <c r="D297" s="1001"/>
      <c r="E297" s="1004"/>
      <c r="F297" s="1007"/>
      <c r="G297" s="1076"/>
      <c r="H297" s="1013"/>
      <c r="I297" s="1016"/>
      <c r="J297" s="1019"/>
      <c r="K297" s="1022"/>
      <c r="L297" s="1024"/>
      <c r="M297" s="1169"/>
      <c r="N297" s="1024"/>
      <c r="O297" s="1024"/>
      <c r="P297" s="1076"/>
      <c r="Q297" s="1134"/>
      <c r="R297" s="1016"/>
      <c r="S297" s="1027"/>
      <c r="T297" s="1016"/>
      <c r="U297" s="1027"/>
      <c r="V297" s="1016"/>
      <c r="W297" s="1027"/>
      <c r="X297" s="1030"/>
      <c r="Y297" s="1027"/>
      <c r="Z297" s="1027"/>
      <c r="AA297" s="1039"/>
      <c r="AB297" s="150">
        <v>3</v>
      </c>
      <c r="AC297" s="131" t="s">
        <v>1006</v>
      </c>
      <c r="AD297" s="131" t="s">
        <v>277</v>
      </c>
      <c r="AE297" s="131" t="s">
        <v>1007</v>
      </c>
      <c r="AF297" s="145" t="str">
        <f t="shared" si="34"/>
        <v>Probabilidad</v>
      </c>
      <c r="AG297" s="151" t="s">
        <v>221</v>
      </c>
      <c r="AH297" s="146">
        <f t="shared" si="35"/>
        <v>0.25</v>
      </c>
      <c r="AI297" s="151" t="s">
        <v>222</v>
      </c>
      <c r="AJ297" s="146">
        <f t="shared" si="36"/>
        <v>0.15</v>
      </c>
      <c r="AK297" s="147">
        <f t="shared" si="37"/>
        <v>0.4</v>
      </c>
      <c r="AL297" s="152">
        <f>IFERROR(IF(AND(AF296="Probabilidad",AF297="Probabilidad"),(AL296-(+AL296*AK297)),IF(AND(AF296="Impacto",AF297="Probabilidad"),(AL295-(+AL295*AK297)),IF(AF297="Impacto",AL296,""))),"")</f>
        <v>0.12959999999999999</v>
      </c>
      <c r="AM297" s="152">
        <f>IFERROR(IF(AND(AF296="Impacto",AF297="Impacto"),(AM296-(+AM296*AK297)),IF(AND(AF296="Probabilidad",AF297="Impacto"),(AM295-(+AM295*AK297)),IF(AF297="Probabilidad",AM296,""))),"")</f>
        <v>0.6</v>
      </c>
      <c r="AN297" s="153" t="s">
        <v>223</v>
      </c>
      <c r="AO297" s="153" t="s">
        <v>291</v>
      </c>
      <c r="AP297" s="153" t="s">
        <v>241</v>
      </c>
      <c r="AQ297" s="153" t="s">
        <v>242</v>
      </c>
      <c r="AR297" s="1013"/>
      <c r="AS297" s="1036"/>
      <c r="AT297" s="1036"/>
      <c r="AU297" s="1033"/>
      <c r="AV297" s="1036"/>
      <c r="AW297" s="1036"/>
      <c r="AX297" s="1033"/>
      <c r="AY297" s="1033"/>
      <c r="AZ297" s="1033"/>
      <c r="BA297" s="1016"/>
      <c r="BB297" s="129"/>
      <c r="BC297" s="129"/>
      <c r="BD297" s="148" t="str">
        <f t="shared" si="38"/>
        <v/>
      </c>
      <c r="BE297" s="154"/>
      <c r="BF297" s="154"/>
      <c r="BG297" s="154"/>
      <c r="BH297" s="154"/>
      <c r="BI297" s="130"/>
      <c r="BJ297" s="130"/>
      <c r="BK297" s="130"/>
      <c r="BL297" s="130"/>
      <c r="BM297" s="155"/>
      <c r="BN297" s="155"/>
      <c r="BO297" s="155"/>
      <c r="BP297" s="155"/>
      <c r="BQ297" s="156"/>
      <c r="BR297" s="157"/>
      <c r="BS297" s="304"/>
      <c r="BT297" s="286"/>
      <c r="BU297" s="1051"/>
      <c r="BV297" s="1076"/>
      <c r="BW297" s="1076"/>
      <c r="BX297" s="1396"/>
      <c r="BY297" s="1396"/>
      <c r="BZ297" s="1396"/>
    </row>
    <row r="298" spans="1:78" ht="85.5" customHeight="1" x14ac:dyDescent="0.2">
      <c r="A298" s="1339"/>
      <c r="B298" s="1342"/>
      <c r="C298" s="1345"/>
      <c r="D298" s="1001"/>
      <c r="E298" s="1004"/>
      <c r="F298" s="1007"/>
      <c r="G298" s="1076"/>
      <c r="H298" s="1013"/>
      <c r="I298" s="1016"/>
      <c r="J298" s="1019"/>
      <c r="K298" s="1022"/>
      <c r="L298" s="1024"/>
      <c r="M298" s="1169"/>
      <c r="N298" s="1024"/>
      <c r="O298" s="1024"/>
      <c r="P298" s="1076"/>
      <c r="Q298" s="1134"/>
      <c r="R298" s="1016"/>
      <c r="S298" s="1027"/>
      <c r="T298" s="1016"/>
      <c r="U298" s="1027"/>
      <c r="V298" s="1016"/>
      <c r="W298" s="1027"/>
      <c r="X298" s="1030"/>
      <c r="Y298" s="1027"/>
      <c r="Z298" s="1027"/>
      <c r="AA298" s="1039"/>
      <c r="AB298" s="150">
        <v>4</v>
      </c>
      <c r="AC298" s="131" t="s">
        <v>1008</v>
      </c>
      <c r="AD298" s="149" t="s">
        <v>277</v>
      </c>
      <c r="AE298" s="149" t="s">
        <v>1009</v>
      </c>
      <c r="AF298" s="145" t="str">
        <f t="shared" si="34"/>
        <v>Probabilidad</v>
      </c>
      <c r="AG298" s="151" t="s">
        <v>221</v>
      </c>
      <c r="AH298" s="146">
        <f t="shared" si="35"/>
        <v>0.25</v>
      </c>
      <c r="AI298" s="151" t="s">
        <v>222</v>
      </c>
      <c r="AJ298" s="146">
        <f t="shared" si="36"/>
        <v>0.15</v>
      </c>
      <c r="AK298" s="147">
        <f t="shared" si="37"/>
        <v>0.4</v>
      </c>
      <c r="AL298" s="152">
        <f>IFERROR(IF(AND(AF297="Probabilidad",AF298="Probabilidad"),(AL297-(+AL297*AK298)),IF(AND(AF297="Impacto",AF298="Probabilidad"),(AL296-(+AL296*AK298)),IF(AF298="Impacto",AL297,""))),"")</f>
        <v>7.7759999999999996E-2</v>
      </c>
      <c r="AM298" s="152">
        <f>IFERROR(IF(AND(AF297="Impacto",AF298="Impacto"),(AM297-(+AM297*AK298)),IF(AND(AF297="Probabilidad",AF298="Impacto"),(AM296-(+AM296*AK298)),IF(AF298="Probabilidad",AM297,""))),"")</f>
        <v>0.6</v>
      </c>
      <c r="AN298" s="153" t="s">
        <v>223</v>
      </c>
      <c r="AO298" s="153" t="s">
        <v>291</v>
      </c>
      <c r="AP298" s="153" t="s">
        <v>241</v>
      </c>
      <c r="AQ298" s="153" t="s">
        <v>242</v>
      </c>
      <c r="AR298" s="1013"/>
      <c r="AS298" s="1036"/>
      <c r="AT298" s="1036"/>
      <c r="AU298" s="1033"/>
      <c r="AV298" s="1036"/>
      <c r="AW298" s="1036"/>
      <c r="AX298" s="1033"/>
      <c r="AY298" s="1033"/>
      <c r="AZ298" s="1033"/>
      <c r="BA298" s="1016"/>
      <c r="BB298" s="129"/>
      <c r="BC298" s="129"/>
      <c r="BD298" s="148" t="str">
        <f t="shared" si="38"/>
        <v/>
      </c>
      <c r="BE298" s="154"/>
      <c r="BF298" s="154"/>
      <c r="BG298" s="154"/>
      <c r="BH298" s="154"/>
      <c r="BI298" s="130"/>
      <c r="BJ298" s="130"/>
      <c r="BK298" s="130"/>
      <c r="BL298" s="130"/>
      <c r="BM298" s="155"/>
      <c r="BN298" s="155"/>
      <c r="BO298" s="155"/>
      <c r="BP298" s="155"/>
      <c r="BQ298" s="156"/>
      <c r="BR298" s="157"/>
      <c r="BS298" s="304"/>
      <c r="BT298" s="560"/>
      <c r="BU298" s="1051"/>
      <c r="BV298" s="1076"/>
      <c r="BW298" s="1076"/>
      <c r="BX298" s="1396"/>
      <c r="BY298" s="1396"/>
      <c r="BZ298" s="1396"/>
    </row>
    <row r="299" spans="1:78" ht="85.5" customHeight="1" x14ac:dyDescent="0.2">
      <c r="A299" s="1339"/>
      <c r="B299" s="1342"/>
      <c r="C299" s="1345"/>
      <c r="D299" s="1001"/>
      <c r="E299" s="1004"/>
      <c r="F299" s="1007"/>
      <c r="G299" s="1076"/>
      <c r="H299" s="1013"/>
      <c r="I299" s="1016"/>
      <c r="J299" s="1019"/>
      <c r="K299" s="1022"/>
      <c r="L299" s="1024"/>
      <c r="M299" s="1169"/>
      <c r="N299" s="1024"/>
      <c r="O299" s="1024"/>
      <c r="P299" s="1076"/>
      <c r="Q299" s="1134"/>
      <c r="R299" s="1016"/>
      <c r="S299" s="1027"/>
      <c r="T299" s="1016"/>
      <c r="U299" s="1027"/>
      <c r="V299" s="1016"/>
      <c r="W299" s="1027"/>
      <c r="X299" s="1030"/>
      <c r="Y299" s="1027"/>
      <c r="Z299" s="1027"/>
      <c r="AA299" s="1039"/>
      <c r="AB299" s="150">
        <v>5</v>
      </c>
      <c r="AC299" s="131" t="s">
        <v>1010</v>
      </c>
      <c r="AD299" s="131" t="s">
        <v>271</v>
      </c>
      <c r="AE299" s="149" t="s">
        <v>1011</v>
      </c>
      <c r="AF299" s="145" t="str">
        <f t="shared" si="34"/>
        <v>Probabilidad</v>
      </c>
      <c r="AG299" s="151" t="s">
        <v>221</v>
      </c>
      <c r="AH299" s="146">
        <f t="shared" si="35"/>
        <v>0.25</v>
      </c>
      <c r="AI299" s="151" t="s">
        <v>222</v>
      </c>
      <c r="AJ299" s="146">
        <f t="shared" si="36"/>
        <v>0.15</v>
      </c>
      <c r="AK299" s="147">
        <f t="shared" si="37"/>
        <v>0.4</v>
      </c>
      <c r="AL299" s="152">
        <f>IFERROR(IF(AND(AF298="Probabilidad",AF299="Probabilidad"),(AL298-(+AL298*AK299)),IF(AND(AF298="Impacto",AF299="Probabilidad"),(AL297-(+AL297*AK299)),IF(AF299="Impacto",AL298,""))),"")</f>
        <v>4.6655999999999996E-2</v>
      </c>
      <c r="AM299" s="152">
        <f>IFERROR(IF(AND(AF298="Impacto",AF299="Impacto"),(AM298-(+AM298*AK299)),IF(AND(AF298="Probabilidad",AF299="Impacto"),(AM297-(+AM297*AK299)),IF(AF299="Probabilidad",AM298,""))),"")</f>
        <v>0.6</v>
      </c>
      <c r="AN299" s="153" t="s">
        <v>223</v>
      </c>
      <c r="AO299" s="153" t="s">
        <v>291</v>
      </c>
      <c r="AP299" s="153" t="s">
        <v>241</v>
      </c>
      <c r="AQ299" s="153" t="s">
        <v>242</v>
      </c>
      <c r="AR299" s="1013"/>
      <c r="AS299" s="1036"/>
      <c r="AT299" s="1036"/>
      <c r="AU299" s="1033"/>
      <c r="AV299" s="1036"/>
      <c r="AW299" s="1036"/>
      <c r="AX299" s="1033"/>
      <c r="AY299" s="1033"/>
      <c r="AZ299" s="1033"/>
      <c r="BA299" s="1016"/>
      <c r="BB299" s="129"/>
      <c r="BC299" s="129"/>
      <c r="BD299" s="148" t="str">
        <f t="shared" si="38"/>
        <v/>
      </c>
      <c r="BE299" s="154"/>
      <c r="BF299" s="154"/>
      <c r="BG299" s="154"/>
      <c r="BH299" s="154"/>
      <c r="BI299" s="130"/>
      <c r="BJ299" s="130"/>
      <c r="BK299" s="130"/>
      <c r="BL299" s="130"/>
      <c r="BM299" s="155"/>
      <c r="BN299" s="155"/>
      <c r="BO299" s="155"/>
      <c r="BP299" s="155"/>
      <c r="BQ299" s="156"/>
      <c r="BR299" s="157"/>
      <c r="BS299" s="304"/>
      <c r="BT299" s="560"/>
      <c r="BU299" s="1051"/>
      <c r="BV299" s="1076"/>
      <c r="BW299" s="1076"/>
      <c r="BX299" s="1396"/>
      <c r="BY299" s="1396"/>
      <c r="BZ299" s="1396"/>
    </row>
    <row r="300" spans="1:78" ht="17" thickBot="1" x14ac:dyDescent="0.25">
      <c r="A300" s="1339"/>
      <c r="B300" s="1342"/>
      <c r="C300" s="1345"/>
      <c r="D300" s="1002"/>
      <c r="E300" s="1005"/>
      <c r="F300" s="1008"/>
      <c r="G300" s="1077"/>
      <c r="H300" s="1014"/>
      <c r="I300" s="1017"/>
      <c r="J300" s="1020"/>
      <c r="K300" s="1023"/>
      <c r="L300" s="1025"/>
      <c r="M300" s="1170"/>
      <c r="N300" s="1025"/>
      <c r="O300" s="1025"/>
      <c r="P300" s="1077"/>
      <c r="Q300" s="1135"/>
      <c r="R300" s="1017"/>
      <c r="S300" s="1028"/>
      <c r="T300" s="1017"/>
      <c r="U300" s="1028"/>
      <c r="V300" s="1017"/>
      <c r="W300" s="1028"/>
      <c r="X300" s="1031"/>
      <c r="Y300" s="1028"/>
      <c r="Z300" s="1028"/>
      <c r="AA300" s="1040"/>
      <c r="AB300" s="162">
        <v>6</v>
      </c>
      <c r="AC300" s="160"/>
      <c r="AD300" s="160"/>
      <c r="AE300" s="160"/>
      <c r="AF300" s="98" t="str">
        <f t="shared" si="34"/>
        <v/>
      </c>
      <c r="AG300" s="163"/>
      <c r="AH300" s="161" t="str">
        <f t="shared" si="35"/>
        <v/>
      </c>
      <c r="AI300" s="163"/>
      <c r="AJ300" s="161" t="str">
        <f t="shared" si="36"/>
        <v/>
      </c>
      <c r="AK300" s="164" t="str">
        <f t="shared" si="37"/>
        <v/>
      </c>
      <c r="AL300" s="152" t="str">
        <f>IFERROR(IF(AND(AF299="Probabilidad",AF300="Probabilidad"),(AL299-(+AL299*AK300)),IF(AND(AF299="Impacto",AF300="Probabilidad"),(AL298-(+AL298*AK300)),IF(AF300="Impacto",AL299,""))),"")</f>
        <v/>
      </c>
      <c r="AM300" s="152" t="str">
        <f>IFERROR(IF(AND(AF299="Impacto",AF300="Impacto"),(AM299-(+AM299*AK300)),IF(AND(AF299="Probabilidad",AF300="Impacto"),(AM298-(+AM298*AK300)),IF(AF300="Probabilidad",AM299,""))),"")</f>
        <v/>
      </c>
      <c r="AN300" s="126"/>
      <c r="AO300" s="51"/>
      <c r="AP300" s="51"/>
      <c r="AQ300" s="51"/>
      <c r="AR300" s="1014"/>
      <c r="AS300" s="1037"/>
      <c r="AT300" s="1037"/>
      <c r="AU300" s="1034"/>
      <c r="AV300" s="1037"/>
      <c r="AW300" s="1037"/>
      <c r="AX300" s="1034"/>
      <c r="AY300" s="1034"/>
      <c r="AZ300" s="1034"/>
      <c r="BA300" s="1017"/>
      <c r="BB300" s="165"/>
      <c r="BC300" s="165"/>
      <c r="BD300" s="159" t="str">
        <f t="shared" si="38"/>
        <v/>
      </c>
      <c r="BE300" s="166"/>
      <c r="BF300" s="166"/>
      <c r="BG300" s="166"/>
      <c r="BH300" s="166"/>
      <c r="BI300" s="167"/>
      <c r="BJ300" s="167"/>
      <c r="BK300" s="167"/>
      <c r="BL300" s="167"/>
      <c r="BM300" s="168"/>
      <c r="BN300" s="168"/>
      <c r="BO300" s="168"/>
      <c r="BP300" s="168"/>
      <c r="BQ300" s="169"/>
      <c r="BR300" s="170"/>
      <c r="BS300" s="712"/>
      <c r="BT300" s="160"/>
      <c r="BU300" s="1052"/>
      <c r="BV300" s="1077"/>
      <c r="BW300" s="1077"/>
      <c r="BX300" s="1397"/>
      <c r="BY300" s="1397"/>
      <c r="BZ300" s="1397"/>
    </row>
    <row r="301" spans="1:78" ht="105.75" customHeight="1" x14ac:dyDescent="0.2">
      <c r="A301" s="1339"/>
      <c r="B301" s="1342"/>
      <c r="C301" s="1345"/>
      <c r="D301" s="1000" t="s">
        <v>209</v>
      </c>
      <c r="E301" s="1003" t="s">
        <v>992</v>
      </c>
      <c r="F301" s="1006">
        <v>2</v>
      </c>
      <c r="G301" s="994" t="s">
        <v>1012</v>
      </c>
      <c r="H301" s="1012"/>
      <c r="I301" s="1015"/>
      <c r="J301" s="1018" t="s">
        <v>1013</v>
      </c>
      <c r="K301" s="1021" t="s">
        <v>313</v>
      </c>
      <c r="L301" s="994" t="s">
        <v>314</v>
      </c>
      <c r="M301" s="1168" t="s">
        <v>1014</v>
      </c>
      <c r="N301" s="994"/>
      <c r="O301" s="994"/>
      <c r="P301" s="1075" t="s">
        <v>1015</v>
      </c>
      <c r="Q301" s="1705">
        <v>0.9</v>
      </c>
      <c r="R301" s="1015" t="s">
        <v>250</v>
      </c>
      <c r="S301" s="1026">
        <f>IF(R301="Muy Alta",100%,IF(R301="Alta",80%,IF(R301="Media",60%,IF(R301="Baja",40%,IF(R301="Muy Baja",20%,"")))))</f>
        <v>0.4</v>
      </c>
      <c r="T301" s="1015"/>
      <c r="U301" s="1026" t="str">
        <f>IF(T301="Catastrófico",100%,IF(T301="Mayor",80%,IF(T301="Moderado",60%,IF(T301="Menor",40%,IF(T301="Leve",20%,"")))))</f>
        <v/>
      </c>
      <c r="V301" s="1015" t="s">
        <v>317</v>
      </c>
      <c r="W301" s="1026">
        <f>IF(V301="Catastrófico",100%,IF(V301="Mayor",80%,IF(V301="Moderado",60%,IF(V301="Menor",40%,IF(V301="Leve",20%,"")))))</f>
        <v>0.2</v>
      </c>
      <c r="X301" s="1029" t="str">
        <f>IF(Y301=100%,"Catastrófico",IF(Y301=80%,"Mayor",IF(Y301=60%,"Moderado",IF(Y301=40%,"Menor",IF(Y301=20%,"Leve","")))))</f>
        <v>Leve</v>
      </c>
      <c r="Y301" s="1026">
        <f>IF(AND(U301="",W301=""),"",MAX(U301,W301))</f>
        <v>0.2</v>
      </c>
      <c r="Z301" s="1026" t="str">
        <f>CONCATENATE(R301,X301)</f>
        <v>BajaLeve</v>
      </c>
      <c r="AA301" s="1032" t="str">
        <f>IF(Z301="Muy AltaLeve","Alto",IF(Z301="Muy AltaMenor","Alto",IF(Z301="Muy AltaModerado","Alto",IF(Z301="Muy AltaMayor","Alto",IF(Z301="Muy AltaCatastrófico","Extremo",IF(Z301="AltaLeve","Moderado",IF(Z301="AltaMenor","Moderado",IF(Z301="AltaModerado","Alto",IF(Z301="AltaMayor","Alto",IF(Z301="AltaCatastrófico","Extremo",IF(Z301="MediaLeve","Moderado",IF(Z301="MediaMenor","Moderado",IF(Z301="MediaModerado","Moderado",IF(Z301="MediaMayor","Alto",IF(Z301="MediaCatastrófico","Extremo",IF(Z301="BajaLeve","Bajo",IF(Z301="BajaMenor","Moderado",IF(Z301="BajaModerado","Moderado",IF(Z301="BajaMayor","Alto",IF(Z301="BajaCatastrófico","Extremo",IF(Z301="Muy BajaLeve","Bajo",IF(Z301="Muy BajaMenor","Bajo",IF(Z301="Muy BajaModerado","Moderado",IF(Z301="Muy BajaMayor","Alto",IF(Z301="Muy BajaCatastrófico","Extremo","")))))))))))))))))))))))))</f>
        <v>Bajo</v>
      </c>
      <c r="AB301" s="97">
        <v>1</v>
      </c>
      <c r="AC301" s="12" t="s">
        <v>1016</v>
      </c>
      <c r="AD301" s="12" t="s">
        <v>529</v>
      </c>
      <c r="AE301" s="12" t="s">
        <v>1017</v>
      </c>
      <c r="AF301" s="99" t="str">
        <f t="shared" si="34"/>
        <v>Probabilidad</v>
      </c>
      <c r="AG301" s="10" t="s">
        <v>221</v>
      </c>
      <c r="AH301" s="14">
        <f t="shared" si="35"/>
        <v>0.25</v>
      </c>
      <c r="AI301" s="10" t="s">
        <v>222</v>
      </c>
      <c r="AJ301" s="14">
        <f t="shared" si="36"/>
        <v>0.15</v>
      </c>
      <c r="AK301" s="101">
        <f t="shared" si="37"/>
        <v>0.4</v>
      </c>
      <c r="AL301" s="100">
        <f>IFERROR(IF(AF301="Probabilidad",(S301-(+S301*AK301)),IF(AF301="Impacto",S301,"")),"")</f>
        <v>0.24</v>
      </c>
      <c r="AM301" s="100">
        <f>IFERROR(IF(AF301="Impacto",(Y301-(+Y301*AK301)),IF(AF301="Probabilidad",Y301,"")),"")</f>
        <v>0.2</v>
      </c>
      <c r="AN301" s="50" t="s">
        <v>223</v>
      </c>
      <c r="AO301" s="50" t="s">
        <v>291</v>
      </c>
      <c r="AP301" s="50" t="s">
        <v>241</v>
      </c>
      <c r="AQ301" s="50" t="s">
        <v>242</v>
      </c>
      <c r="AR301" s="1193" t="s">
        <v>999</v>
      </c>
      <c r="AS301" s="1035">
        <f>S301</f>
        <v>0.4</v>
      </c>
      <c r="AT301" s="1035">
        <f>IF(AL301="","",MIN(AL301:AL306))</f>
        <v>0.24</v>
      </c>
      <c r="AU301" s="1032" t="str">
        <f>IFERROR(IF(AT301="","",IF(AT301&lt;=0.2,"Muy Baja",IF(AT301&lt;=0.4,"Baja",IF(AT301&lt;=0.6,"Media",IF(AT301&lt;=0.8,"Alta","Muy Alta"))))),"")</f>
        <v>Baja</v>
      </c>
      <c r="AV301" s="1035">
        <f>Y301</f>
        <v>0.2</v>
      </c>
      <c r="AW301" s="1035">
        <f>IF(AM301="","",MIN(AM301:AM306))</f>
        <v>0.2</v>
      </c>
      <c r="AX301" s="1032" t="str">
        <f>IFERROR(IF(AW301="","",IF(AW301&lt;=0.2,"Leve",IF(AW301&lt;=0.4,"Menor",IF(AW301&lt;=0.6,"Moderado",IF(AW301&lt;=0.8,"Mayor","Catastrófico"))))),"")</f>
        <v>Leve</v>
      </c>
      <c r="AY301" s="1032" t="str">
        <f>AA301</f>
        <v>Bajo</v>
      </c>
      <c r="AZ301" s="1032" t="str">
        <f>IFERROR(IF(OR(AND(AU301="Muy Baja",AX301="Leve"),AND(AU301="Muy Baja",AX301="Menor"),AND(AU301="Baja",AX301="Leve")),"Bajo",IF(OR(AND(AU301="Muy baja",AX301="Moderado"),AND(AU301="Baja",AX301="Menor"),AND(AU301="Baja",AX301="Moderado"),AND(AU301="Media",AX301="Leve"),AND(AU301="Media",AX301="Menor"),AND(AU301="Media",AX301="Moderado"),AND(AU301="Alta",AX301="Leve"),AND(AU301="Alta",AX301="Menor")),"Moderado",IF(OR(AND(AU301="Muy Baja",AX301="Mayor"),AND(AU301="Baja",AX301="Mayor"),AND(AU301="Media",AX301="Mayor"),AND(AU301="Alta",AX301="Moderado"),AND(AU301="Alta",AX301="Mayor"),AND(AU301="Muy Alta",AX301="Leve"),AND(AU301="Muy Alta",AX301="Menor"),AND(AU301="Muy Alta",AX301="Moderado"),AND(AU301="Muy Alta",AX301="Mayor")),"Alto",IF(OR(AND(AU301="Muy Baja",AX301="Catastrófico"),AND(AU301="Baja",AX301="Catastrófico"),AND(AU301="Media",AX301="Catastrófico"),AND(AU301="Alta",AX301="Catastrófico"),AND(AU301="Muy Alta",AX301="Catastrófico")),"Extremo","")))),"")</f>
        <v>Bajo</v>
      </c>
      <c r="BA301" s="1015" t="s">
        <v>255</v>
      </c>
      <c r="BB301" s="46"/>
      <c r="BC301" s="46"/>
      <c r="BD301" s="103" t="str">
        <f t="shared" si="38"/>
        <v/>
      </c>
      <c r="BE301" s="9"/>
      <c r="BF301" s="9"/>
      <c r="BG301" s="9"/>
      <c r="BH301" s="9"/>
      <c r="BI301" s="46"/>
      <c r="BJ301" s="46"/>
      <c r="BK301" s="46"/>
      <c r="BL301" s="46"/>
      <c r="BM301" s="48"/>
      <c r="BN301" s="48"/>
      <c r="BO301" s="48"/>
      <c r="BP301" s="48"/>
      <c r="BQ301" s="104"/>
      <c r="BR301" s="128"/>
      <c r="BS301" s="710"/>
      <c r="BT301" s="417"/>
      <c r="BU301" s="1050"/>
      <c r="BV301" s="994"/>
      <c r="BW301" s="994"/>
      <c r="BX301" s="997"/>
      <c r="BY301" s="997"/>
      <c r="BZ301" s="997"/>
    </row>
    <row r="302" spans="1:78" ht="16" x14ac:dyDescent="0.2">
      <c r="A302" s="1339"/>
      <c r="B302" s="1342"/>
      <c r="C302" s="1345"/>
      <c r="D302" s="1001"/>
      <c r="E302" s="1004"/>
      <c r="F302" s="1007"/>
      <c r="G302" s="1024"/>
      <c r="H302" s="1013"/>
      <c r="I302" s="1016"/>
      <c r="J302" s="1019"/>
      <c r="K302" s="1022"/>
      <c r="L302" s="1024"/>
      <c r="M302" s="1169"/>
      <c r="N302" s="1024"/>
      <c r="O302" s="1024"/>
      <c r="P302" s="1076"/>
      <c r="Q302" s="1706"/>
      <c r="R302" s="1016"/>
      <c r="S302" s="1027"/>
      <c r="T302" s="1016"/>
      <c r="U302" s="1027"/>
      <c r="V302" s="1016"/>
      <c r="W302" s="1027"/>
      <c r="X302" s="1030"/>
      <c r="Y302" s="1027"/>
      <c r="Z302" s="1027"/>
      <c r="AA302" s="1033"/>
      <c r="AB302" s="150">
        <v>2</v>
      </c>
      <c r="AC302" s="149"/>
      <c r="AD302" s="149"/>
      <c r="AE302" s="149"/>
      <c r="AF302" s="171" t="str">
        <f>IF(OR(AG302="Preventivo",AG302="Detectivo"),"Probabilidad",IF(AG302="Correctivo","Impacto",""))</f>
        <v/>
      </c>
      <c r="AG302" s="153"/>
      <c r="AH302" s="146" t="str">
        <f t="shared" si="35"/>
        <v/>
      </c>
      <c r="AI302" s="153"/>
      <c r="AJ302" s="146" t="str">
        <f t="shared" si="36"/>
        <v/>
      </c>
      <c r="AK302" s="147" t="str">
        <f t="shared" si="37"/>
        <v/>
      </c>
      <c r="AL302" s="172" t="str">
        <f>IFERROR(IF(AND(AF301="Probabilidad",AF302="Probabilidad"),(AL301-(+AL301*AK302)),IF(AF302="Probabilidad",(S301-(+S301*AK302)),IF(AF302="Impacto",AL301,""))),"")</f>
        <v/>
      </c>
      <c r="AM302" s="172" t="str">
        <f>IFERROR(IF(AND(AF301="Impacto",AF302="Impacto"),(AM301-(+AM301*AK302)),IF(AF302="Impacto",(Y301-(+Y301*AK302)),IF(AF302="Probabilidad",AM301,""))),"")</f>
        <v/>
      </c>
      <c r="AN302" s="153"/>
      <c r="AO302" s="153"/>
      <c r="AP302" s="153"/>
      <c r="AQ302" s="153"/>
      <c r="AR302" s="1013"/>
      <c r="AS302" s="1036"/>
      <c r="AT302" s="1036"/>
      <c r="AU302" s="1033"/>
      <c r="AV302" s="1036"/>
      <c r="AW302" s="1036"/>
      <c r="AX302" s="1033"/>
      <c r="AY302" s="1033"/>
      <c r="AZ302" s="1033"/>
      <c r="BA302" s="1016"/>
      <c r="BB302" s="130"/>
      <c r="BC302" s="130"/>
      <c r="BD302" s="173" t="str">
        <f t="shared" si="38"/>
        <v/>
      </c>
      <c r="BE302" s="149"/>
      <c r="BF302" s="149"/>
      <c r="BG302" s="149"/>
      <c r="BH302" s="149"/>
      <c r="BI302" s="130"/>
      <c r="BJ302" s="130"/>
      <c r="BK302" s="130"/>
      <c r="BL302" s="130"/>
      <c r="BM302" s="155"/>
      <c r="BN302" s="155"/>
      <c r="BO302" s="155"/>
      <c r="BP302" s="155"/>
      <c r="BQ302" s="156"/>
      <c r="BR302" s="157"/>
      <c r="BS302" s="304"/>
      <c r="BT302" s="149"/>
      <c r="BU302" s="1051"/>
      <c r="BV302" s="1024"/>
      <c r="BW302" s="1024"/>
      <c r="BX302" s="1171"/>
      <c r="BY302" s="1171"/>
      <c r="BZ302" s="1171"/>
    </row>
    <row r="303" spans="1:78" ht="16" x14ac:dyDescent="0.2">
      <c r="A303" s="1339"/>
      <c r="B303" s="1342"/>
      <c r="C303" s="1345"/>
      <c r="D303" s="1001"/>
      <c r="E303" s="1004"/>
      <c r="F303" s="1007"/>
      <c r="G303" s="1024"/>
      <c r="H303" s="1013"/>
      <c r="I303" s="1016"/>
      <c r="J303" s="1019"/>
      <c r="K303" s="1022"/>
      <c r="L303" s="1024"/>
      <c r="M303" s="1169"/>
      <c r="N303" s="1024"/>
      <c r="O303" s="1024"/>
      <c r="P303" s="1076"/>
      <c r="Q303" s="1706"/>
      <c r="R303" s="1016"/>
      <c r="S303" s="1027"/>
      <c r="T303" s="1016"/>
      <c r="U303" s="1027"/>
      <c r="V303" s="1016"/>
      <c r="W303" s="1027"/>
      <c r="X303" s="1030"/>
      <c r="Y303" s="1027"/>
      <c r="Z303" s="1027"/>
      <c r="AA303" s="1033"/>
      <c r="AB303" s="150">
        <v>3</v>
      </c>
      <c r="AC303" s="131"/>
      <c r="AD303" s="131"/>
      <c r="AE303" s="149"/>
      <c r="AF303" s="145" t="str">
        <f>IF(OR(AG303="Preventivo",AG303="Detectivo"),"Probabilidad",IF(AG303="Correctivo","Impacto",""))</f>
        <v/>
      </c>
      <c r="AG303" s="151"/>
      <c r="AH303" s="146" t="str">
        <f t="shared" si="35"/>
        <v/>
      </c>
      <c r="AI303" s="151"/>
      <c r="AJ303" s="146" t="str">
        <f t="shared" si="36"/>
        <v/>
      </c>
      <c r="AK303" s="147" t="str">
        <f t="shared" si="37"/>
        <v/>
      </c>
      <c r="AL303" s="152" t="str">
        <f>IFERROR(IF(AND(AF302="Probabilidad",AF303="Probabilidad"),(AL302-(+AL302*AK303)),IF(AND(AF302="Impacto",AF303="Probabilidad"),(AL301-(+AL301*AK303)),IF(AF303="Impacto",AL302,""))),"")</f>
        <v/>
      </c>
      <c r="AM303" s="152" t="str">
        <f>IFERROR(IF(AND(AF302="Impacto",AF303="Impacto"),(AM302-(+AM302*AK303)),IF(AND(AF302="Probabilidad",AF303="Impacto"),(AM301-(+AM301*AK303)),IF(AF303="Probabilidad",AM302,""))),"")</f>
        <v/>
      </c>
      <c r="AN303" s="153"/>
      <c r="AO303" s="153"/>
      <c r="AP303" s="153"/>
      <c r="AQ303" s="153"/>
      <c r="AR303" s="1013"/>
      <c r="AS303" s="1036"/>
      <c r="AT303" s="1036"/>
      <c r="AU303" s="1033"/>
      <c r="AV303" s="1036"/>
      <c r="AW303" s="1036"/>
      <c r="AX303" s="1033"/>
      <c r="AY303" s="1033"/>
      <c r="AZ303" s="1033"/>
      <c r="BA303" s="1016"/>
      <c r="BB303" s="130"/>
      <c r="BC303" s="130"/>
      <c r="BD303" s="173" t="str">
        <f t="shared" si="38"/>
        <v/>
      </c>
      <c r="BE303" s="149"/>
      <c r="BF303" s="149"/>
      <c r="BG303" s="149"/>
      <c r="BH303" s="149"/>
      <c r="BI303" s="130"/>
      <c r="BJ303" s="130"/>
      <c r="BK303" s="130"/>
      <c r="BL303" s="130"/>
      <c r="BM303" s="155"/>
      <c r="BN303" s="155"/>
      <c r="BO303" s="155"/>
      <c r="BP303" s="155"/>
      <c r="BQ303" s="156"/>
      <c r="BR303" s="157"/>
      <c r="BS303" s="304"/>
      <c r="BT303" s="149"/>
      <c r="BU303" s="1051"/>
      <c r="BV303" s="1024"/>
      <c r="BW303" s="1024"/>
      <c r="BX303" s="1171"/>
      <c r="BY303" s="1171"/>
      <c r="BZ303" s="1171"/>
    </row>
    <row r="304" spans="1:78" ht="16" x14ac:dyDescent="0.2">
      <c r="A304" s="1339"/>
      <c r="B304" s="1342"/>
      <c r="C304" s="1345"/>
      <c r="D304" s="1001"/>
      <c r="E304" s="1004"/>
      <c r="F304" s="1007"/>
      <c r="G304" s="1024"/>
      <c r="H304" s="1013"/>
      <c r="I304" s="1016"/>
      <c r="J304" s="1019"/>
      <c r="K304" s="1022"/>
      <c r="L304" s="1024"/>
      <c r="M304" s="1169"/>
      <c r="N304" s="1024"/>
      <c r="O304" s="1024"/>
      <c r="P304" s="1076"/>
      <c r="Q304" s="1706"/>
      <c r="R304" s="1016"/>
      <c r="S304" s="1027"/>
      <c r="T304" s="1016"/>
      <c r="U304" s="1027"/>
      <c r="V304" s="1016"/>
      <c r="W304" s="1027"/>
      <c r="X304" s="1030"/>
      <c r="Y304" s="1027"/>
      <c r="Z304" s="1027"/>
      <c r="AA304" s="1033"/>
      <c r="AB304" s="150">
        <v>4</v>
      </c>
      <c r="AC304" s="149"/>
      <c r="AD304" s="149"/>
      <c r="AE304" s="149"/>
      <c r="AF304" s="145" t="str">
        <f t="shared" si="34"/>
        <v/>
      </c>
      <c r="AG304" s="151"/>
      <c r="AH304" s="146" t="str">
        <f t="shared" si="35"/>
        <v/>
      </c>
      <c r="AI304" s="151"/>
      <c r="AJ304" s="146" t="str">
        <f t="shared" si="36"/>
        <v/>
      </c>
      <c r="AK304" s="147" t="str">
        <f t="shared" si="37"/>
        <v/>
      </c>
      <c r="AL304" s="152" t="str">
        <f>IFERROR(IF(AND(AF303="Probabilidad",AF304="Probabilidad"),(AL303-(+AL303*AK304)),IF(AND(AF303="Impacto",AF304="Probabilidad"),(AL302-(+AL302*AK304)),IF(AF304="Impacto",AL303,""))),"")</f>
        <v/>
      </c>
      <c r="AM304" s="152" t="str">
        <f>IFERROR(IF(AND(AF303="Impacto",AF304="Impacto"),(AM303-(+AM303*AK304)),IF(AND(AF303="Probabilidad",AF304="Impacto"),(AM302-(+AM302*AK304)),IF(AF304="Probabilidad",AM303,""))),"")</f>
        <v/>
      </c>
      <c r="AN304" s="153"/>
      <c r="AO304" s="153"/>
      <c r="AP304" s="153"/>
      <c r="AQ304" s="153"/>
      <c r="AR304" s="1013"/>
      <c r="AS304" s="1036"/>
      <c r="AT304" s="1036"/>
      <c r="AU304" s="1033"/>
      <c r="AV304" s="1036"/>
      <c r="AW304" s="1036"/>
      <c r="AX304" s="1033"/>
      <c r="AY304" s="1033"/>
      <c r="AZ304" s="1033"/>
      <c r="BA304" s="1016"/>
      <c r="BB304" s="130"/>
      <c r="BC304" s="130"/>
      <c r="BD304" s="173" t="str">
        <f t="shared" si="38"/>
        <v/>
      </c>
      <c r="BE304" s="149"/>
      <c r="BF304" s="149"/>
      <c r="BG304" s="149"/>
      <c r="BH304" s="149"/>
      <c r="BI304" s="130"/>
      <c r="BJ304" s="130"/>
      <c r="BK304" s="130"/>
      <c r="BL304" s="130"/>
      <c r="BM304" s="155"/>
      <c r="BN304" s="155"/>
      <c r="BO304" s="155"/>
      <c r="BP304" s="155"/>
      <c r="BQ304" s="156"/>
      <c r="BR304" s="157"/>
      <c r="BS304" s="304"/>
      <c r="BT304" s="149"/>
      <c r="BU304" s="1051"/>
      <c r="BV304" s="1024"/>
      <c r="BW304" s="1024"/>
      <c r="BX304" s="1171"/>
      <c r="BY304" s="1171"/>
      <c r="BZ304" s="1171"/>
    </row>
    <row r="305" spans="1:78" ht="16" x14ac:dyDescent="0.2">
      <c r="A305" s="1339"/>
      <c r="B305" s="1342"/>
      <c r="C305" s="1345"/>
      <c r="D305" s="1001"/>
      <c r="E305" s="1004"/>
      <c r="F305" s="1007"/>
      <c r="G305" s="1024"/>
      <c r="H305" s="1013"/>
      <c r="I305" s="1016"/>
      <c r="J305" s="1019"/>
      <c r="K305" s="1022"/>
      <c r="L305" s="1024"/>
      <c r="M305" s="1169"/>
      <c r="N305" s="1024"/>
      <c r="O305" s="1024"/>
      <c r="P305" s="1076"/>
      <c r="Q305" s="1706"/>
      <c r="R305" s="1016"/>
      <c r="S305" s="1027"/>
      <c r="T305" s="1016"/>
      <c r="U305" s="1027"/>
      <c r="V305" s="1016"/>
      <c r="W305" s="1027"/>
      <c r="X305" s="1030"/>
      <c r="Y305" s="1027"/>
      <c r="Z305" s="1027"/>
      <c r="AA305" s="1033"/>
      <c r="AB305" s="150">
        <v>5</v>
      </c>
      <c r="AC305" s="174"/>
      <c r="AD305" s="174"/>
      <c r="AE305" s="149"/>
      <c r="AF305" s="145" t="str">
        <f t="shared" si="34"/>
        <v/>
      </c>
      <c r="AG305" s="151"/>
      <c r="AH305" s="146" t="str">
        <f t="shared" si="35"/>
        <v/>
      </c>
      <c r="AI305" s="151"/>
      <c r="AJ305" s="146" t="str">
        <f t="shared" si="36"/>
        <v/>
      </c>
      <c r="AK305" s="147" t="str">
        <f t="shared" si="37"/>
        <v/>
      </c>
      <c r="AL305" s="152" t="str">
        <f>IFERROR(IF(AND(AF304="Probabilidad",AF305="Probabilidad"),(AL304-(+AL304*AK305)),IF(AND(AF304="Impacto",AF305="Probabilidad"),(AL303-(+AL303*AK305)),IF(AF305="Impacto",AL304,""))),"")</f>
        <v/>
      </c>
      <c r="AM305" s="152" t="str">
        <f>IFERROR(IF(AND(AF304="Impacto",AF305="Impacto"),(AM304-(+AM304*AK305)),IF(AND(AF304="Probabilidad",AF305="Impacto"),(AM303-(+AM303*AK305)),IF(AF305="Probabilidad",AM304,""))),"")</f>
        <v/>
      </c>
      <c r="AN305" s="153"/>
      <c r="AO305" s="153"/>
      <c r="AP305" s="153"/>
      <c r="AQ305" s="153"/>
      <c r="AR305" s="1013"/>
      <c r="AS305" s="1036"/>
      <c r="AT305" s="1036"/>
      <c r="AU305" s="1033"/>
      <c r="AV305" s="1036"/>
      <c r="AW305" s="1036"/>
      <c r="AX305" s="1033"/>
      <c r="AY305" s="1033"/>
      <c r="AZ305" s="1033"/>
      <c r="BA305" s="1016"/>
      <c r="BB305" s="130"/>
      <c r="BC305" s="130"/>
      <c r="BD305" s="173" t="str">
        <f t="shared" si="38"/>
        <v/>
      </c>
      <c r="BE305" s="149"/>
      <c r="BF305" s="149"/>
      <c r="BG305" s="149"/>
      <c r="BH305" s="149"/>
      <c r="BI305" s="130"/>
      <c r="BJ305" s="130"/>
      <c r="BK305" s="130"/>
      <c r="BL305" s="130"/>
      <c r="BM305" s="155"/>
      <c r="BN305" s="155"/>
      <c r="BO305" s="155"/>
      <c r="BP305" s="155"/>
      <c r="BQ305" s="156"/>
      <c r="BR305" s="157"/>
      <c r="BS305" s="304"/>
      <c r="BT305" s="149"/>
      <c r="BU305" s="1051"/>
      <c r="BV305" s="1024"/>
      <c r="BW305" s="1024"/>
      <c r="BX305" s="1171"/>
      <c r="BY305" s="1171"/>
      <c r="BZ305" s="1171"/>
    </row>
    <row r="306" spans="1:78" ht="17" thickBot="1" x14ac:dyDescent="0.25">
      <c r="A306" s="1339"/>
      <c r="B306" s="1342"/>
      <c r="C306" s="1345"/>
      <c r="D306" s="1002"/>
      <c r="E306" s="1005"/>
      <c r="F306" s="1008"/>
      <c r="G306" s="1025"/>
      <c r="H306" s="1014"/>
      <c r="I306" s="1017"/>
      <c r="J306" s="1020"/>
      <c r="K306" s="1023"/>
      <c r="L306" s="1025"/>
      <c r="M306" s="1170"/>
      <c r="N306" s="1025"/>
      <c r="O306" s="1025"/>
      <c r="P306" s="1077"/>
      <c r="Q306" s="1707"/>
      <c r="R306" s="1017"/>
      <c r="S306" s="1028"/>
      <c r="T306" s="1017"/>
      <c r="U306" s="1028"/>
      <c r="V306" s="1017"/>
      <c r="W306" s="1028"/>
      <c r="X306" s="1031"/>
      <c r="Y306" s="1028"/>
      <c r="Z306" s="1028"/>
      <c r="AA306" s="1034"/>
      <c r="AB306" s="162">
        <v>6</v>
      </c>
      <c r="AC306" s="160"/>
      <c r="AD306" s="160"/>
      <c r="AE306" s="160"/>
      <c r="AF306" s="175" t="str">
        <f t="shared" si="34"/>
        <v/>
      </c>
      <c r="AG306" s="163"/>
      <c r="AH306" s="161" t="str">
        <f t="shared" si="35"/>
        <v/>
      </c>
      <c r="AI306" s="163"/>
      <c r="AJ306" s="161" t="str">
        <f t="shared" si="36"/>
        <v/>
      </c>
      <c r="AK306" s="164" t="str">
        <f t="shared" si="37"/>
        <v/>
      </c>
      <c r="AL306" s="152" t="str">
        <f>IFERROR(IF(AND(AF305="Probabilidad",AF306="Probabilidad"),(AL305-(+AL305*AK306)),IF(AND(AF305="Impacto",AF306="Probabilidad"),(AL304-(+AL304*AK306)),IF(AF306="Impacto",AL305,""))),"")</f>
        <v/>
      </c>
      <c r="AM306" s="152" t="str">
        <f>IFERROR(IF(AND(AF305="Impacto",AF306="Impacto"),(AM305-(+AM305*AK306)),IF(AND(AF305="Probabilidad",AF306="Impacto"),(AM304-(+AM304*AK306)),IF(AF306="Probabilidad",AM305,""))),"")</f>
        <v/>
      </c>
      <c r="AN306" s="51"/>
      <c r="AO306" s="51"/>
      <c r="AP306" s="51"/>
      <c r="AQ306" s="51"/>
      <c r="AR306" s="1014"/>
      <c r="AS306" s="1037"/>
      <c r="AT306" s="1037"/>
      <c r="AU306" s="1034"/>
      <c r="AV306" s="1037"/>
      <c r="AW306" s="1037"/>
      <c r="AX306" s="1034"/>
      <c r="AY306" s="1034"/>
      <c r="AZ306" s="1034"/>
      <c r="BA306" s="1017"/>
      <c r="BB306" s="167"/>
      <c r="BC306" s="167"/>
      <c r="BD306" s="176" t="str">
        <f t="shared" si="38"/>
        <v/>
      </c>
      <c r="BE306" s="600"/>
      <c r="BF306" s="600"/>
      <c r="BG306" s="600"/>
      <c r="BH306" s="600"/>
      <c r="BI306" s="650"/>
      <c r="BJ306" s="650"/>
      <c r="BK306" s="650"/>
      <c r="BL306" s="650"/>
      <c r="BM306" s="651"/>
      <c r="BN306" s="651"/>
      <c r="BO306" s="651"/>
      <c r="BP306" s="651"/>
      <c r="BQ306" s="169"/>
      <c r="BR306" s="170"/>
      <c r="BS306" s="711"/>
      <c r="BT306" s="160"/>
      <c r="BU306" s="1052"/>
      <c r="BV306" s="1025"/>
      <c r="BW306" s="1025"/>
      <c r="BX306" s="1172"/>
      <c r="BY306" s="1172"/>
      <c r="BZ306" s="1172"/>
    </row>
    <row r="307" spans="1:78" ht="105.75" customHeight="1" x14ac:dyDescent="0.2">
      <c r="A307" s="1339"/>
      <c r="B307" s="1342"/>
      <c r="C307" s="1345"/>
      <c r="D307" s="1000" t="s">
        <v>209</v>
      </c>
      <c r="E307" s="1003" t="s">
        <v>992</v>
      </c>
      <c r="F307" s="1708">
        <v>3</v>
      </c>
      <c r="G307" s="1537" t="s">
        <v>1018</v>
      </c>
      <c r="H307" s="1012"/>
      <c r="I307" s="1015"/>
      <c r="J307" s="1018" t="s">
        <v>1019</v>
      </c>
      <c r="K307" s="1021" t="s">
        <v>313</v>
      </c>
      <c r="L307" s="1537" t="s">
        <v>314</v>
      </c>
      <c r="M307" s="1168" t="s">
        <v>1020</v>
      </c>
      <c r="N307" s="994"/>
      <c r="O307" s="994"/>
      <c r="P307" s="1362" t="s">
        <v>1021</v>
      </c>
      <c r="Q307" s="1703">
        <v>1</v>
      </c>
      <c r="R307" s="1015" t="s">
        <v>250</v>
      </c>
      <c r="S307" s="1026">
        <f>IF(R307="Muy Alta",100%,IF(R307="Alta",80%,IF(R307="Media",60%,IF(R307="Baja",40%,IF(R307="Muy Baja",20%,"")))))</f>
        <v>0.4</v>
      </c>
      <c r="T307" s="1015"/>
      <c r="U307" s="1026" t="str">
        <f>IF(T307="Catastrófico",100%,IF(T307="Mayor",80%,IF(T307="Moderado",60%,IF(T307="Menor",40%,IF(T307="Leve",20%,"")))))</f>
        <v/>
      </c>
      <c r="V307" s="1015" t="s">
        <v>317</v>
      </c>
      <c r="W307" s="1026">
        <f>IF(V307="Catastrófico",100%,IF(V307="Mayor",80%,IF(V307="Moderado",60%,IF(V307="Menor",40%,IF(V307="Leve",20%,"")))))</f>
        <v>0.2</v>
      </c>
      <c r="X307" s="1029" t="str">
        <f>IF(Y307=100%,"Catastrófico",IF(Y307=80%,"Mayor",IF(Y307=60%,"Moderado",IF(Y307=40%,"Menor",IF(Y307=20%,"Leve","")))))</f>
        <v>Leve</v>
      </c>
      <c r="Y307" s="1026">
        <f>IF(AND(U307="",W307=""),"",MAX(U307,W307))</f>
        <v>0.2</v>
      </c>
      <c r="Z307" s="1026" t="str">
        <f>CONCATENATE(R307,X307)</f>
        <v>BajaLeve</v>
      </c>
      <c r="AA307" s="1032" t="str">
        <f>IF(Z307="Muy AltaLeve","Alto",IF(Z307="Muy AltaMenor","Alto",IF(Z307="Muy AltaModerado","Alto",IF(Z307="Muy AltaMayor","Alto",IF(Z307="Muy AltaCatastrófico","Extremo",IF(Z307="AltaLeve","Moderado",IF(Z307="AltaMenor","Moderado",IF(Z307="AltaModerado","Alto",IF(Z307="AltaMayor","Alto",IF(Z307="AltaCatastrófico","Extremo",IF(Z307="MediaLeve","Moderado",IF(Z307="MediaMenor","Moderado",IF(Z307="MediaModerado","Moderado",IF(Z307="MediaMayor","Alto",IF(Z307="MediaCatastrófico","Extremo",IF(Z307="BajaLeve","Bajo",IF(Z307="BajaMenor","Moderado",IF(Z307="BajaModerado","Moderado",IF(Z307="BajaMayor","Alto",IF(Z307="BajaCatastrófico","Extremo",IF(Z307="Muy BajaLeve","Bajo",IF(Z307="Muy BajaMenor","Bajo",IF(Z307="Muy BajaModerado","Moderado",IF(Z307="Muy BajaMayor","Alto",IF(Z307="Muy BajaCatastrófico","Extremo","")))))))))))))))))))))))))</f>
        <v>Bajo</v>
      </c>
      <c r="AB307" s="618">
        <v>1</v>
      </c>
      <c r="AC307" s="286" t="s">
        <v>1022</v>
      </c>
      <c r="AD307" s="590" t="s">
        <v>529</v>
      </c>
      <c r="AE307" s="590" t="s">
        <v>1023</v>
      </c>
      <c r="AF307" s="99" t="str">
        <f t="shared" si="34"/>
        <v>Probabilidad</v>
      </c>
      <c r="AG307" s="10" t="s">
        <v>221</v>
      </c>
      <c r="AH307" s="14">
        <f t="shared" si="35"/>
        <v>0.25</v>
      </c>
      <c r="AI307" s="10" t="s">
        <v>222</v>
      </c>
      <c r="AJ307" s="14">
        <f t="shared" si="36"/>
        <v>0.15</v>
      </c>
      <c r="AK307" s="101">
        <f t="shared" si="37"/>
        <v>0.4</v>
      </c>
      <c r="AL307" s="100">
        <f>IFERROR(IF(AF307="Probabilidad",(S307-(+S307*AK307)),IF(AF307="Impacto",S307,"")),"")</f>
        <v>0.24</v>
      </c>
      <c r="AM307" s="100">
        <f>IFERROR(IF(AF307="Impacto",(Y307-(+Y307*AK307)),IF(AF307="Probabilidad",Y307,"")),"")</f>
        <v>0.2</v>
      </c>
      <c r="AN307" s="50" t="s">
        <v>223</v>
      </c>
      <c r="AO307" s="50" t="s">
        <v>291</v>
      </c>
      <c r="AP307" s="50" t="s">
        <v>241</v>
      </c>
      <c r="AQ307" s="50" t="s">
        <v>242</v>
      </c>
      <c r="AR307" s="1193" t="s">
        <v>1024</v>
      </c>
      <c r="AS307" s="1035">
        <f>S307</f>
        <v>0.4</v>
      </c>
      <c r="AT307" s="1035">
        <f>IF(AL307="","",MIN(AL307:AL312))</f>
        <v>5.183999999999999E-2</v>
      </c>
      <c r="AU307" s="1032" t="str">
        <f>IFERROR(IF(AT307="","",IF(AT307&lt;=0.2,"Muy Baja",IF(AT307&lt;=0.4,"Baja",IF(AT307&lt;=0.6,"Media",IF(AT307&lt;=0.8,"Alta","Muy Alta"))))),"")</f>
        <v>Muy Baja</v>
      </c>
      <c r="AV307" s="1035">
        <f>Y307</f>
        <v>0.2</v>
      </c>
      <c r="AW307" s="1035">
        <f>IF(AM307="","",MIN(AM307:AM312))</f>
        <v>0.2</v>
      </c>
      <c r="AX307" s="1032" t="str">
        <f>IFERROR(IF(AW307="","",IF(AW307&lt;=0.2,"Leve",IF(AW307&lt;=0.4,"Menor",IF(AW307&lt;=0.6,"Moderado",IF(AW307&lt;=0.8,"Mayor","Catastrófico"))))),"")</f>
        <v>Leve</v>
      </c>
      <c r="AY307" s="1032" t="str">
        <f>AA307</f>
        <v>Bajo</v>
      </c>
      <c r="AZ307" s="1032" t="str">
        <f>IFERROR(IF(OR(AND(AU307="Muy Baja",AX307="Leve"),AND(AU307="Muy Baja",AX307="Menor"),AND(AU307="Baja",AX307="Leve")),"Bajo",IF(OR(AND(AU307="Muy baja",AX307="Moderado"),AND(AU307="Baja",AX307="Menor"),AND(AU307="Baja",AX307="Moderado"),AND(AU307="Media",AX307="Leve"),AND(AU307="Media",AX307="Menor"),AND(AU307="Media",AX307="Moderado"),AND(AU307="Alta",AX307="Leve"),AND(AU307="Alta",AX307="Menor")),"Moderado",IF(OR(AND(AU307="Muy Baja",AX307="Mayor"),AND(AU307="Baja",AX307="Mayor"),AND(AU307="Media",AX307="Mayor"),AND(AU307="Alta",AX307="Moderado"),AND(AU307="Alta",AX307="Mayor"),AND(AU307="Muy Alta",AX307="Leve"),AND(AU307="Muy Alta",AX307="Menor"),AND(AU307="Muy Alta",AX307="Moderado"),AND(AU307="Muy Alta",AX307="Mayor")),"Alto",IF(OR(AND(AU307="Muy Baja",AX307="Catastrófico"),AND(AU307="Baja",AX307="Catastrófico"),AND(AU307="Media",AX307="Catastrófico"),AND(AU307="Alta",AX307="Catastrófico"),AND(AU307="Muy Alta",AX307="Catastrófico")),"Extremo","")))),"")</f>
        <v>Bajo</v>
      </c>
      <c r="BA307" s="1015" t="s">
        <v>255</v>
      </c>
      <c r="BB307" s="652"/>
      <c r="BC307" s="619"/>
      <c r="BD307" s="103" t="str">
        <f t="shared" si="38"/>
        <v/>
      </c>
      <c r="BE307" s="590"/>
      <c r="BF307" s="590"/>
      <c r="BG307" s="590"/>
      <c r="BH307" s="590"/>
      <c r="BI307" s="619"/>
      <c r="BJ307" s="619"/>
      <c r="BK307" s="619"/>
      <c r="BL307" s="619"/>
      <c r="BM307" s="620"/>
      <c r="BN307" s="620"/>
      <c r="BO307" s="620"/>
      <c r="BP307" s="620"/>
      <c r="BQ307" s="104"/>
      <c r="BR307" s="128"/>
      <c r="BS307" s="710"/>
      <c r="BT307" s="417"/>
      <c r="BU307" s="1050"/>
      <c r="BV307" s="994"/>
      <c r="BW307" s="994"/>
      <c r="BX307" s="997"/>
      <c r="BY307" s="997"/>
      <c r="BZ307" s="997"/>
    </row>
    <row r="308" spans="1:78" ht="105.75" customHeight="1" x14ac:dyDescent="0.2">
      <c r="A308" s="1339"/>
      <c r="B308" s="1342"/>
      <c r="C308" s="1345"/>
      <c r="D308" s="1001"/>
      <c r="E308" s="1004"/>
      <c r="F308" s="1709"/>
      <c r="G308" s="1698"/>
      <c r="H308" s="1013"/>
      <c r="I308" s="1016"/>
      <c r="J308" s="1019"/>
      <c r="K308" s="1022"/>
      <c r="L308" s="1698"/>
      <c r="M308" s="1169"/>
      <c r="N308" s="1024"/>
      <c r="O308" s="1024"/>
      <c r="P308" s="1480"/>
      <c r="Q308" s="1540"/>
      <c r="R308" s="1016"/>
      <c r="S308" s="1027"/>
      <c r="T308" s="1016"/>
      <c r="U308" s="1027"/>
      <c r="V308" s="1016"/>
      <c r="W308" s="1027"/>
      <c r="X308" s="1030"/>
      <c r="Y308" s="1027"/>
      <c r="Z308" s="1027"/>
      <c r="AA308" s="1033"/>
      <c r="AB308" s="621">
        <v>2</v>
      </c>
      <c r="AC308" s="286" t="s">
        <v>1025</v>
      </c>
      <c r="AD308" s="560" t="s">
        <v>529</v>
      </c>
      <c r="AE308" s="560" t="s">
        <v>1026</v>
      </c>
      <c r="AF308" s="145" t="str">
        <f t="shared" si="34"/>
        <v>Probabilidad</v>
      </c>
      <c r="AG308" s="151" t="s">
        <v>221</v>
      </c>
      <c r="AH308" s="146">
        <f t="shared" si="35"/>
        <v>0.25</v>
      </c>
      <c r="AI308" s="151" t="s">
        <v>222</v>
      </c>
      <c r="AJ308" s="146">
        <f t="shared" si="36"/>
        <v>0.15</v>
      </c>
      <c r="AK308" s="147">
        <f t="shared" si="37"/>
        <v>0.4</v>
      </c>
      <c r="AL308" s="152">
        <f>IFERROR(IF(AND(AF307="Probabilidad",AF308="Probabilidad"),(AL307-(+AL307*AK308)),IF(AF308="Probabilidad",(S307-(+S307*AK308)),IF(AF308="Impacto",AL307,""))),"")</f>
        <v>0.14399999999999999</v>
      </c>
      <c r="AM308" s="152">
        <f>IFERROR(IF(AND(AF307="Impacto",AF308="Impacto"),(AM307-(+AM307*AK308)),IF(AF308="Impacto",(Y307-(+Y307*AK308)),IF(AF308="Probabilidad",AM307,""))),"")</f>
        <v>0.2</v>
      </c>
      <c r="AN308" s="153" t="s">
        <v>223</v>
      </c>
      <c r="AO308" s="153" t="s">
        <v>291</v>
      </c>
      <c r="AP308" s="153" t="s">
        <v>241</v>
      </c>
      <c r="AQ308" s="153" t="s">
        <v>242</v>
      </c>
      <c r="AR308" s="1013"/>
      <c r="AS308" s="1036"/>
      <c r="AT308" s="1036"/>
      <c r="AU308" s="1033"/>
      <c r="AV308" s="1036"/>
      <c r="AW308" s="1036"/>
      <c r="AX308" s="1033"/>
      <c r="AY308" s="1033"/>
      <c r="AZ308" s="1033"/>
      <c r="BA308" s="1016"/>
      <c r="BB308" s="653"/>
      <c r="BC308" s="563"/>
      <c r="BD308" s="173" t="str">
        <f t="shared" si="38"/>
        <v/>
      </c>
      <c r="BE308" s="560"/>
      <c r="BF308" s="560"/>
      <c r="BG308" s="560"/>
      <c r="BH308" s="560"/>
      <c r="BI308" s="563"/>
      <c r="BJ308" s="563"/>
      <c r="BK308" s="563"/>
      <c r="BL308" s="563"/>
      <c r="BM308" s="623"/>
      <c r="BN308" s="623"/>
      <c r="BO308" s="623"/>
      <c r="BP308" s="623"/>
      <c r="BQ308" s="156"/>
      <c r="BR308" s="157"/>
      <c r="BS308" s="304"/>
      <c r="BT308" s="314"/>
      <c r="BU308" s="1051"/>
      <c r="BV308" s="1024"/>
      <c r="BW308" s="1024"/>
      <c r="BX308" s="1171"/>
      <c r="BY308" s="1171"/>
      <c r="BZ308" s="1171"/>
    </row>
    <row r="309" spans="1:78" ht="105.75" customHeight="1" x14ac:dyDescent="0.2">
      <c r="A309" s="1339"/>
      <c r="B309" s="1342"/>
      <c r="C309" s="1345"/>
      <c r="D309" s="1001"/>
      <c r="E309" s="1004"/>
      <c r="F309" s="1709"/>
      <c r="G309" s="1698"/>
      <c r="H309" s="1013"/>
      <c r="I309" s="1016"/>
      <c r="J309" s="1019"/>
      <c r="K309" s="1022"/>
      <c r="L309" s="1698"/>
      <c r="M309" s="1169"/>
      <c r="N309" s="1024"/>
      <c r="O309" s="1024"/>
      <c r="P309" s="1480"/>
      <c r="Q309" s="1540"/>
      <c r="R309" s="1016"/>
      <c r="S309" s="1027"/>
      <c r="T309" s="1016"/>
      <c r="U309" s="1027"/>
      <c r="V309" s="1016"/>
      <c r="W309" s="1027"/>
      <c r="X309" s="1030"/>
      <c r="Y309" s="1027"/>
      <c r="Z309" s="1027"/>
      <c r="AA309" s="1033"/>
      <c r="AB309" s="621">
        <v>3</v>
      </c>
      <c r="AC309" s="286" t="s">
        <v>1027</v>
      </c>
      <c r="AD309" s="560" t="s">
        <v>529</v>
      </c>
      <c r="AE309" s="560" t="s">
        <v>1028</v>
      </c>
      <c r="AF309" s="145" t="str">
        <f t="shared" si="34"/>
        <v>Probabilidad</v>
      </c>
      <c r="AG309" s="151" t="s">
        <v>221</v>
      </c>
      <c r="AH309" s="146">
        <f t="shared" si="35"/>
        <v>0.25</v>
      </c>
      <c r="AI309" s="151" t="s">
        <v>222</v>
      </c>
      <c r="AJ309" s="146">
        <f t="shared" si="36"/>
        <v>0.15</v>
      </c>
      <c r="AK309" s="147">
        <f t="shared" si="37"/>
        <v>0.4</v>
      </c>
      <c r="AL309" s="152">
        <f>IFERROR(IF(AND(AF308="Probabilidad",AF309="Probabilidad"),(AL308-(+AL308*AK309)),IF(AND(AF308="Impacto",AF309="Probabilidad"),(AL307-(+AL307*AK309)),IF(AF309="Impacto",AL308,""))),"")</f>
        <v>8.6399999999999991E-2</v>
      </c>
      <c r="AM309" s="152">
        <f>IFERROR(IF(AND(AF308="Impacto",AF309="Impacto"),(AM308-(+AM308*AK309)),IF(AND(AF308="Probabilidad",AF309="Impacto"),(AM307-(+AM307*AK309)),IF(AF309="Probabilidad",AM308,""))),"")</f>
        <v>0.2</v>
      </c>
      <c r="AN309" s="153" t="s">
        <v>223</v>
      </c>
      <c r="AO309" s="153" t="s">
        <v>291</v>
      </c>
      <c r="AP309" s="153" t="s">
        <v>241</v>
      </c>
      <c r="AQ309" s="153" t="s">
        <v>242</v>
      </c>
      <c r="AR309" s="1013"/>
      <c r="AS309" s="1036"/>
      <c r="AT309" s="1036"/>
      <c r="AU309" s="1033"/>
      <c r="AV309" s="1036"/>
      <c r="AW309" s="1036"/>
      <c r="AX309" s="1033"/>
      <c r="AY309" s="1033"/>
      <c r="AZ309" s="1033"/>
      <c r="BA309" s="1016"/>
      <c r="BB309" s="653"/>
      <c r="BC309" s="563"/>
      <c r="BD309" s="173" t="str">
        <f t="shared" si="38"/>
        <v/>
      </c>
      <c r="BE309" s="560"/>
      <c r="BF309" s="560"/>
      <c r="BG309" s="560"/>
      <c r="BH309" s="560"/>
      <c r="BI309" s="563"/>
      <c r="BJ309" s="563"/>
      <c r="BK309" s="563"/>
      <c r="BL309" s="563"/>
      <c r="BM309" s="623"/>
      <c r="BN309" s="623"/>
      <c r="BO309" s="623"/>
      <c r="BP309" s="623"/>
      <c r="BQ309" s="156"/>
      <c r="BR309" s="157"/>
      <c r="BS309" s="304"/>
      <c r="BT309" s="314"/>
      <c r="BU309" s="1051"/>
      <c r="BV309" s="1024"/>
      <c r="BW309" s="1024"/>
      <c r="BX309" s="1171"/>
      <c r="BY309" s="1171"/>
      <c r="BZ309" s="1171"/>
    </row>
    <row r="310" spans="1:78" ht="105.75" customHeight="1" x14ac:dyDescent="0.2">
      <c r="A310" s="1339"/>
      <c r="B310" s="1342"/>
      <c r="C310" s="1345"/>
      <c r="D310" s="1001"/>
      <c r="E310" s="1004"/>
      <c r="F310" s="1709"/>
      <c r="G310" s="1698"/>
      <c r="H310" s="1013"/>
      <c r="I310" s="1016"/>
      <c r="J310" s="1019"/>
      <c r="K310" s="1022"/>
      <c r="L310" s="1698"/>
      <c r="M310" s="1169"/>
      <c r="N310" s="1024"/>
      <c r="O310" s="1024"/>
      <c r="P310" s="1480"/>
      <c r="Q310" s="1540"/>
      <c r="R310" s="1016"/>
      <c r="S310" s="1027"/>
      <c r="T310" s="1016"/>
      <c r="U310" s="1027"/>
      <c r="V310" s="1016"/>
      <c r="W310" s="1027"/>
      <c r="X310" s="1030"/>
      <c r="Y310" s="1027"/>
      <c r="Z310" s="1027"/>
      <c r="AA310" s="1033"/>
      <c r="AB310" s="621">
        <v>4</v>
      </c>
      <c r="AC310" s="560" t="s">
        <v>1029</v>
      </c>
      <c r="AD310" s="560" t="s">
        <v>529</v>
      </c>
      <c r="AE310" s="560" t="s">
        <v>1030</v>
      </c>
      <c r="AF310" s="145" t="str">
        <f t="shared" si="34"/>
        <v>Probabilidad</v>
      </c>
      <c r="AG310" s="151" t="s">
        <v>221</v>
      </c>
      <c r="AH310" s="146">
        <f t="shared" si="35"/>
        <v>0.25</v>
      </c>
      <c r="AI310" s="151" t="s">
        <v>222</v>
      </c>
      <c r="AJ310" s="146">
        <f t="shared" si="36"/>
        <v>0.15</v>
      </c>
      <c r="AK310" s="147">
        <f t="shared" si="37"/>
        <v>0.4</v>
      </c>
      <c r="AL310" s="152">
        <f>IFERROR(IF(AND(AF309="Probabilidad",AF310="Probabilidad"),(AL309-(+AL309*AK310)),IF(AND(AF309="Impacto",AF310="Probabilidad"),(AL308-(+AL308*AK310)),IF(AF310="Impacto",AL309,""))),"")</f>
        <v>5.183999999999999E-2</v>
      </c>
      <c r="AM310" s="152">
        <f>IFERROR(IF(AND(AF309="Impacto",AF310="Impacto"),(AM309-(+AM309*AK310)),IF(AND(AF309="Probabilidad",AF310="Impacto"),(AM308-(+AM308*AK310)),IF(AF310="Probabilidad",AM309,""))),"")</f>
        <v>0.2</v>
      </c>
      <c r="AN310" s="153" t="s">
        <v>223</v>
      </c>
      <c r="AO310" s="153" t="s">
        <v>291</v>
      </c>
      <c r="AP310" s="153" t="s">
        <v>241</v>
      </c>
      <c r="AQ310" s="153" t="s">
        <v>242</v>
      </c>
      <c r="AR310" s="1013"/>
      <c r="AS310" s="1036"/>
      <c r="AT310" s="1036"/>
      <c r="AU310" s="1033"/>
      <c r="AV310" s="1036"/>
      <c r="AW310" s="1036"/>
      <c r="AX310" s="1033"/>
      <c r="AY310" s="1033"/>
      <c r="AZ310" s="1033"/>
      <c r="BA310" s="1016"/>
      <c r="BB310" s="653"/>
      <c r="BC310" s="563"/>
      <c r="BD310" s="173" t="str">
        <f t="shared" si="38"/>
        <v/>
      </c>
      <c r="BE310" s="560"/>
      <c r="BF310" s="560"/>
      <c r="BG310" s="560"/>
      <c r="BH310" s="560"/>
      <c r="BI310" s="563"/>
      <c r="BJ310" s="563"/>
      <c r="BK310" s="563"/>
      <c r="BL310" s="563"/>
      <c r="BM310" s="623"/>
      <c r="BN310" s="623"/>
      <c r="BO310" s="623"/>
      <c r="BP310" s="623"/>
      <c r="BQ310" s="156"/>
      <c r="BR310" s="157"/>
      <c r="BS310" s="304"/>
      <c r="BT310" s="314"/>
      <c r="BU310" s="1051"/>
      <c r="BV310" s="1024"/>
      <c r="BW310" s="1024"/>
      <c r="BX310" s="1171"/>
      <c r="BY310" s="1171"/>
      <c r="BZ310" s="1171"/>
    </row>
    <row r="311" spans="1:78" ht="16" x14ac:dyDescent="0.2">
      <c r="A311" s="1339"/>
      <c r="B311" s="1342"/>
      <c r="C311" s="1345"/>
      <c r="D311" s="1001"/>
      <c r="E311" s="1004"/>
      <c r="F311" s="1709"/>
      <c r="G311" s="1698"/>
      <c r="H311" s="1013"/>
      <c r="I311" s="1016"/>
      <c r="J311" s="1019"/>
      <c r="K311" s="1022"/>
      <c r="L311" s="1698"/>
      <c r="M311" s="1169"/>
      <c r="N311" s="1024"/>
      <c r="O311" s="1024"/>
      <c r="P311" s="1480"/>
      <c r="Q311" s="1540"/>
      <c r="R311" s="1016"/>
      <c r="S311" s="1027"/>
      <c r="T311" s="1016"/>
      <c r="U311" s="1027"/>
      <c r="V311" s="1016"/>
      <c r="W311" s="1027"/>
      <c r="X311" s="1030"/>
      <c r="Y311" s="1027"/>
      <c r="Z311" s="1027"/>
      <c r="AA311" s="1033"/>
      <c r="AB311" s="621">
        <v>5</v>
      </c>
      <c r="AC311" s="560"/>
      <c r="AD311" s="567"/>
      <c r="AE311" s="567"/>
      <c r="AF311" s="145" t="str">
        <f t="shared" si="34"/>
        <v/>
      </c>
      <c r="AG311" s="151"/>
      <c r="AH311" s="146" t="str">
        <f t="shared" si="35"/>
        <v/>
      </c>
      <c r="AI311" s="151"/>
      <c r="AJ311" s="146" t="str">
        <f t="shared" si="36"/>
        <v/>
      </c>
      <c r="AK311" s="147" t="str">
        <f t="shared" si="37"/>
        <v/>
      </c>
      <c r="AL311" s="152" t="str">
        <f>IFERROR(IF(AND(AF310="Probabilidad",AF311="Probabilidad"),(AL310-(+AL310*AK311)),IF(AND(AF310="Impacto",AF311="Probabilidad"),(AL309-(+AL309*AK311)),IF(AF311="Impacto",AL310,""))),"")</f>
        <v/>
      </c>
      <c r="AM311" s="152" t="str">
        <f>IFERROR(IF(AND(AF310="Impacto",AF311="Impacto"),(AM310-(+AM310*AK311)),IF(AND(AF310="Probabilidad",AF311="Impacto"),(AM309-(+AM309*AK311)),IF(AF311="Probabilidad",AM310,""))),"")</f>
        <v/>
      </c>
      <c r="AN311" s="153"/>
      <c r="AO311" s="153"/>
      <c r="AP311" s="153"/>
      <c r="AQ311" s="153"/>
      <c r="AR311" s="1013"/>
      <c r="AS311" s="1036"/>
      <c r="AT311" s="1036"/>
      <c r="AU311" s="1033"/>
      <c r="AV311" s="1036"/>
      <c r="AW311" s="1036"/>
      <c r="AX311" s="1033"/>
      <c r="AY311" s="1033"/>
      <c r="AZ311" s="1033"/>
      <c r="BA311" s="1016"/>
      <c r="BB311" s="653"/>
      <c r="BC311" s="563"/>
      <c r="BD311" s="173" t="str">
        <f t="shared" si="38"/>
        <v/>
      </c>
      <c r="BE311" s="560"/>
      <c r="BF311" s="560"/>
      <c r="BG311" s="560"/>
      <c r="BH311" s="560"/>
      <c r="BI311" s="563"/>
      <c r="BJ311" s="563"/>
      <c r="BK311" s="563"/>
      <c r="BL311" s="563"/>
      <c r="BM311" s="623"/>
      <c r="BN311" s="623"/>
      <c r="BO311" s="623"/>
      <c r="BP311" s="623"/>
      <c r="BQ311" s="156"/>
      <c r="BR311" s="157"/>
      <c r="BS311" s="304"/>
      <c r="BT311" s="149"/>
      <c r="BU311" s="1051"/>
      <c r="BV311" s="1024"/>
      <c r="BW311" s="1024"/>
      <c r="BX311" s="1171"/>
      <c r="BY311" s="1171"/>
      <c r="BZ311" s="1171"/>
    </row>
    <row r="312" spans="1:78" ht="17" thickBot="1" x14ac:dyDescent="0.25">
      <c r="A312" s="1456"/>
      <c r="B312" s="1445"/>
      <c r="C312" s="1446"/>
      <c r="D312" s="1242"/>
      <c r="E312" s="1004"/>
      <c r="F312" s="1710"/>
      <c r="G312" s="1711"/>
      <c r="H312" s="1013"/>
      <c r="I312" s="1193"/>
      <c r="J312" s="1019"/>
      <c r="K312" s="1022"/>
      <c r="L312" s="1711"/>
      <c r="M312" s="1169"/>
      <c r="N312" s="1195"/>
      <c r="O312" s="1195"/>
      <c r="P312" s="1712"/>
      <c r="Q312" s="1541"/>
      <c r="R312" s="1193"/>
      <c r="S312" s="1200"/>
      <c r="T312" s="1193"/>
      <c r="U312" s="1200"/>
      <c r="V312" s="1193"/>
      <c r="W312" s="1200"/>
      <c r="X312" s="1199"/>
      <c r="Y312" s="1200"/>
      <c r="Z312" s="1200"/>
      <c r="AA312" s="1201"/>
      <c r="AB312" s="736">
        <v>6</v>
      </c>
      <c r="AC312" s="735"/>
      <c r="AD312" s="735"/>
      <c r="AE312" s="735"/>
      <c r="AF312" s="98" t="str">
        <f t="shared" si="34"/>
        <v/>
      </c>
      <c r="AG312" s="239"/>
      <c r="AH312" s="292" t="str">
        <f t="shared" si="35"/>
        <v/>
      </c>
      <c r="AI312" s="239"/>
      <c r="AJ312" s="292" t="str">
        <f t="shared" si="36"/>
        <v/>
      </c>
      <c r="AK312" s="294" t="str">
        <f t="shared" si="37"/>
        <v/>
      </c>
      <c r="AL312" s="295" t="str">
        <f>IFERROR(IF(AND(AF311="Probabilidad",AF312="Probabilidad"),(AL311-(+AL311*AK312)),IF(AND(AF311="Impacto",AF312="Probabilidad"),(AL310-(+AL310*AK312)),IF(AF312="Impacto",AL311,""))),"")</f>
        <v/>
      </c>
      <c r="AM312" s="295" t="str">
        <f>IFERROR(IF(AND(AF311="Impacto",AF312="Impacto"),(AM311-(+AM311*AK312)),IF(AND(AF311="Probabilidad",AF312="Impacto"),(AM310-(+AM310*AK312)),IF(AF312="Probabilidad",AM311,""))),"")</f>
        <v/>
      </c>
      <c r="AN312" s="126"/>
      <c r="AO312" s="126"/>
      <c r="AP312" s="126"/>
      <c r="AQ312" s="126"/>
      <c r="AR312" s="1013"/>
      <c r="AS312" s="1203"/>
      <c r="AT312" s="1203"/>
      <c r="AU312" s="1201"/>
      <c r="AV312" s="1203"/>
      <c r="AW312" s="1203"/>
      <c r="AX312" s="1201"/>
      <c r="AY312" s="1201"/>
      <c r="AZ312" s="1201"/>
      <c r="BA312" s="1193"/>
      <c r="BB312" s="737"/>
      <c r="BC312" s="738"/>
      <c r="BD312" s="327" t="str">
        <f t="shared" si="38"/>
        <v/>
      </c>
      <c r="BE312" s="735"/>
      <c r="BF312" s="735"/>
      <c r="BG312" s="735"/>
      <c r="BH312" s="735"/>
      <c r="BI312" s="738"/>
      <c r="BJ312" s="738"/>
      <c r="BK312" s="738"/>
      <c r="BL312" s="738"/>
      <c r="BM312" s="739"/>
      <c r="BN312" s="739"/>
      <c r="BO312" s="739"/>
      <c r="BP312" s="739"/>
      <c r="BQ312" s="298"/>
      <c r="BR312" s="299"/>
      <c r="BS312" s="711"/>
      <c r="BT312" s="291"/>
      <c r="BU312" s="1052"/>
      <c r="BV312" s="1025"/>
      <c r="BW312" s="1025"/>
      <c r="BX312" s="1172"/>
      <c r="BY312" s="1172"/>
      <c r="BZ312" s="1398"/>
    </row>
    <row r="313" spans="1:78" ht="179.25" customHeight="1" x14ac:dyDescent="0.2">
      <c r="A313" s="1338" t="s">
        <v>1031</v>
      </c>
      <c r="B313" s="1457" t="s">
        <v>207</v>
      </c>
      <c r="C313" s="1344" t="s">
        <v>1032</v>
      </c>
      <c r="D313" s="1526" t="s">
        <v>209</v>
      </c>
      <c r="E313" s="1003" t="s">
        <v>1033</v>
      </c>
      <c r="F313" s="1150">
        <v>1</v>
      </c>
      <c r="G313" s="1009" t="s">
        <v>1034</v>
      </c>
      <c r="H313" s="1012"/>
      <c r="I313" s="1012"/>
      <c r="J313" s="1018" t="s">
        <v>1035</v>
      </c>
      <c r="K313" s="1021" t="s">
        <v>213</v>
      </c>
      <c r="L313" s="1081" t="s">
        <v>214</v>
      </c>
      <c r="M313" s="1168" t="s">
        <v>1036</v>
      </c>
      <c r="N313" s="1081"/>
      <c r="O313" s="1081"/>
      <c r="P313" s="1009" t="s">
        <v>1037</v>
      </c>
      <c r="Q313" s="1050">
        <v>0.85</v>
      </c>
      <c r="R313" s="1012" t="s">
        <v>250</v>
      </c>
      <c r="S313" s="1156">
        <f>IF(R313="Muy Alta",100%,IF(R313="Alta",80%,IF(R313="Media",60%,IF(R313="Baja",40%,IF(R313="Muy Baja",20%,"")))))</f>
        <v>0.4</v>
      </c>
      <c r="T313" s="1012"/>
      <c r="U313" s="1156" t="str">
        <f>IF(T313="Catastrófico",100%,IF(T313="Mayor",80%,IF(T313="Moderado",60%,IF(T313="Menor",40%,IF(T313="Leve",20%,"")))))</f>
        <v/>
      </c>
      <c r="V313" s="1012" t="s">
        <v>218</v>
      </c>
      <c r="W313" s="1156">
        <f>IF(V313="Catastrófico",100%,IF(V313="Mayor",80%,IF(V313="Moderado",60%,IF(V313="Menor",40%,IF(V313="Leve",20%,"")))))</f>
        <v>0.6</v>
      </c>
      <c r="X313" s="1168" t="str">
        <f>IF(Y313=100%,"Catastrófico",IF(Y313=80%,"Mayor",IF(Y313=60%,"Moderado",IF(Y313=40%,"Menor",IF(Y313=20%,"Leve","")))))</f>
        <v>Moderado</v>
      </c>
      <c r="Y313" s="1156">
        <f>IF(AND(U313="",W313=""),"",MAX(U313,W313))</f>
        <v>0.6</v>
      </c>
      <c r="Z313" s="1156" t="str">
        <f>CONCATENATE(R313,X313)</f>
        <v>BajaModerado</v>
      </c>
      <c r="AA313" s="1038" t="str">
        <f>IF(Z313="Muy AltaLeve","Alto",IF(Z313="Muy AltaMenor","Alto",IF(Z313="Muy AltaModerado","Alto",IF(Z313="Muy AltaMayor","Alto",IF(Z313="Muy AltaCatastrófico","Extremo",IF(Z313="AltaLeve","Moderado",IF(Z313="AltaMenor","Moderado",IF(Z313="AltaModerado","Alto",IF(Z313="AltaMayor","Alto",IF(Z313="AltaCatastrófico","Extremo",IF(Z313="MediaLeve","Moderado",IF(Z313="MediaMenor","Moderado",IF(Z313="MediaModerado","Moderado",IF(Z313="MediaMayor","Alto",IF(Z313="MediaCatastrófico","Extremo",IF(Z313="BajaLeve","Bajo",IF(Z313="BajaMenor","Moderado",IF(Z313="BajaModerado","Moderado",IF(Z313="BajaMayor","Alto",IF(Z313="BajaCatastrófico","Extremo",IF(Z313="Muy BajaLeve","Bajo",IF(Z313="Muy BajaMenor","Bajo",IF(Z313="Muy BajaModerado","Moderado",IF(Z313="Muy BajaMayor","Alto",IF(Z313="Muy BajaCatastrófico","Extremo","")))))))))))))))))))))))))</f>
        <v>Moderado</v>
      </c>
      <c r="AB313" s="97">
        <v>1</v>
      </c>
      <c r="AC313" s="9" t="s">
        <v>1038</v>
      </c>
      <c r="AD313" s="9" t="s">
        <v>271</v>
      </c>
      <c r="AE313" s="9" t="s">
        <v>1039</v>
      </c>
      <c r="AF313" s="99" t="str">
        <f t="shared" ref="AF313:AF324" si="39">IF(OR(AG313="Preventivo",AG313="Detectivo"),"Probabilidad",IF(AG313="Correctivo","Impacto",""))</f>
        <v>Probabilidad</v>
      </c>
      <c r="AG313" s="10" t="s">
        <v>221</v>
      </c>
      <c r="AH313" s="14">
        <f t="shared" ref="AH313:AH324" si="40">IF(AG313="","",IF(AG313="Preventivo",25%,IF(AG313="Detectivo",15%,IF(AG313="Correctivo",10%))))</f>
        <v>0.25</v>
      </c>
      <c r="AI313" s="10" t="s">
        <v>222</v>
      </c>
      <c r="AJ313" s="14">
        <f t="shared" ref="AJ313:AJ324" si="41">IF(AI313="Automático",25%,IF(AI313="Manual",15%,""))</f>
        <v>0.15</v>
      </c>
      <c r="AK313" s="101">
        <f t="shared" ref="AK313:AK324" si="42">IF(OR(AH313="",AJ313=""),"",AH313+AJ313)</f>
        <v>0.4</v>
      </c>
      <c r="AL313" s="100">
        <f>IFERROR(IF(AF313="Probabilidad",(S313-(+S313*AK313)),IF(AF313="Impacto",S313,"")),"")</f>
        <v>0.24</v>
      </c>
      <c r="AM313" s="100">
        <f>IFERROR(IF(AF313="Impacto",(Y313-(+Y313*AK313)),IF(AF313="Probabilidad",Y313,"")),"")</f>
        <v>0.6</v>
      </c>
      <c r="AN313" s="50" t="s">
        <v>223</v>
      </c>
      <c r="AO313" s="50" t="s">
        <v>291</v>
      </c>
      <c r="AP313" s="50" t="s">
        <v>241</v>
      </c>
      <c r="AQ313" s="50" t="s">
        <v>226</v>
      </c>
      <c r="AR313" s="1012" t="s">
        <v>1040</v>
      </c>
      <c r="AS313" s="1147">
        <f>S313</f>
        <v>0.4</v>
      </c>
      <c r="AT313" s="1147">
        <f>IF(AL313="","",MIN(AL313:AL318))</f>
        <v>1.8662399999999996E-2</v>
      </c>
      <c r="AU313" s="1038" t="str">
        <f>IFERROR(IF(AT313="","",IF(AT313&lt;=0.2,"Muy Baja",IF(AT313&lt;=0.4,"Baja",IF(AT313&lt;=0.6,"Media",IF(AT313&lt;=0.8,"Alta","Muy Alta"))))),"")</f>
        <v>Muy Baja</v>
      </c>
      <c r="AV313" s="1147">
        <f>Y313</f>
        <v>0.6</v>
      </c>
      <c r="AW313" s="1147">
        <f>IF(AM313="","",MIN(AM313:AM318))</f>
        <v>0.6</v>
      </c>
      <c r="AX313" s="1038" t="str">
        <f>IFERROR(IF(AW313="","",IF(AW313&lt;=0.2,"Leve",IF(AW313&lt;=0.4,"Menor",IF(AW313&lt;=0.6,"Moderado",IF(AW313&lt;=0.8,"Mayor","Catastrófico"))))),"")</f>
        <v>Moderado</v>
      </c>
      <c r="AY313" s="1038" t="str">
        <f>AA313</f>
        <v>Moderado</v>
      </c>
      <c r="AZ313" s="1038" t="str">
        <f>IFERROR(IF(OR(AND(AU313="Muy Baja",AX313="Leve"),AND(AU313="Muy Baja",AX313="Menor"),AND(AU313="Baja",AX313="Leve")),"Bajo",IF(OR(AND(AU313="Muy baja",AX313="Moderado"),AND(AU313="Baja",AX313="Menor"),AND(AU313="Baja",AX313="Moderado"),AND(AU313="Media",AX313="Leve"),AND(AU313="Media",AX313="Menor"),AND(AU313="Media",AX313="Moderado"),AND(AU313="Alta",AX313="Leve"),AND(AU313="Alta",AX313="Menor")),"Moderado",IF(OR(AND(AU313="Muy Baja",AX313="Mayor"),AND(AU313="Baja",AX313="Mayor"),AND(AU313="Media",AX313="Mayor"),AND(AU313="Alta",AX313="Moderado"),AND(AU313="Alta",AX313="Mayor"),AND(AU313="Muy Alta",AX313="Leve"),AND(AU313="Muy Alta",AX313="Menor"),AND(AU313="Muy Alta",AX313="Moderado"),AND(AU313="Muy Alta",AX313="Mayor")),"Alto",IF(OR(AND(AU313="Muy Baja",AX313="Catastrófico"),AND(AU313="Baja",AX313="Catastrófico"),AND(AU313="Media",AX313="Catastrófico"),AND(AU313="Alta",AX313="Catastrófico"),AND(AU313="Muy Alta",AX313="Catastrófico")),"Extremo","")))),"")</f>
        <v>Moderado</v>
      </c>
      <c r="BA313" s="1012" t="s">
        <v>228</v>
      </c>
      <c r="BB313" s="46" t="s">
        <v>1041</v>
      </c>
      <c r="BC313" s="46" t="s">
        <v>1042</v>
      </c>
      <c r="BD313" s="102">
        <f>IF(SUM(BE313:BH313)=0,"",SUM(BE313:BH313))</f>
        <v>4</v>
      </c>
      <c r="BE313" s="217">
        <v>1</v>
      </c>
      <c r="BF313" s="217">
        <v>1</v>
      </c>
      <c r="BG313" s="217">
        <v>1</v>
      </c>
      <c r="BH313" s="217">
        <v>1</v>
      </c>
      <c r="BI313" s="46" t="s">
        <v>1043</v>
      </c>
      <c r="BJ313" s="46" t="s">
        <v>1044</v>
      </c>
      <c r="BK313" s="733"/>
      <c r="BL313" s="733"/>
      <c r="BM313" s="663"/>
      <c r="BN313" s="663"/>
      <c r="BO313" s="663"/>
      <c r="BP313" s="663"/>
      <c r="BQ313" s="104"/>
      <c r="BR313" s="128"/>
      <c r="BS313" s="740"/>
      <c r="BT313" s="9"/>
      <c r="BU313" s="1050"/>
      <c r="BV313" s="1075"/>
      <c r="BW313" s="1075"/>
      <c r="BX313" s="1395"/>
      <c r="BY313" s="997"/>
      <c r="BZ313" s="1395"/>
    </row>
    <row r="314" spans="1:78" ht="83.25" customHeight="1" x14ac:dyDescent="0.2">
      <c r="A314" s="1339"/>
      <c r="B314" s="1236"/>
      <c r="C314" s="1345"/>
      <c r="D314" s="1527"/>
      <c r="E314" s="1004"/>
      <c r="F314" s="1151"/>
      <c r="G314" s="1010"/>
      <c r="H314" s="1013"/>
      <c r="I314" s="1013"/>
      <c r="J314" s="1019"/>
      <c r="K314" s="1022"/>
      <c r="L314" s="1082"/>
      <c r="M314" s="1169"/>
      <c r="N314" s="1082"/>
      <c r="O314" s="1082"/>
      <c r="P314" s="1010"/>
      <c r="Q314" s="1051"/>
      <c r="R314" s="1013"/>
      <c r="S314" s="1157"/>
      <c r="T314" s="1013"/>
      <c r="U314" s="1157"/>
      <c r="V314" s="1013"/>
      <c r="W314" s="1157"/>
      <c r="X314" s="1169"/>
      <c r="Y314" s="1157"/>
      <c r="Z314" s="1157"/>
      <c r="AA314" s="1039"/>
      <c r="AB314" s="150">
        <v>2</v>
      </c>
      <c r="AC314" s="131" t="s">
        <v>1045</v>
      </c>
      <c r="AD314" s="131" t="s">
        <v>271</v>
      </c>
      <c r="AE314" s="149" t="s">
        <v>1046</v>
      </c>
      <c r="AF314" s="145" t="str">
        <f t="shared" si="39"/>
        <v>Probabilidad</v>
      </c>
      <c r="AG314" s="151" t="s">
        <v>221</v>
      </c>
      <c r="AH314" s="146">
        <f t="shared" si="40"/>
        <v>0.25</v>
      </c>
      <c r="AI314" s="151" t="s">
        <v>222</v>
      </c>
      <c r="AJ314" s="146">
        <f t="shared" si="41"/>
        <v>0.15</v>
      </c>
      <c r="AK314" s="147">
        <f t="shared" si="42"/>
        <v>0.4</v>
      </c>
      <c r="AL314" s="152">
        <f>IFERROR(IF(AND(AF313="Probabilidad",AF314="Probabilidad"),(AL313-(+AL313*AK314)),IF(AF314="Probabilidad",(S313-(+S313*AK314)),IF(AF314="Impacto",AL313,""))),"")</f>
        <v>0.14399999999999999</v>
      </c>
      <c r="AM314" s="152">
        <f>IFERROR(IF(AND(AF313="Impacto",AF314="Impacto"),(AM313-(+AM313*AK314)),IF(AF314="Impacto",(Y313-(+Y313*AK314)),IF(AF314="Probabilidad",AM313,""))),"")</f>
        <v>0.6</v>
      </c>
      <c r="AN314" s="153" t="s">
        <v>223</v>
      </c>
      <c r="AO314" s="153" t="s">
        <v>291</v>
      </c>
      <c r="AP314" s="153" t="s">
        <v>241</v>
      </c>
      <c r="AQ314" s="153" t="s">
        <v>226</v>
      </c>
      <c r="AR314" s="1013"/>
      <c r="AS314" s="1148"/>
      <c r="AT314" s="1148"/>
      <c r="AU314" s="1039"/>
      <c r="AV314" s="1148"/>
      <c r="AW314" s="1148"/>
      <c r="AX314" s="1039"/>
      <c r="AY314" s="1039"/>
      <c r="AZ314" s="1039"/>
      <c r="BA314" s="1013"/>
      <c r="BB314" s="129"/>
      <c r="BC314" s="129"/>
      <c r="BD314" s="148" t="str">
        <f t="shared" ref="BD314:BD324" si="43">IF(SUM(BE314:BH314)=0,"",SUM(BE314:BH314))</f>
        <v/>
      </c>
      <c r="BE314" s="154"/>
      <c r="BF314" s="154"/>
      <c r="BG314" s="154"/>
      <c r="BH314" s="154"/>
      <c r="BI314" s="130"/>
      <c r="BJ314" s="130"/>
      <c r="BK314" s="130"/>
      <c r="BL314" s="130"/>
      <c r="BM314" s="155"/>
      <c r="BN314" s="155"/>
      <c r="BO314" s="155"/>
      <c r="BP314" s="155"/>
      <c r="BQ314" s="156"/>
      <c r="BR314" s="157"/>
      <c r="BS314" s="734"/>
      <c r="BT314" s="149"/>
      <c r="BU314" s="1051"/>
      <c r="BV314" s="1076"/>
      <c r="BW314" s="1076"/>
      <c r="BX314" s="1396"/>
      <c r="BY314" s="1171"/>
      <c r="BZ314" s="1396"/>
    </row>
    <row r="315" spans="1:78" ht="86.25" customHeight="1" x14ac:dyDescent="0.2">
      <c r="A315" s="1339"/>
      <c r="B315" s="1236"/>
      <c r="C315" s="1345"/>
      <c r="D315" s="1527"/>
      <c r="E315" s="1004"/>
      <c r="F315" s="1151"/>
      <c r="G315" s="1010"/>
      <c r="H315" s="1013"/>
      <c r="I315" s="1013"/>
      <c r="J315" s="1019"/>
      <c r="K315" s="1022"/>
      <c r="L315" s="1082"/>
      <c r="M315" s="1169"/>
      <c r="N315" s="1082"/>
      <c r="O315" s="1082"/>
      <c r="P315" s="1010"/>
      <c r="Q315" s="1051"/>
      <c r="R315" s="1013"/>
      <c r="S315" s="1157"/>
      <c r="T315" s="1013"/>
      <c r="U315" s="1157"/>
      <c r="V315" s="1013"/>
      <c r="W315" s="1157"/>
      <c r="X315" s="1169"/>
      <c r="Y315" s="1157"/>
      <c r="Z315" s="1157"/>
      <c r="AA315" s="1039"/>
      <c r="AB315" s="150">
        <v>3</v>
      </c>
      <c r="AC315" s="131" t="s">
        <v>1047</v>
      </c>
      <c r="AD315" s="131" t="s">
        <v>271</v>
      </c>
      <c r="AE315" s="131" t="s">
        <v>1048</v>
      </c>
      <c r="AF315" s="145" t="str">
        <f t="shared" si="39"/>
        <v>Probabilidad</v>
      </c>
      <c r="AG315" s="151" t="s">
        <v>221</v>
      </c>
      <c r="AH315" s="146">
        <f t="shared" si="40"/>
        <v>0.25</v>
      </c>
      <c r="AI315" s="151" t="s">
        <v>222</v>
      </c>
      <c r="AJ315" s="146">
        <f t="shared" si="41"/>
        <v>0.15</v>
      </c>
      <c r="AK315" s="147">
        <f t="shared" si="42"/>
        <v>0.4</v>
      </c>
      <c r="AL315" s="152">
        <f>IFERROR(IF(AND(AF314="Probabilidad",AF315="Probabilidad"),(AL314-(+AL314*AK315)),IF(AND(AF314="Impacto",AF315="Probabilidad"),(AL313-(+AL313*AK315)),IF(AF315="Impacto",AL314,""))),"")</f>
        <v>8.6399999999999991E-2</v>
      </c>
      <c r="AM315" s="152">
        <f>IFERROR(IF(AND(AF314="Impacto",AF315="Impacto"),(AM314-(+AM314*AK315)),IF(AND(AF314="Probabilidad",AF315="Impacto"),(AM313-(+AM313*AK315)),IF(AF315="Probabilidad",AM314,""))),"")</f>
        <v>0.6</v>
      </c>
      <c r="AN315" s="153" t="s">
        <v>223</v>
      </c>
      <c r="AO315" s="153" t="s">
        <v>291</v>
      </c>
      <c r="AP315" s="153" t="s">
        <v>241</v>
      </c>
      <c r="AQ315" s="153" t="s">
        <v>226</v>
      </c>
      <c r="AR315" s="1013"/>
      <c r="AS315" s="1148"/>
      <c r="AT315" s="1148"/>
      <c r="AU315" s="1039"/>
      <c r="AV315" s="1148"/>
      <c r="AW315" s="1148"/>
      <c r="AX315" s="1039"/>
      <c r="AY315" s="1039"/>
      <c r="AZ315" s="1039"/>
      <c r="BA315" s="1013"/>
      <c r="BB315" s="129"/>
      <c r="BC315" s="129"/>
      <c r="BD315" s="148" t="str">
        <f t="shared" si="43"/>
        <v/>
      </c>
      <c r="BE315" s="154"/>
      <c r="BF315" s="154"/>
      <c r="BG315" s="154"/>
      <c r="BH315" s="154"/>
      <c r="BI315" s="130"/>
      <c r="BJ315" s="130"/>
      <c r="BK315" s="130"/>
      <c r="BL315" s="130"/>
      <c r="BM315" s="155"/>
      <c r="BN315" s="155"/>
      <c r="BO315" s="155"/>
      <c r="BP315" s="155"/>
      <c r="BQ315" s="156"/>
      <c r="BR315" s="157"/>
      <c r="BS315" s="304"/>
      <c r="BT315" s="149"/>
      <c r="BU315" s="1051"/>
      <c r="BV315" s="1076"/>
      <c r="BW315" s="1076"/>
      <c r="BX315" s="1396"/>
      <c r="BY315" s="1171"/>
      <c r="BZ315" s="1396"/>
    </row>
    <row r="316" spans="1:78" ht="38.25" customHeight="1" x14ac:dyDescent="0.2">
      <c r="A316" s="1339"/>
      <c r="B316" s="1236"/>
      <c r="C316" s="1345"/>
      <c r="D316" s="1527"/>
      <c r="E316" s="1004"/>
      <c r="F316" s="1151"/>
      <c r="G316" s="1010"/>
      <c r="H316" s="1013"/>
      <c r="I316" s="1013"/>
      <c r="J316" s="1019"/>
      <c r="K316" s="1022"/>
      <c r="L316" s="1082"/>
      <c r="M316" s="1169"/>
      <c r="N316" s="1082"/>
      <c r="O316" s="1082"/>
      <c r="P316" s="1010"/>
      <c r="Q316" s="1051"/>
      <c r="R316" s="1013"/>
      <c r="S316" s="1157"/>
      <c r="T316" s="1013"/>
      <c r="U316" s="1157"/>
      <c r="V316" s="1013"/>
      <c r="W316" s="1157"/>
      <c r="X316" s="1169"/>
      <c r="Y316" s="1157"/>
      <c r="Z316" s="1157"/>
      <c r="AA316" s="1039"/>
      <c r="AB316" s="150">
        <v>4</v>
      </c>
      <c r="AC316" s="149" t="s">
        <v>1049</v>
      </c>
      <c r="AD316" s="149" t="s">
        <v>271</v>
      </c>
      <c r="AE316" s="149" t="s">
        <v>1050</v>
      </c>
      <c r="AF316" s="145" t="str">
        <f t="shared" si="39"/>
        <v>Probabilidad</v>
      </c>
      <c r="AG316" s="151" t="s">
        <v>221</v>
      </c>
      <c r="AH316" s="146">
        <f t="shared" si="40"/>
        <v>0.25</v>
      </c>
      <c r="AI316" s="151" t="s">
        <v>222</v>
      </c>
      <c r="AJ316" s="146">
        <f t="shared" si="41"/>
        <v>0.15</v>
      </c>
      <c r="AK316" s="147">
        <f t="shared" si="42"/>
        <v>0.4</v>
      </c>
      <c r="AL316" s="152">
        <f>IFERROR(IF(AND(AF315="Probabilidad",AF316="Probabilidad"),(AL315-(+AL315*AK316)),IF(AND(AF315="Impacto",AF316="Probabilidad"),(AL314-(+AL314*AK316)),IF(AF316="Impacto",AL315,""))),"")</f>
        <v>5.183999999999999E-2</v>
      </c>
      <c r="AM316" s="152">
        <f>IFERROR(IF(AND(AF315="Impacto",AF316="Impacto"),(AM315-(+AM315*AK316)),IF(AND(AF315="Probabilidad",AF316="Impacto"),(AM314-(+AM314*AK316)),IF(AF316="Probabilidad",AM315,""))),"")</f>
        <v>0.6</v>
      </c>
      <c r="AN316" s="153" t="s">
        <v>223</v>
      </c>
      <c r="AO316" s="153" t="s">
        <v>291</v>
      </c>
      <c r="AP316" s="153" t="s">
        <v>241</v>
      </c>
      <c r="AQ316" s="153" t="s">
        <v>226</v>
      </c>
      <c r="AR316" s="1013"/>
      <c r="AS316" s="1148"/>
      <c r="AT316" s="1148"/>
      <c r="AU316" s="1039"/>
      <c r="AV316" s="1148"/>
      <c r="AW316" s="1148"/>
      <c r="AX316" s="1039"/>
      <c r="AY316" s="1039"/>
      <c r="AZ316" s="1039"/>
      <c r="BA316" s="1013"/>
      <c r="BB316" s="129"/>
      <c r="BC316" s="129"/>
      <c r="BD316" s="148" t="str">
        <f t="shared" si="43"/>
        <v/>
      </c>
      <c r="BE316" s="154"/>
      <c r="BF316" s="154"/>
      <c r="BG316" s="154"/>
      <c r="BH316" s="154"/>
      <c r="BI316" s="130"/>
      <c r="BJ316" s="130"/>
      <c r="BK316" s="130"/>
      <c r="BL316" s="130"/>
      <c r="BM316" s="155"/>
      <c r="BN316" s="155"/>
      <c r="BO316" s="155"/>
      <c r="BP316" s="155"/>
      <c r="BQ316" s="156"/>
      <c r="BR316" s="157"/>
      <c r="BS316" s="304"/>
      <c r="BT316" s="149"/>
      <c r="BU316" s="1051"/>
      <c r="BV316" s="1076"/>
      <c r="BW316" s="1076"/>
      <c r="BX316" s="1396"/>
      <c r="BY316" s="1171"/>
      <c r="BZ316" s="1396"/>
    </row>
    <row r="317" spans="1:78" ht="118.5" customHeight="1" x14ac:dyDescent="0.2">
      <c r="A317" s="1339"/>
      <c r="B317" s="1236"/>
      <c r="C317" s="1345"/>
      <c r="D317" s="1527"/>
      <c r="E317" s="1004"/>
      <c r="F317" s="1151"/>
      <c r="G317" s="1010"/>
      <c r="H317" s="1013"/>
      <c r="I317" s="1013"/>
      <c r="J317" s="1019"/>
      <c r="K317" s="1022"/>
      <c r="L317" s="1082"/>
      <c r="M317" s="1169"/>
      <c r="N317" s="1082"/>
      <c r="O317" s="1082"/>
      <c r="P317" s="1010"/>
      <c r="Q317" s="1051"/>
      <c r="R317" s="1013"/>
      <c r="S317" s="1157"/>
      <c r="T317" s="1013"/>
      <c r="U317" s="1157"/>
      <c r="V317" s="1013"/>
      <c r="W317" s="1157"/>
      <c r="X317" s="1169"/>
      <c r="Y317" s="1157"/>
      <c r="Z317" s="1157"/>
      <c r="AA317" s="1039"/>
      <c r="AB317" s="150">
        <v>5</v>
      </c>
      <c r="AC317" s="131" t="s">
        <v>558</v>
      </c>
      <c r="AD317" s="131" t="s">
        <v>277</v>
      </c>
      <c r="AE317" s="149" t="s">
        <v>559</v>
      </c>
      <c r="AF317" s="145" t="str">
        <f t="shared" si="39"/>
        <v>Probabilidad</v>
      </c>
      <c r="AG317" s="151" t="s">
        <v>221</v>
      </c>
      <c r="AH317" s="146">
        <f t="shared" si="40"/>
        <v>0.25</v>
      </c>
      <c r="AI317" s="151" t="s">
        <v>222</v>
      </c>
      <c r="AJ317" s="146">
        <f t="shared" si="41"/>
        <v>0.15</v>
      </c>
      <c r="AK317" s="147">
        <f t="shared" si="42"/>
        <v>0.4</v>
      </c>
      <c r="AL317" s="152">
        <f>IFERROR(IF(AND(AF316="Probabilidad",AF317="Probabilidad"),(AL316-(+AL316*AK317)),IF(AND(AF316="Impacto",AF317="Probabilidad"),(AL315-(+AL315*AK317)),IF(AF317="Impacto",AL316,""))),"")</f>
        <v>3.1103999999999993E-2</v>
      </c>
      <c r="AM317" s="152">
        <f>IFERROR(IF(AND(AF316="Impacto",AF317="Impacto"),(AM316-(+AM316*AK317)),IF(AND(AF316="Probabilidad",AF317="Impacto"),(AM315-(+AM315*AK317)),IF(AF317="Probabilidad",AM316,""))),"")</f>
        <v>0.6</v>
      </c>
      <c r="AN317" s="153" t="s">
        <v>223</v>
      </c>
      <c r="AO317" s="153" t="s">
        <v>224</v>
      </c>
      <c r="AP317" s="153" t="s">
        <v>241</v>
      </c>
      <c r="AQ317" s="153" t="s">
        <v>226</v>
      </c>
      <c r="AR317" s="1013"/>
      <c r="AS317" s="1148"/>
      <c r="AT317" s="1148"/>
      <c r="AU317" s="1039"/>
      <c r="AV317" s="1148"/>
      <c r="AW317" s="1148"/>
      <c r="AX317" s="1039"/>
      <c r="AY317" s="1039"/>
      <c r="AZ317" s="1039"/>
      <c r="BA317" s="1013"/>
      <c r="BB317" s="129"/>
      <c r="BC317" s="129"/>
      <c r="BD317" s="148" t="str">
        <f t="shared" si="43"/>
        <v/>
      </c>
      <c r="BE317" s="154"/>
      <c r="BF317" s="154"/>
      <c r="BG317" s="154"/>
      <c r="BH317" s="154"/>
      <c r="BI317" s="130"/>
      <c r="BJ317" s="130"/>
      <c r="BK317" s="130"/>
      <c r="BL317" s="130"/>
      <c r="BM317" s="155"/>
      <c r="BN317" s="155"/>
      <c r="BO317" s="155"/>
      <c r="BP317" s="155"/>
      <c r="BQ317" s="156"/>
      <c r="BR317" s="157"/>
      <c r="BS317" s="304"/>
      <c r="BT317" s="149"/>
      <c r="BU317" s="1051"/>
      <c r="BV317" s="1076"/>
      <c r="BW317" s="1076"/>
      <c r="BX317" s="1396"/>
      <c r="BY317" s="1171"/>
      <c r="BZ317" s="1396"/>
    </row>
    <row r="318" spans="1:78" ht="69.75" customHeight="1" thickBot="1" x14ac:dyDescent="0.25">
      <c r="A318" s="1339"/>
      <c r="B318" s="1236"/>
      <c r="C318" s="1345"/>
      <c r="D318" s="1528"/>
      <c r="E318" s="1005"/>
      <c r="F318" s="1152"/>
      <c r="G318" s="1011"/>
      <c r="H318" s="1014"/>
      <c r="I318" s="1014"/>
      <c r="J318" s="1020"/>
      <c r="K318" s="1023"/>
      <c r="L318" s="1083"/>
      <c r="M318" s="1170"/>
      <c r="N318" s="1083"/>
      <c r="O318" s="1083"/>
      <c r="P318" s="1011"/>
      <c r="Q318" s="1052"/>
      <c r="R318" s="1014"/>
      <c r="S318" s="1158"/>
      <c r="T318" s="1014"/>
      <c r="U318" s="1158"/>
      <c r="V318" s="1014"/>
      <c r="W318" s="1158"/>
      <c r="X318" s="1170"/>
      <c r="Y318" s="1158"/>
      <c r="Z318" s="1158"/>
      <c r="AA318" s="1040"/>
      <c r="AB318" s="162">
        <v>6</v>
      </c>
      <c r="AC318" s="160" t="s">
        <v>1051</v>
      </c>
      <c r="AD318" s="160" t="s">
        <v>354</v>
      </c>
      <c r="AE318" s="160" t="s">
        <v>1052</v>
      </c>
      <c r="AF318" s="175" t="str">
        <f t="shared" si="39"/>
        <v>Probabilidad</v>
      </c>
      <c r="AG318" s="163" t="s">
        <v>221</v>
      </c>
      <c r="AH318" s="161">
        <f t="shared" si="40"/>
        <v>0.25</v>
      </c>
      <c r="AI318" s="163" t="s">
        <v>222</v>
      </c>
      <c r="AJ318" s="161">
        <f t="shared" si="41"/>
        <v>0.15</v>
      </c>
      <c r="AK318" s="164">
        <f t="shared" si="42"/>
        <v>0.4</v>
      </c>
      <c r="AL318" s="220">
        <f>IFERROR(IF(AND(AF317="Probabilidad",AF318="Probabilidad"),(AL317-(+AL317*AK318)),IF(AND(AF317="Impacto",AF318="Probabilidad"),(AL316-(+AL316*AK318)),IF(AF318="Impacto",AL317,""))),"")</f>
        <v>1.8662399999999996E-2</v>
      </c>
      <c r="AM318" s="220">
        <f>IFERROR(IF(AND(AF317="Impacto",AF318="Impacto"),(AM317-(+AM317*AK318)),IF(AND(AF317="Probabilidad",AF318="Impacto"),(AM316-(+AM316*AK318)),IF(AF318="Probabilidad",AM317,""))),"")</f>
        <v>0.6</v>
      </c>
      <c r="AN318" s="221" t="s">
        <v>223</v>
      </c>
      <c r="AO318" s="221" t="s">
        <v>224</v>
      </c>
      <c r="AP318" s="221" t="s">
        <v>241</v>
      </c>
      <c r="AQ318" s="221" t="s">
        <v>226</v>
      </c>
      <c r="AR318" s="1014"/>
      <c r="AS318" s="1149"/>
      <c r="AT318" s="1149"/>
      <c r="AU318" s="1040"/>
      <c r="AV318" s="1149"/>
      <c r="AW318" s="1149"/>
      <c r="AX318" s="1040"/>
      <c r="AY318" s="1040"/>
      <c r="AZ318" s="1040"/>
      <c r="BA318" s="1014"/>
      <c r="BB318" s="165"/>
      <c r="BC318" s="165"/>
      <c r="BD318" s="159" t="str">
        <f t="shared" si="43"/>
        <v/>
      </c>
      <c r="BE318" s="166"/>
      <c r="BF318" s="166"/>
      <c r="BG318" s="166"/>
      <c r="BH318" s="166"/>
      <c r="BI318" s="167"/>
      <c r="BJ318" s="167"/>
      <c r="BK318" s="167"/>
      <c r="BL318" s="167"/>
      <c r="BM318" s="168"/>
      <c r="BN318" s="168"/>
      <c r="BO318" s="168"/>
      <c r="BP318" s="168"/>
      <c r="BQ318" s="169"/>
      <c r="BR318" s="170"/>
      <c r="BS318" s="712"/>
      <c r="BT318" s="160"/>
      <c r="BU318" s="1052"/>
      <c r="BV318" s="1077"/>
      <c r="BW318" s="1077"/>
      <c r="BX318" s="1397"/>
      <c r="BY318" s="1172"/>
      <c r="BZ318" s="1397"/>
    </row>
    <row r="319" spans="1:78" ht="167" x14ac:dyDescent="0.2">
      <c r="A319" s="1339"/>
      <c r="B319" s="1236"/>
      <c r="C319" s="1345"/>
      <c r="D319" s="1000" t="s">
        <v>209</v>
      </c>
      <c r="E319" s="1003" t="s">
        <v>1033</v>
      </c>
      <c r="F319" s="1006">
        <v>2</v>
      </c>
      <c r="G319" s="994" t="s">
        <v>1053</v>
      </c>
      <c r="H319" s="1012"/>
      <c r="I319" s="1015"/>
      <c r="J319" s="1018" t="s">
        <v>1054</v>
      </c>
      <c r="K319" s="1021" t="s">
        <v>313</v>
      </c>
      <c r="L319" s="994" t="s">
        <v>214</v>
      </c>
      <c r="M319" s="1168" t="s">
        <v>1055</v>
      </c>
      <c r="N319" s="994"/>
      <c r="O319" s="994"/>
      <c r="P319" s="1075" t="s">
        <v>1056</v>
      </c>
      <c r="Q319" s="1133">
        <v>0.7</v>
      </c>
      <c r="R319" s="1015" t="s">
        <v>250</v>
      </c>
      <c r="S319" s="1026">
        <f>IF(R319="Muy Alta",100%,IF(R319="Alta",80%,IF(R319="Media",60%,IF(R319="Baja",40%,IF(R319="Muy Baja",20%,"")))))</f>
        <v>0.4</v>
      </c>
      <c r="T319" s="1015"/>
      <c r="U319" s="1026" t="str">
        <f>IF(T319="Catastrófico",100%,IF(T319="Mayor",80%,IF(T319="Moderado",60%,IF(T319="Menor",40%,IF(T319="Leve",20%,"")))))</f>
        <v/>
      </c>
      <c r="V319" s="1015" t="s">
        <v>251</v>
      </c>
      <c r="W319" s="1026">
        <f>IF(V319="Catastrófico",100%,IF(V319="Mayor",80%,IF(V319="Moderado",60%,IF(V319="Menor",40%,IF(V319="Leve",20%,"")))))</f>
        <v>0.4</v>
      </c>
      <c r="X319" s="1029" t="str">
        <f>IF(Y319=100%,"Catastrófico",IF(Y319=80%,"Mayor",IF(Y319=60%,"Moderado",IF(Y319=40%,"Menor",IF(Y319=20%,"Leve","")))))</f>
        <v>Menor</v>
      </c>
      <c r="Y319" s="1026">
        <f>IF(AND(U319="",W319=""),"",MAX(U319,W319))</f>
        <v>0.4</v>
      </c>
      <c r="Z319" s="1026" t="str">
        <f>CONCATENATE(R319,X319)</f>
        <v>BajaMenor</v>
      </c>
      <c r="AA319" s="1032" t="str">
        <f>IF(Z319="Muy AltaLeve","Alto",IF(Z319="Muy AltaMenor","Alto",IF(Z319="Muy AltaModerado","Alto",IF(Z319="Muy AltaMayor","Alto",IF(Z319="Muy AltaCatastrófico","Extremo",IF(Z319="AltaLeve","Moderado",IF(Z319="AltaMenor","Moderado",IF(Z319="AltaModerado","Alto",IF(Z319="AltaMayor","Alto",IF(Z319="AltaCatastrófico","Extremo",IF(Z319="MediaLeve","Moderado",IF(Z319="MediaMenor","Moderado",IF(Z319="MediaModerado","Moderado",IF(Z319="MediaMayor","Alto",IF(Z319="MediaCatastrófico","Extremo",IF(Z319="BajaLeve","Bajo",IF(Z319="BajaMenor","Moderado",IF(Z319="BajaModerado","Moderado",IF(Z319="BajaMayor","Alto",IF(Z319="BajaCatastrófico","Extremo",IF(Z319="Muy BajaLeve","Bajo",IF(Z319="Muy BajaMenor","Bajo",IF(Z319="Muy BajaModerado","Moderado",IF(Z319="Muy BajaMayor","Alto",IF(Z319="Muy BajaCatastrófico","Extremo","")))))))))))))))))))))))))</f>
        <v>Moderado</v>
      </c>
      <c r="AB319" s="97">
        <v>1</v>
      </c>
      <c r="AC319" s="12" t="s">
        <v>1057</v>
      </c>
      <c r="AD319" s="12" t="s">
        <v>277</v>
      </c>
      <c r="AE319" s="12" t="s">
        <v>1058</v>
      </c>
      <c r="AF319" s="99" t="str">
        <f t="shared" si="39"/>
        <v>Probabilidad</v>
      </c>
      <c r="AG319" s="10" t="s">
        <v>281</v>
      </c>
      <c r="AH319" s="14">
        <f t="shared" si="40"/>
        <v>0.15</v>
      </c>
      <c r="AI319" s="10" t="s">
        <v>222</v>
      </c>
      <c r="AJ319" s="14">
        <f t="shared" si="41"/>
        <v>0.15</v>
      </c>
      <c r="AK319" s="101">
        <f t="shared" si="42"/>
        <v>0.3</v>
      </c>
      <c r="AL319" s="100">
        <f>IFERROR(IF(AF319="Probabilidad",(S319-(+S319*AK319)),IF(AF319="Impacto",S319,"")),"")</f>
        <v>0.28000000000000003</v>
      </c>
      <c r="AM319" s="100">
        <f>IFERROR(IF(AF319="Impacto",(Y319-(+Y319*AK319)),IF(AF319="Probabilidad",Y319,"")),"")</f>
        <v>0.4</v>
      </c>
      <c r="AN319" s="50" t="s">
        <v>223</v>
      </c>
      <c r="AO319" s="50" t="s">
        <v>291</v>
      </c>
      <c r="AP319" s="50" t="s">
        <v>241</v>
      </c>
      <c r="AQ319" s="50" t="s">
        <v>226</v>
      </c>
      <c r="AR319" s="1193" t="s">
        <v>1059</v>
      </c>
      <c r="AS319" s="1035">
        <f>S319</f>
        <v>0.4</v>
      </c>
      <c r="AT319" s="1035">
        <f>IF(AL319="","",MIN(AL319:AL324))</f>
        <v>0.1008</v>
      </c>
      <c r="AU319" s="1032" t="str">
        <f>IFERROR(IF(AT319="","",IF(AT319&lt;=0.2,"Muy Baja",IF(AT319&lt;=0.4,"Baja",IF(AT319&lt;=0.6,"Media",IF(AT319&lt;=0.8,"Alta","Muy Alta"))))),"")</f>
        <v>Muy Baja</v>
      </c>
      <c r="AV319" s="1035">
        <f>Y319</f>
        <v>0.4</v>
      </c>
      <c r="AW319" s="1035">
        <f>IF(AM319="","",MIN(AM319:AM324))</f>
        <v>0.4</v>
      </c>
      <c r="AX319" s="1032" t="str">
        <f>IFERROR(IF(AW319="","",IF(AW319&lt;=0.2,"Leve",IF(AW319&lt;=0.4,"Menor",IF(AW319&lt;=0.6,"Moderado",IF(AW319&lt;=0.8,"Mayor","Catastrófico"))))),"")</f>
        <v>Menor</v>
      </c>
      <c r="AY319" s="1032" t="str">
        <f>AA319</f>
        <v>Moderado</v>
      </c>
      <c r="AZ319" s="1032" t="str">
        <f>IFERROR(IF(OR(AND(AU319="Muy Baja",AX319="Leve"),AND(AU319="Muy Baja",AX319="Menor"),AND(AU319="Baja",AX319="Leve")),"Bajo",IF(OR(AND(AU319="Muy baja",AX319="Moderado"),AND(AU319="Baja",AX319="Menor"),AND(AU319="Baja",AX319="Moderado"),AND(AU319="Media",AX319="Leve"),AND(AU319="Media",AX319="Menor"),AND(AU319="Media",AX319="Moderado"),AND(AU319="Alta",AX319="Leve"),AND(AU319="Alta",AX319="Menor")),"Moderado",IF(OR(AND(AU319="Muy Baja",AX319="Mayor"),AND(AU319="Baja",AX319="Mayor"),AND(AU319="Media",AX319="Mayor"),AND(AU319="Alta",AX319="Moderado"),AND(AU319="Alta",AX319="Mayor"),AND(AU319="Muy Alta",AX319="Leve"),AND(AU319="Muy Alta",AX319="Menor"),AND(AU319="Muy Alta",AX319="Moderado"),AND(AU319="Muy Alta",AX319="Mayor")),"Alto",IF(OR(AND(AU319="Muy Baja",AX319="Catastrófico"),AND(AU319="Baja",AX319="Catastrófico"),AND(AU319="Media",AX319="Catastrófico"),AND(AU319="Alta",AX319="Catastrófico"),AND(AU319="Muy Alta",AX319="Catastrófico")),"Extremo","")))),"")</f>
        <v>Bajo</v>
      </c>
      <c r="BA319" s="1015" t="s">
        <v>255</v>
      </c>
      <c r="BB319" s="46"/>
      <c r="BC319" s="46"/>
      <c r="BD319" s="103" t="str">
        <f t="shared" si="43"/>
        <v/>
      </c>
      <c r="BE319" s="9"/>
      <c r="BF319" s="9"/>
      <c r="BG319" s="9"/>
      <c r="BH319" s="9"/>
      <c r="BI319" s="46"/>
      <c r="BJ319" s="46"/>
      <c r="BK319" s="46"/>
      <c r="BL319" s="46"/>
      <c r="BM319" s="48"/>
      <c r="BN319" s="48"/>
      <c r="BO319" s="48"/>
      <c r="BP319" s="48"/>
      <c r="BQ319" s="104"/>
      <c r="BR319" s="128"/>
      <c r="BS319" s="710"/>
      <c r="BT319" s="12"/>
      <c r="BU319" s="1050"/>
      <c r="BV319" s="1075"/>
      <c r="BW319" s="1075"/>
      <c r="BX319" s="1395"/>
      <c r="BY319" s="997"/>
      <c r="BZ319" s="1217"/>
    </row>
    <row r="320" spans="1:78" ht="167" x14ac:dyDescent="0.2">
      <c r="A320" s="1339"/>
      <c r="B320" s="1236"/>
      <c r="C320" s="1345"/>
      <c r="D320" s="1001"/>
      <c r="E320" s="1004"/>
      <c r="F320" s="1007"/>
      <c r="G320" s="1024"/>
      <c r="H320" s="1013"/>
      <c r="I320" s="1016"/>
      <c r="J320" s="1019"/>
      <c r="K320" s="1022"/>
      <c r="L320" s="1024"/>
      <c r="M320" s="1169"/>
      <c r="N320" s="1024"/>
      <c r="O320" s="1024"/>
      <c r="P320" s="1076"/>
      <c r="Q320" s="1134"/>
      <c r="R320" s="1016"/>
      <c r="S320" s="1027"/>
      <c r="T320" s="1016"/>
      <c r="U320" s="1027"/>
      <c r="V320" s="1016"/>
      <c r="W320" s="1027"/>
      <c r="X320" s="1030"/>
      <c r="Y320" s="1027"/>
      <c r="Z320" s="1027"/>
      <c r="AA320" s="1033"/>
      <c r="AB320" s="150">
        <v>2</v>
      </c>
      <c r="AC320" s="149" t="s">
        <v>1060</v>
      </c>
      <c r="AD320" s="149" t="s">
        <v>354</v>
      </c>
      <c r="AE320" s="149" t="s">
        <v>1061</v>
      </c>
      <c r="AF320" s="171" t="str">
        <f>IF(OR(AG320="Preventivo",AG320="Detectivo"),"Probabilidad",IF(AG320="Correctivo","Impacto",""))</f>
        <v>Probabilidad</v>
      </c>
      <c r="AG320" s="153" t="s">
        <v>221</v>
      </c>
      <c r="AH320" s="146">
        <f t="shared" si="40"/>
        <v>0.25</v>
      </c>
      <c r="AI320" s="153" t="s">
        <v>222</v>
      </c>
      <c r="AJ320" s="146">
        <f t="shared" si="41"/>
        <v>0.15</v>
      </c>
      <c r="AK320" s="147">
        <f t="shared" si="42"/>
        <v>0.4</v>
      </c>
      <c r="AL320" s="172">
        <f>IFERROR(IF(AND(AF319="Probabilidad",AF320="Probabilidad"),(AL319-(+AL319*AK320)),IF(AF320="Probabilidad",(S319-(+S319*AK320)),IF(AF320="Impacto",AL319,""))),"")</f>
        <v>0.16800000000000001</v>
      </c>
      <c r="AM320" s="172">
        <f>IFERROR(IF(AND(AF319="Impacto",AF320="Impacto"),(AM319-(+AM319*AK320)),IF(AF320="Impacto",(Y319-(+Y319*AK320)),IF(AF320="Probabilidad",AM319,""))),"")</f>
        <v>0.4</v>
      </c>
      <c r="AN320" s="153" t="s">
        <v>223</v>
      </c>
      <c r="AO320" s="153" t="s">
        <v>291</v>
      </c>
      <c r="AP320" s="153" t="s">
        <v>241</v>
      </c>
      <c r="AQ320" s="153" t="s">
        <v>226</v>
      </c>
      <c r="AR320" s="1013"/>
      <c r="AS320" s="1036"/>
      <c r="AT320" s="1036"/>
      <c r="AU320" s="1033"/>
      <c r="AV320" s="1036"/>
      <c r="AW320" s="1036"/>
      <c r="AX320" s="1033"/>
      <c r="AY320" s="1033"/>
      <c r="AZ320" s="1033"/>
      <c r="BA320" s="1016"/>
      <c r="BB320" s="130"/>
      <c r="BC320" s="130"/>
      <c r="BD320" s="173" t="str">
        <f t="shared" si="43"/>
        <v/>
      </c>
      <c r="BE320" s="149"/>
      <c r="BF320" s="149"/>
      <c r="BG320" s="149"/>
      <c r="BH320" s="149"/>
      <c r="BI320" s="130"/>
      <c r="BJ320" s="130"/>
      <c r="BK320" s="130"/>
      <c r="BL320" s="130"/>
      <c r="BM320" s="155"/>
      <c r="BN320" s="155"/>
      <c r="BO320" s="155"/>
      <c r="BP320" s="155"/>
      <c r="BQ320" s="156"/>
      <c r="BR320" s="157"/>
      <c r="BS320" s="304"/>
      <c r="BT320" s="149"/>
      <c r="BU320" s="1051"/>
      <c r="BV320" s="1076"/>
      <c r="BW320" s="1076"/>
      <c r="BX320" s="1396"/>
      <c r="BY320" s="1171"/>
      <c r="BZ320" s="1197"/>
    </row>
    <row r="321" spans="1:78" ht="145" x14ac:dyDescent="0.2">
      <c r="A321" s="1339"/>
      <c r="B321" s="1236"/>
      <c r="C321" s="1345"/>
      <c r="D321" s="1001"/>
      <c r="E321" s="1004"/>
      <c r="F321" s="1007"/>
      <c r="G321" s="1024"/>
      <c r="H321" s="1013"/>
      <c r="I321" s="1016"/>
      <c r="J321" s="1019"/>
      <c r="K321" s="1022"/>
      <c r="L321" s="1024"/>
      <c r="M321" s="1169"/>
      <c r="N321" s="1024"/>
      <c r="O321" s="1024"/>
      <c r="P321" s="1076"/>
      <c r="Q321" s="1134"/>
      <c r="R321" s="1016"/>
      <c r="S321" s="1027"/>
      <c r="T321" s="1016"/>
      <c r="U321" s="1027"/>
      <c r="V321" s="1016"/>
      <c r="W321" s="1027"/>
      <c r="X321" s="1030"/>
      <c r="Y321" s="1027"/>
      <c r="Z321" s="1027"/>
      <c r="AA321" s="1033"/>
      <c r="AB321" s="150">
        <v>3</v>
      </c>
      <c r="AC321" s="131" t="s">
        <v>558</v>
      </c>
      <c r="AD321" s="131" t="s">
        <v>271</v>
      </c>
      <c r="AE321" s="149" t="s">
        <v>559</v>
      </c>
      <c r="AF321" s="145" t="str">
        <f>IF(OR(AG321="Preventivo",AG321="Detectivo"),"Probabilidad",IF(AG321="Correctivo","Impacto",""))</f>
        <v>Probabilidad</v>
      </c>
      <c r="AG321" s="151" t="s">
        <v>221</v>
      </c>
      <c r="AH321" s="146">
        <f t="shared" si="40"/>
        <v>0.25</v>
      </c>
      <c r="AI321" s="151" t="s">
        <v>222</v>
      </c>
      <c r="AJ321" s="146">
        <f t="shared" si="41"/>
        <v>0.15</v>
      </c>
      <c r="AK321" s="147">
        <f t="shared" si="42"/>
        <v>0.4</v>
      </c>
      <c r="AL321" s="152">
        <f>IFERROR(IF(AND(AF320="Probabilidad",AF321="Probabilidad"),(AL320-(+AL320*AK321)),IF(AND(AF320="Impacto",AF321="Probabilidad"),(AL319-(+AL319*AK321)),IF(AF321="Impacto",AL320,""))),"")</f>
        <v>0.1008</v>
      </c>
      <c r="AM321" s="152">
        <f>IFERROR(IF(AND(AF320="Impacto",AF321="Impacto"),(AM320-(+AM320*AK321)),IF(AND(AF320="Probabilidad",AF321="Impacto"),(AM319-(+AM319*AK321)),IF(AF321="Probabilidad",AM320,""))),"")</f>
        <v>0.4</v>
      </c>
      <c r="AN321" s="153" t="s">
        <v>223</v>
      </c>
      <c r="AO321" s="153" t="s">
        <v>224</v>
      </c>
      <c r="AP321" s="153" t="s">
        <v>241</v>
      </c>
      <c r="AQ321" s="153" t="s">
        <v>226</v>
      </c>
      <c r="AR321" s="1013"/>
      <c r="AS321" s="1036"/>
      <c r="AT321" s="1036"/>
      <c r="AU321" s="1033"/>
      <c r="AV321" s="1036"/>
      <c r="AW321" s="1036"/>
      <c r="AX321" s="1033"/>
      <c r="AY321" s="1033"/>
      <c r="AZ321" s="1033"/>
      <c r="BA321" s="1016"/>
      <c r="BB321" s="130"/>
      <c r="BC321" s="130"/>
      <c r="BD321" s="173" t="str">
        <f t="shared" si="43"/>
        <v/>
      </c>
      <c r="BE321" s="149"/>
      <c r="BF321" s="149"/>
      <c r="BG321" s="149"/>
      <c r="BH321" s="149"/>
      <c r="BI321" s="130"/>
      <c r="BJ321" s="130"/>
      <c r="BK321" s="130"/>
      <c r="BL321" s="130"/>
      <c r="BM321" s="155"/>
      <c r="BN321" s="155"/>
      <c r="BO321" s="155"/>
      <c r="BP321" s="155"/>
      <c r="BQ321" s="156"/>
      <c r="BR321" s="157"/>
      <c r="BS321" s="304"/>
      <c r="BT321" s="149"/>
      <c r="BU321" s="1051"/>
      <c r="BV321" s="1076"/>
      <c r="BW321" s="1076"/>
      <c r="BX321" s="1396"/>
      <c r="BY321" s="1171"/>
      <c r="BZ321" s="1197"/>
    </row>
    <row r="322" spans="1:78" ht="16" x14ac:dyDescent="0.2">
      <c r="A322" s="1339"/>
      <c r="B322" s="1236"/>
      <c r="C322" s="1345"/>
      <c r="D322" s="1001"/>
      <c r="E322" s="1004"/>
      <c r="F322" s="1007"/>
      <c r="G322" s="1024"/>
      <c r="H322" s="1013"/>
      <c r="I322" s="1016"/>
      <c r="J322" s="1019"/>
      <c r="K322" s="1022"/>
      <c r="L322" s="1024"/>
      <c r="M322" s="1169"/>
      <c r="N322" s="1024"/>
      <c r="O322" s="1024"/>
      <c r="P322" s="1076"/>
      <c r="Q322" s="1134"/>
      <c r="R322" s="1016"/>
      <c r="S322" s="1027"/>
      <c r="T322" s="1016"/>
      <c r="U322" s="1027"/>
      <c r="V322" s="1016"/>
      <c r="W322" s="1027"/>
      <c r="X322" s="1030"/>
      <c r="Y322" s="1027"/>
      <c r="Z322" s="1027"/>
      <c r="AA322" s="1033"/>
      <c r="AB322" s="150">
        <v>4</v>
      </c>
      <c r="AC322" s="149"/>
      <c r="AD322" s="149"/>
      <c r="AE322" s="149"/>
      <c r="AF322" s="145" t="str">
        <f t="shared" si="39"/>
        <v/>
      </c>
      <c r="AG322" s="151"/>
      <c r="AH322" s="146" t="str">
        <f t="shared" si="40"/>
        <v/>
      </c>
      <c r="AI322" s="151"/>
      <c r="AJ322" s="146" t="str">
        <f t="shared" si="41"/>
        <v/>
      </c>
      <c r="AK322" s="147" t="str">
        <f t="shared" si="42"/>
        <v/>
      </c>
      <c r="AL322" s="152" t="str">
        <f>IFERROR(IF(AND(AF321="Probabilidad",AF322="Probabilidad"),(AL321-(+AL321*AK322)),IF(AND(AF321="Impacto",AF322="Probabilidad"),(AL320-(+AL320*AK322)),IF(AF322="Impacto",AL321,""))),"")</f>
        <v/>
      </c>
      <c r="AM322" s="152" t="str">
        <f>IFERROR(IF(AND(AF321="Impacto",AF322="Impacto"),(AM321-(+AM321*AK322)),IF(AND(AF321="Probabilidad",AF322="Impacto"),(AM320-(+AM320*AK322)),IF(AF322="Probabilidad",AM321,""))),"")</f>
        <v/>
      </c>
      <c r="AN322" s="153"/>
      <c r="AO322" s="153"/>
      <c r="AP322" s="153"/>
      <c r="AQ322" s="153"/>
      <c r="AR322" s="1013"/>
      <c r="AS322" s="1036"/>
      <c r="AT322" s="1036"/>
      <c r="AU322" s="1033"/>
      <c r="AV322" s="1036"/>
      <c r="AW322" s="1036"/>
      <c r="AX322" s="1033"/>
      <c r="AY322" s="1033"/>
      <c r="AZ322" s="1033"/>
      <c r="BA322" s="1016"/>
      <c r="BB322" s="130"/>
      <c r="BC322" s="130"/>
      <c r="BD322" s="173" t="str">
        <f t="shared" si="43"/>
        <v/>
      </c>
      <c r="BE322" s="149"/>
      <c r="BF322" s="149"/>
      <c r="BG322" s="149"/>
      <c r="BH322" s="149"/>
      <c r="BI322" s="130"/>
      <c r="BJ322" s="130"/>
      <c r="BK322" s="130"/>
      <c r="BL322" s="130"/>
      <c r="BM322" s="155"/>
      <c r="BN322" s="155"/>
      <c r="BO322" s="155"/>
      <c r="BP322" s="155"/>
      <c r="BQ322" s="156"/>
      <c r="BR322" s="157"/>
      <c r="BS322" s="304"/>
      <c r="BT322" s="149"/>
      <c r="BU322" s="1051"/>
      <c r="BV322" s="1076"/>
      <c r="BW322" s="1076"/>
      <c r="BX322" s="1396"/>
      <c r="BY322" s="1171"/>
      <c r="BZ322" s="1197"/>
    </row>
    <row r="323" spans="1:78" ht="16" x14ac:dyDescent="0.2">
      <c r="A323" s="1339"/>
      <c r="B323" s="1236"/>
      <c r="C323" s="1345"/>
      <c r="D323" s="1001"/>
      <c r="E323" s="1004"/>
      <c r="F323" s="1007"/>
      <c r="G323" s="1024"/>
      <c r="H323" s="1013"/>
      <c r="I323" s="1016"/>
      <c r="J323" s="1019"/>
      <c r="K323" s="1022"/>
      <c r="L323" s="1024"/>
      <c r="M323" s="1169"/>
      <c r="N323" s="1024"/>
      <c r="O323" s="1024"/>
      <c r="P323" s="1076"/>
      <c r="Q323" s="1134"/>
      <c r="R323" s="1016"/>
      <c r="S323" s="1027"/>
      <c r="T323" s="1016"/>
      <c r="U323" s="1027"/>
      <c r="V323" s="1016"/>
      <c r="W323" s="1027"/>
      <c r="X323" s="1030"/>
      <c r="Y323" s="1027"/>
      <c r="Z323" s="1027"/>
      <c r="AA323" s="1033"/>
      <c r="AB323" s="150">
        <v>5</v>
      </c>
      <c r="AC323" s="174"/>
      <c r="AD323" s="174"/>
      <c r="AE323" s="149"/>
      <c r="AF323" s="145" t="str">
        <f t="shared" si="39"/>
        <v/>
      </c>
      <c r="AG323" s="151"/>
      <c r="AH323" s="146" t="str">
        <f t="shared" si="40"/>
        <v/>
      </c>
      <c r="AI323" s="151"/>
      <c r="AJ323" s="146" t="str">
        <f t="shared" si="41"/>
        <v/>
      </c>
      <c r="AK323" s="147" t="str">
        <f t="shared" si="42"/>
        <v/>
      </c>
      <c r="AL323" s="152" t="str">
        <f>IFERROR(IF(AND(AF322="Probabilidad",AF323="Probabilidad"),(AL322-(+AL322*AK323)),IF(AND(AF322="Impacto",AF323="Probabilidad"),(AL321-(+AL321*AK323)),IF(AF323="Impacto",AL322,""))),"")</f>
        <v/>
      </c>
      <c r="AM323" s="152" t="str">
        <f>IFERROR(IF(AND(AF322="Impacto",AF323="Impacto"),(AM322-(+AM322*AK323)),IF(AND(AF322="Probabilidad",AF323="Impacto"),(AM321-(+AM321*AK323)),IF(AF323="Probabilidad",AM322,""))),"")</f>
        <v/>
      </c>
      <c r="AN323" s="153"/>
      <c r="AO323" s="153"/>
      <c r="AP323" s="153"/>
      <c r="AQ323" s="153"/>
      <c r="AR323" s="1013"/>
      <c r="AS323" s="1036"/>
      <c r="AT323" s="1036"/>
      <c r="AU323" s="1033"/>
      <c r="AV323" s="1036"/>
      <c r="AW323" s="1036"/>
      <c r="AX323" s="1033"/>
      <c r="AY323" s="1033"/>
      <c r="AZ323" s="1033"/>
      <c r="BA323" s="1016"/>
      <c r="BB323" s="130"/>
      <c r="BC323" s="130"/>
      <c r="BD323" s="173" t="str">
        <f t="shared" si="43"/>
        <v/>
      </c>
      <c r="BE323" s="149"/>
      <c r="BF323" s="149"/>
      <c r="BG323" s="149"/>
      <c r="BH323" s="149"/>
      <c r="BI323" s="130"/>
      <c r="BJ323" s="130"/>
      <c r="BK323" s="130"/>
      <c r="BL323" s="130"/>
      <c r="BM323" s="155"/>
      <c r="BN323" s="155"/>
      <c r="BO323" s="155"/>
      <c r="BP323" s="155"/>
      <c r="BQ323" s="156"/>
      <c r="BR323" s="157"/>
      <c r="BS323" s="304"/>
      <c r="BT323" s="149"/>
      <c r="BU323" s="1051"/>
      <c r="BV323" s="1076"/>
      <c r="BW323" s="1076"/>
      <c r="BX323" s="1396"/>
      <c r="BY323" s="1171"/>
      <c r="BZ323" s="1197"/>
    </row>
    <row r="324" spans="1:78" ht="17" thickBot="1" x14ac:dyDescent="0.25">
      <c r="A324" s="1456"/>
      <c r="B324" s="1458"/>
      <c r="C324" s="1446"/>
      <c r="D324" s="1462"/>
      <c r="E324" s="1463"/>
      <c r="F324" s="1464"/>
      <c r="G324" s="1465"/>
      <c r="H324" s="1324"/>
      <c r="I324" s="1326"/>
      <c r="J324" s="1466"/>
      <c r="K324" s="1467"/>
      <c r="L324" s="1465"/>
      <c r="M324" s="1468"/>
      <c r="N324" s="1465"/>
      <c r="O324" s="1465"/>
      <c r="P324" s="1469"/>
      <c r="Q324" s="1470"/>
      <c r="R324" s="1326"/>
      <c r="S324" s="1328"/>
      <c r="T324" s="1326"/>
      <c r="U324" s="1328"/>
      <c r="V324" s="1326"/>
      <c r="W324" s="1328"/>
      <c r="X324" s="1334"/>
      <c r="Y324" s="1328"/>
      <c r="Z324" s="1328"/>
      <c r="AA324" s="1329"/>
      <c r="AB324" s="256">
        <v>6</v>
      </c>
      <c r="AC324" s="254"/>
      <c r="AD324" s="254"/>
      <c r="AE324" s="254"/>
      <c r="AF324" s="257" t="str">
        <f t="shared" si="39"/>
        <v/>
      </c>
      <c r="AG324" s="258"/>
      <c r="AH324" s="255" t="str">
        <f t="shared" si="40"/>
        <v/>
      </c>
      <c r="AI324" s="258"/>
      <c r="AJ324" s="255" t="str">
        <f t="shared" si="41"/>
        <v/>
      </c>
      <c r="AK324" s="259" t="str">
        <f t="shared" si="42"/>
        <v/>
      </c>
      <c r="AL324" s="260" t="str">
        <f>IFERROR(IF(AND(AF323="Probabilidad",AF324="Probabilidad"),(AL323-(+AL323*AK324)),IF(AND(AF323="Impacto",AF324="Probabilidad"),(AL322-(+AL322*AK324)),IF(AF324="Impacto",AL323,""))),"")</f>
        <v/>
      </c>
      <c r="AM324" s="260" t="str">
        <f>IFERROR(IF(AND(AF323="Impacto",AF324="Impacto"),(AM323-(+AM323*AK324)),IF(AND(AF323="Probabilidad",AF324="Impacto"),(AM322-(+AM322*AK324)),IF(AF324="Probabilidad",AM323,""))),"")</f>
        <v/>
      </c>
      <c r="AN324" s="261"/>
      <c r="AO324" s="261"/>
      <c r="AP324" s="261"/>
      <c r="AQ324" s="261"/>
      <c r="AR324" s="1324"/>
      <c r="AS324" s="1325"/>
      <c r="AT324" s="1325"/>
      <c r="AU324" s="1329"/>
      <c r="AV324" s="1325"/>
      <c r="AW324" s="1325"/>
      <c r="AX324" s="1329"/>
      <c r="AY324" s="1329"/>
      <c r="AZ324" s="1329"/>
      <c r="BA324" s="1326"/>
      <c r="BB324" s="262"/>
      <c r="BC324" s="262"/>
      <c r="BD324" s="263" t="str">
        <f t="shared" si="43"/>
        <v/>
      </c>
      <c r="BE324" s="254"/>
      <c r="BF324" s="254"/>
      <c r="BG324" s="254"/>
      <c r="BH324" s="254"/>
      <c r="BI324" s="262"/>
      <c r="BJ324" s="262"/>
      <c r="BK324" s="262"/>
      <c r="BL324" s="262"/>
      <c r="BM324" s="264"/>
      <c r="BN324" s="264"/>
      <c r="BO324" s="264"/>
      <c r="BP324" s="264"/>
      <c r="BQ324" s="265"/>
      <c r="BR324" s="266"/>
      <c r="BS324" s="711"/>
      <c r="BT324" s="160"/>
      <c r="BU324" s="1052"/>
      <c r="BV324" s="1077"/>
      <c r="BW324" s="1077"/>
      <c r="BX324" s="1397"/>
      <c r="BY324" s="1172"/>
      <c r="BZ324" s="1404"/>
    </row>
    <row r="325" spans="1:78" ht="83.25" customHeight="1" x14ac:dyDescent="0.2">
      <c r="A325" s="1338" t="s">
        <v>1062</v>
      </c>
      <c r="B325" s="1457" t="s">
        <v>207</v>
      </c>
      <c r="C325" s="1344" t="s">
        <v>1063</v>
      </c>
      <c r="D325" s="1241" t="s">
        <v>209</v>
      </c>
      <c r="E325" s="1259" t="s">
        <v>1064</v>
      </c>
      <c r="F325" s="1260">
        <v>1</v>
      </c>
      <c r="G325" s="1209" t="s">
        <v>1065</v>
      </c>
      <c r="H325" s="1229"/>
      <c r="I325" s="1214"/>
      <c r="J325" s="1472" t="s">
        <v>1066</v>
      </c>
      <c r="K325" s="1229" t="s">
        <v>213</v>
      </c>
      <c r="L325" s="1194" t="s">
        <v>314</v>
      </c>
      <c r="M325" s="1471" t="s">
        <v>1067</v>
      </c>
      <c r="N325" s="1194"/>
      <c r="O325" s="1194"/>
      <c r="P325" s="1209" t="s">
        <v>1068</v>
      </c>
      <c r="Q325" s="1246">
        <v>1</v>
      </c>
      <c r="R325" s="1214" t="s">
        <v>217</v>
      </c>
      <c r="S325" s="1136">
        <f>IF(R325="Muy Alta",100%,IF(R325="Alta",80%,IF(R325="Media",60%,IF(R325="Baja",40%,IF(R325="Muy Baja",20%,"")))))</f>
        <v>0.6</v>
      </c>
      <c r="T325" s="1214"/>
      <c r="U325" s="1136" t="str">
        <f>IF(T325="Catastrófico",100%,IF(T325="Mayor",80%,IF(T325="Moderado",60%,IF(T325="Menor",40%,IF(T325="Leve",20%,"")))))</f>
        <v/>
      </c>
      <c r="V325" s="1214" t="s">
        <v>251</v>
      </c>
      <c r="W325" s="1136">
        <f>IF(V325="Catastrófico",100%,IF(V325="Mayor",80%,IF(V325="Moderado",60%,IF(V325="Menor",40%,IF(V325="Leve",20%,"")))))</f>
        <v>0.4</v>
      </c>
      <c r="X325" s="1137" t="str">
        <f>IF(Y325=100%,"Catastrófico",IF(Y325=80%,"Mayor",IF(Y325=60%,"Moderado",IF(Y325=40%,"Menor",IF(Y325=20%,"Leve","")))))</f>
        <v>Menor</v>
      </c>
      <c r="Y325" s="1136">
        <f>IF(AND(U325="",W325=""),"",MAX(U325,W325))</f>
        <v>0.4</v>
      </c>
      <c r="Z325" s="1136" t="str">
        <f>CONCATENATE(R325,X325)</f>
        <v>MediaMenor</v>
      </c>
      <c r="AA325" s="1283" t="str">
        <f>IF(Z325="Muy AltaLeve","Alto",IF(Z325="Muy AltaMenor","Alto",IF(Z325="Muy AltaModerado","Alto",IF(Z325="Muy AltaMayor","Alto",IF(Z325="Muy AltaCatastrófico","Extremo",IF(Z325="AltaLeve","Moderado",IF(Z325="AltaMenor","Moderado",IF(Z325="AltaModerado","Alto",IF(Z325="AltaMayor","Alto",IF(Z325="AltaCatastrófico","Extremo",IF(Z325="MediaLeve","Moderado",IF(Z325="MediaMenor","Moderado",IF(Z325="MediaModerado","Moderado",IF(Z325="MediaMayor","Alto",IF(Z325="MediaCatastrófico","Extremo",IF(Z325="BajaLeve","Bajo",IF(Z325="BajaMenor","Moderado",IF(Z325="BajaModerado","Moderado",IF(Z325="BajaMayor","Alto",IF(Z325="BajaCatastrófico","Extremo",IF(Z325="Muy BajaLeve","Bajo",IF(Z325="Muy BajaMenor","Bajo",IF(Z325="Muy BajaModerado","Moderado",IF(Z325="Muy BajaMayor","Alto",IF(Z325="Muy BajaCatastrófico","Extremo","")))))))))))))))))))))))))</f>
        <v>Moderado</v>
      </c>
      <c r="AB325" s="242">
        <v>1</v>
      </c>
      <c r="AC325" s="240" t="s">
        <v>1069</v>
      </c>
      <c r="AD325" s="240" t="s">
        <v>579</v>
      </c>
      <c r="AE325" s="240" t="s">
        <v>1070</v>
      </c>
      <c r="AF325" s="243" t="str">
        <f t="shared" ref="AF325:AF348" si="44">IF(OR(AG325="Preventivo",AG325="Detectivo"),"Probabilidad",IF(AG325="Correctivo","Impacto",""))</f>
        <v>Probabilidad</v>
      </c>
      <c r="AG325" s="244" t="s">
        <v>221</v>
      </c>
      <c r="AH325" s="241">
        <f t="shared" ref="AH325:AH348" si="45">IF(AG325="","",IF(AG325="Preventivo",25%,IF(AG325="Detectivo",15%,IF(AG325="Correctivo",10%))))</f>
        <v>0.25</v>
      </c>
      <c r="AI325" s="244" t="s">
        <v>222</v>
      </c>
      <c r="AJ325" s="241">
        <f t="shared" ref="AJ325:AJ348" si="46">IF(AI325="Automático",25%,IF(AI325="Manual",15%,""))</f>
        <v>0.15</v>
      </c>
      <c r="AK325" s="245">
        <f t="shared" ref="AK325:AK348" si="47">IF(OR(AH325="",AJ325=""),"",AH325+AJ325)</f>
        <v>0.4</v>
      </c>
      <c r="AL325" s="246">
        <f>IFERROR(IF(AF325="Probabilidad",(S325-(+S325*AK325)),IF(AF325="Impacto",S325,"")),"")</f>
        <v>0.36</v>
      </c>
      <c r="AM325" s="246">
        <f>IFERROR(IF(AF325="Impacto",(Y325-(+Y325*AK325)),IF(AF325="Probabilidad",Y325,"")),"")</f>
        <v>0.4</v>
      </c>
      <c r="AN325" s="247" t="s">
        <v>223</v>
      </c>
      <c r="AO325" s="247" t="s">
        <v>224</v>
      </c>
      <c r="AP325" s="247" t="s">
        <v>241</v>
      </c>
      <c r="AQ325" s="247" t="s">
        <v>226</v>
      </c>
      <c r="AR325" s="1229" t="s">
        <v>1071</v>
      </c>
      <c r="AS325" s="1230">
        <f>S325</f>
        <v>0.6</v>
      </c>
      <c r="AT325" s="1230">
        <f>IF(AL325="","",MIN(AL325:AL330))</f>
        <v>4.6655999999999996E-2</v>
      </c>
      <c r="AU325" s="1216" t="str">
        <f>IFERROR(IF(AT325="","",IF(AT325&lt;=0.2,"Muy Baja",IF(AT325&lt;=0.4,"Baja",IF(AT325&lt;=0.6,"Media",IF(AT325&lt;=0.8,"Alta","Muy Alta"))))),"")</f>
        <v>Muy Baja</v>
      </c>
      <c r="AV325" s="1230">
        <f>Y325</f>
        <v>0.4</v>
      </c>
      <c r="AW325" s="1230">
        <f>IF(AM325="","",MIN(AM325:AM330))</f>
        <v>0.4</v>
      </c>
      <c r="AX325" s="1216" t="str">
        <f>IFERROR(IF(AW325="","",IF(AW325&lt;=0.2,"Leve",IF(AW325&lt;=0.4,"Menor",IF(AW325&lt;=0.6,"Moderado",IF(AW325&lt;=0.8,"Mayor","Catastrófico"))))),"")</f>
        <v>Menor</v>
      </c>
      <c r="AY325" s="1216" t="str">
        <f>AA325</f>
        <v>Moderado</v>
      </c>
      <c r="AZ325" s="1216" t="str">
        <f>IFERROR(IF(OR(AND(AU325="Muy Baja",AX325="Leve"),AND(AU325="Muy Baja",AX325="Menor"),AND(AU325="Baja",AX325="Leve")),"Bajo",IF(OR(AND(AU325="Muy baja",AX325="Moderado"),AND(AU325="Baja",AX325="Menor"),AND(AU325="Baja",AX325="Moderado"),AND(AU325="Media",AX325="Leve"),AND(AU325="Media",AX325="Menor"),AND(AU325="Media",AX325="Moderado"),AND(AU325="Alta",AX325="Leve"),AND(AU325="Alta",AX325="Menor")),"Moderado",IF(OR(AND(AU325="Muy Baja",AX325="Mayor"),AND(AU325="Baja",AX325="Mayor"),AND(AU325="Media",AX325="Mayor"),AND(AU325="Alta",AX325="Moderado"),AND(AU325="Alta",AX325="Mayor"),AND(AU325="Muy Alta",AX325="Leve"),AND(AU325="Muy Alta",AX325="Menor"),AND(AU325="Muy Alta",AX325="Moderado"),AND(AU325="Muy Alta",AX325="Mayor")),"Alto",IF(OR(AND(AU325="Muy Baja",AX325="Catastrófico"),AND(AU325="Baja",AX325="Catastrófico"),AND(AU325="Media",AX325="Catastrófico"),AND(AU325="Alta",AX325="Catastrófico"),AND(AU325="Muy Alta",AX325="Catastrófico")),"Extremo","")))),"")</f>
        <v>Bajo</v>
      </c>
      <c r="BA325" s="1214" t="s">
        <v>255</v>
      </c>
      <c r="BB325" s="267"/>
      <c r="BC325" s="267"/>
      <c r="BD325" s="249" t="str">
        <f>IF(SUM(BE325:BH325)=0,"",SUM(BE325:BH325))</f>
        <v/>
      </c>
      <c r="BE325" s="250"/>
      <c r="BF325" s="250"/>
      <c r="BG325" s="250"/>
      <c r="BH325" s="250"/>
      <c r="BI325" s="248"/>
      <c r="BJ325" s="248"/>
      <c r="BK325" s="248"/>
      <c r="BL325" s="248"/>
      <c r="BM325" s="251"/>
      <c r="BN325" s="251"/>
      <c r="BO325" s="251"/>
      <c r="BP325" s="251"/>
      <c r="BQ325" s="252"/>
      <c r="BR325" s="253"/>
      <c r="BS325" s="710"/>
      <c r="BT325" s="28"/>
      <c r="BU325" s="1050"/>
      <c r="BV325" s="1075"/>
      <c r="BW325" s="1075"/>
      <c r="BX325" s="1075"/>
      <c r="BY325" s="1395"/>
      <c r="BZ325" s="1211"/>
    </row>
    <row r="326" spans="1:78" ht="80.25" customHeight="1" x14ac:dyDescent="0.2">
      <c r="A326" s="1339"/>
      <c r="B326" s="1236"/>
      <c r="C326" s="1345"/>
      <c r="D326" s="1001"/>
      <c r="E326" s="1004"/>
      <c r="F326" s="1007"/>
      <c r="G326" s="1076"/>
      <c r="H326" s="1013"/>
      <c r="I326" s="1016"/>
      <c r="J326" s="1019"/>
      <c r="K326" s="1013"/>
      <c r="L326" s="1024"/>
      <c r="M326" s="1169"/>
      <c r="N326" s="1024"/>
      <c r="O326" s="1024"/>
      <c r="P326" s="1076"/>
      <c r="Q326" s="1134"/>
      <c r="R326" s="1016"/>
      <c r="S326" s="1027"/>
      <c r="T326" s="1016"/>
      <c r="U326" s="1027"/>
      <c r="V326" s="1016"/>
      <c r="W326" s="1027"/>
      <c r="X326" s="1030"/>
      <c r="Y326" s="1027"/>
      <c r="Z326" s="1027"/>
      <c r="AA326" s="1039"/>
      <c r="AB326" s="150">
        <v>2</v>
      </c>
      <c r="AC326" s="131" t="s">
        <v>1072</v>
      </c>
      <c r="AD326" s="131" t="s">
        <v>271</v>
      </c>
      <c r="AE326" s="149" t="s">
        <v>1073</v>
      </c>
      <c r="AF326" s="145" t="str">
        <f t="shared" si="44"/>
        <v>Probabilidad</v>
      </c>
      <c r="AG326" s="151" t="s">
        <v>221</v>
      </c>
      <c r="AH326" s="146">
        <f t="shared" si="45"/>
        <v>0.25</v>
      </c>
      <c r="AI326" s="151" t="s">
        <v>222</v>
      </c>
      <c r="AJ326" s="146">
        <f t="shared" si="46"/>
        <v>0.15</v>
      </c>
      <c r="AK326" s="147">
        <f t="shared" si="47"/>
        <v>0.4</v>
      </c>
      <c r="AL326" s="152">
        <f>IFERROR(IF(AND(AF325="Probabilidad",AF326="Probabilidad"),(AL325-(+AL325*AK326)),IF(AF326="Probabilidad",(S325-(+S325*AK326)),IF(AF326="Impacto",AL325,""))),"")</f>
        <v>0.216</v>
      </c>
      <c r="AM326" s="152">
        <f>IFERROR(IF(AND(AF325="Impacto",AF326="Impacto"),(AM325-(+AM325*AK326)),IF(AF326="Impacto",(Y325-(+Y325*AK326)),IF(AF326="Probabilidad",AM325,""))),"")</f>
        <v>0.4</v>
      </c>
      <c r="AN326" s="153" t="s">
        <v>223</v>
      </c>
      <c r="AO326" s="153" t="s">
        <v>245</v>
      </c>
      <c r="AP326" s="153" t="s">
        <v>241</v>
      </c>
      <c r="AQ326" s="153" t="s">
        <v>226</v>
      </c>
      <c r="AR326" s="1013"/>
      <c r="AS326" s="1036"/>
      <c r="AT326" s="1036"/>
      <c r="AU326" s="1033"/>
      <c r="AV326" s="1036"/>
      <c r="AW326" s="1036"/>
      <c r="AX326" s="1033"/>
      <c r="AY326" s="1033"/>
      <c r="AZ326" s="1033"/>
      <c r="BA326" s="1016"/>
      <c r="BB326" s="129"/>
      <c r="BC326" s="129"/>
      <c r="BD326" s="148" t="str">
        <f t="shared" ref="BD326:BD336" si="48">IF(SUM(BE326:BH326)=0,"",SUM(BE326:BH326))</f>
        <v/>
      </c>
      <c r="BE326" s="154"/>
      <c r="BF326" s="154"/>
      <c r="BG326" s="154"/>
      <c r="BH326" s="154"/>
      <c r="BI326" s="130"/>
      <c r="BJ326" s="130"/>
      <c r="BK326" s="130"/>
      <c r="BL326" s="130"/>
      <c r="BM326" s="155"/>
      <c r="BN326" s="155"/>
      <c r="BO326" s="155"/>
      <c r="BP326" s="155"/>
      <c r="BQ326" s="156"/>
      <c r="BR326" s="157"/>
      <c r="BS326" s="304"/>
      <c r="BT326" s="149"/>
      <c r="BU326" s="1051"/>
      <c r="BV326" s="1076"/>
      <c r="BW326" s="1076"/>
      <c r="BX326" s="1076"/>
      <c r="BY326" s="1396"/>
      <c r="BZ326" s="1212"/>
    </row>
    <row r="327" spans="1:78" ht="87" customHeight="1" x14ac:dyDescent="0.2">
      <c r="A327" s="1339"/>
      <c r="B327" s="1236"/>
      <c r="C327" s="1345"/>
      <c r="D327" s="1001"/>
      <c r="E327" s="1004"/>
      <c r="F327" s="1007"/>
      <c r="G327" s="1076"/>
      <c r="H327" s="1013"/>
      <c r="I327" s="1016"/>
      <c r="J327" s="1019"/>
      <c r="K327" s="1013"/>
      <c r="L327" s="1024"/>
      <c r="M327" s="1169"/>
      <c r="N327" s="1024"/>
      <c r="O327" s="1024"/>
      <c r="P327" s="1076"/>
      <c r="Q327" s="1134"/>
      <c r="R327" s="1016"/>
      <c r="S327" s="1027"/>
      <c r="T327" s="1016"/>
      <c r="U327" s="1027"/>
      <c r="V327" s="1016"/>
      <c r="W327" s="1027"/>
      <c r="X327" s="1030"/>
      <c r="Y327" s="1027"/>
      <c r="Z327" s="1027"/>
      <c r="AA327" s="1039"/>
      <c r="AB327" s="150">
        <v>3</v>
      </c>
      <c r="AC327" s="131" t="s">
        <v>1074</v>
      </c>
      <c r="AD327" s="131" t="s">
        <v>1075</v>
      </c>
      <c r="AE327" s="149" t="s">
        <v>1076</v>
      </c>
      <c r="AF327" s="145" t="str">
        <f t="shared" si="44"/>
        <v>Probabilidad</v>
      </c>
      <c r="AG327" s="151" t="s">
        <v>221</v>
      </c>
      <c r="AH327" s="146">
        <f t="shared" si="45"/>
        <v>0.25</v>
      </c>
      <c r="AI327" s="151" t="s">
        <v>222</v>
      </c>
      <c r="AJ327" s="146">
        <f t="shared" si="46"/>
        <v>0.15</v>
      </c>
      <c r="AK327" s="147">
        <f t="shared" si="47"/>
        <v>0.4</v>
      </c>
      <c r="AL327" s="152">
        <f>IFERROR(IF(AND(AF326="Probabilidad",AF327="Probabilidad"),(AL326-(+AL326*AK327)),IF(AND(AF326="Impacto",AF327="Probabilidad"),(AL325-(+AL325*AK327)),IF(AF327="Impacto",AL326,""))),"")</f>
        <v>0.12959999999999999</v>
      </c>
      <c r="AM327" s="152">
        <f>IFERROR(IF(AND(AF326="Impacto",AF327="Impacto"),(AM326-(+AM326*AK327)),IF(AND(AF326="Probabilidad",AF327="Impacto"),(AM325-(+AM325*AK327)),IF(AF327="Probabilidad",AM326,""))),"")</f>
        <v>0.4</v>
      </c>
      <c r="AN327" s="153" t="s">
        <v>223</v>
      </c>
      <c r="AO327" s="153" t="s">
        <v>1077</v>
      </c>
      <c r="AP327" s="153" t="s">
        <v>241</v>
      </c>
      <c r="AQ327" s="153" t="s">
        <v>226</v>
      </c>
      <c r="AR327" s="1013"/>
      <c r="AS327" s="1036"/>
      <c r="AT327" s="1036"/>
      <c r="AU327" s="1033"/>
      <c r="AV327" s="1036"/>
      <c r="AW327" s="1036"/>
      <c r="AX327" s="1033"/>
      <c r="AY327" s="1033"/>
      <c r="AZ327" s="1033"/>
      <c r="BA327" s="1016"/>
      <c r="BB327" s="129"/>
      <c r="BC327" s="129"/>
      <c r="BD327" s="148" t="str">
        <f t="shared" si="48"/>
        <v/>
      </c>
      <c r="BE327" s="154"/>
      <c r="BF327" s="154"/>
      <c r="BG327" s="154"/>
      <c r="BH327" s="154"/>
      <c r="BI327" s="130"/>
      <c r="BJ327" s="130"/>
      <c r="BK327" s="130"/>
      <c r="BL327" s="130"/>
      <c r="BM327" s="155"/>
      <c r="BN327" s="155"/>
      <c r="BO327" s="155"/>
      <c r="BP327" s="155"/>
      <c r="BQ327" s="156"/>
      <c r="BR327" s="157"/>
      <c r="BS327" s="304"/>
      <c r="BT327" s="131"/>
      <c r="BU327" s="1051"/>
      <c r="BV327" s="1076"/>
      <c r="BW327" s="1076"/>
      <c r="BX327" s="1076"/>
      <c r="BY327" s="1396"/>
      <c r="BZ327" s="1212"/>
    </row>
    <row r="328" spans="1:78" ht="72.75" customHeight="1" x14ac:dyDescent="0.2">
      <c r="A328" s="1339"/>
      <c r="B328" s="1236"/>
      <c r="C328" s="1345"/>
      <c r="D328" s="1001"/>
      <c r="E328" s="1004"/>
      <c r="F328" s="1007"/>
      <c r="G328" s="1076"/>
      <c r="H328" s="1013"/>
      <c r="I328" s="1016"/>
      <c r="J328" s="1019"/>
      <c r="K328" s="1013"/>
      <c r="L328" s="1024"/>
      <c r="M328" s="1169"/>
      <c r="N328" s="1024"/>
      <c r="O328" s="1024"/>
      <c r="P328" s="1076"/>
      <c r="Q328" s="1134"/>
      <c r="R328" s="1016"/>
      <c r="S328" s="1027"/>
      <c r="T328" s="1016"/>
      <c r="U328" s="1027"/>
      <c r="V328" s="1016"/>
      <c r="W328" s="1027"/>
      <c r="X328" s="1030"/>
      <c r="Y328" s="1027"/>
      <c r="Z328" s="1027"/>
      <c r="AA328" s="1039"/>
      <c r="AB328" s="150">
        <v>4</v>
      </c>
      <c r="AC328" s="149" t="s">
        <v>1078</v>
      </c>
      <c r="AD328" s="149" t="s">
        <v>1075</v>
      </c>
      <c r="AE328" s="149" t="s">
        <v>1079</v>
      </c>
      <c r="AF328" s="145" t="str">
        <f t="shared" si="44"/>
        <v>Probabilidad</v>
      </c>
      <c r="AG328" s="151" t="s">
        <v>221</v>
      </c>
      <c r="AH328" s="146">
        <f t="shared" si="45"/>
        <v>0.25</v>
      </c>
      <c r="AI328" s="151" t="s">
        <v>222</v>
      </c>
      <c r="AJ328" s="146">
        <f t="shared" si="46"/>
        <v>0.15</v>
      </c>
      <c r="AK328" s="147">
        <f t="shared" si="47"/>
        <v>0.4</v>
      </c>
      <c r="AL328" s="152">
        <f>IFERROR(IF(AND(AF327="Probabilidad",AF328="Probabilidad"),(AL327-(+AL327*AK328)),IF(AND(AF327="Impacto",AF328="Probabilidad"),(AL326-(+AL326*AK328)),IF(AF328="Impacto",AL327,""))),"")</f>
        <v>7.7759999999999996E-2</v>
      </c>
      <c r="AM328" s="152">
        <f>IFERROR(IF(AND(AF327="Impacto",AF328="Impacto"),(AM327-(+AM327*AK328)),IF(AND(AF327="Probabilidad",AF328="Impacto"),(AM326-(+AM326*AK328)),IF(AF328="Probabilidad",AM327,""))),"")</f>
        <v>0.4</v>
      </c>
      <c r="AN328" s="153" t="s">
        <v>223</v>
      </c>
      <c r="AO328" s="153" t="s">
        <v>240</v>
      </c>
      <c r="AP328" s="153" t="s">
        <v>241</v>
      </c>
      <c r="AQ328" s="153" t="s">
        <v>226</v>
      </c>
      <c r="AR328" s="1013"/>
      <c r="AS328" s="1036"/>
      <c r="AT328" s="1036"/>
      <c r="AU328" s="1033"/>
      <c r="AV328" s="1036"/>
      <c r="AW328" s="1036"/>
      <c r="AX328" s="1033"/>
      <c r="AY328" s="1033"/>
      <c r="AZ328" s="1033"/>
      <c r="BA328" s="1016"/>
      <c r="BB328" s="129"/>
      <c r="BC328" s="129"/>
      <c r="BD328" s="148" t="str">
        <f t="shared" si="48"/>
        <v/>
      </c>
      <c r="BE328" s="154"/>
      <c r="BF328" s="154"/>
      <c r="BG328" s="154"/>
      <c r="BH328" s="154"/>
      <c r="BI328" s="130"/>
      <c r="BJ328" s="130"/>
      <c r="BK328" s="130"/>
      <c r="BL328" s="130"/>
      <c r="BM328" s="155"/>
      <c r="BN328" s="155"/>
      <c r="BO328" s="155"/>
      <c r="BP328" s="155"/>
      <c r="BQ328" s="156"/>
      <c r="BR328" s="157"/>
      <c r="BS328" s="304"/>
      <c r="BT328" s="131"/>
      <c r="BU328" s="1051"/>
      <c r="BV328" s="1076"/>
      <c r="BW328" s="1076"/>
      <c r="BX328" s="1076"/>
      <c r="BY328" s="1396"/>
      <c r="BZ328" s="1212"/>
    </row>
    <row r="329" spans="1:78" ht="145" x14ac:dyDescent="0.2">
      <c r="A329" s="1339"/>
      <c r="B329" s="1236"/>
      <c r="C329" s="1345"/>
      <c r="D329" s="1001"/>
      <c r="E329" s="1004"/>
      <c r="F329" s="1007"/>
      <c r="G329" s="1076"/>
      <c r="H329" s="1013"/>
      <c r="I329" s="1016"/>
      <c r="J329" s="1019"/>
      <c r="K329" s="1013"/>
      <c r="L329" s="1024"/>
      <c r="M329" s="1169"/>
      <c r="N329" s="1024"/>
      <c r="O329" s="1024"/>
      <c r="P329" s="1076"/>
      <c r="Q329" s="1134"/>
      <c r="R329" s="1016"/>
      <c r="S329" s="1027"/>
      <c r="T329" s="1016"/>
      <c r="U329" s="1027"/>
      <c r="V329" s="1016"/>
      <c r="W329" s="1027"/>
      <c r="X329" s="1030"/>
      <c r="Y329" s="1027"/>
      <c r="Z329" s="1027"/>
      <c r="AA329" s="1039"/>
      <c r="AB329" s="150">
        <v>5</v>
      </c>
      <c r="AC329" s="131" t="s">
        <v>1080</v>
      </c>
      <c r="AD329" s="131" t="s">
        <v>1081</v>
      </c>
      <c r="AE329" s="149" t="s">
        <v>1082</v>
      </c>
      <c r="AF329" s="145" t="str">
        <f t="shared" si="44"/>
        <v>Probabilidad</v>
      </c>
      <c r="AG329" s="151" t="s">
        <v>221</v>
      </c>
      <c r="AH329" s="146">
        <f t="shared" si="45"/>
        <v>0.25</v>
      </c>
      <c r="AI329" s="151" t="s">
        <v>222</v>
      </c>
      <c r="AJ329" s="146">
        <f t="shared" si="46"/>
        <v>0.15</v>
      </c>
      <c r="AK329" s="147">
        <f t="shared" si="47"/>
        <v>0.4</v>
      </c>
      <c r="AL329" s="152">
        <f>IFERROR(IF(AND(AF328="Probabilidad",AF329="Probabilidad"),(AL328-(+AL328*AK329)),IF(AND(AF328="Impacto",AF329="Probabilidad"),(AL327-(+AL327*AK329)),IF(AF329="Impacto",AL328,""))),"")</f>
        <v>4.6655999999999996E-2</v>
      </c>
      <c r="AM329" s="152">
        <f>IFERROR(IF(AND(AF328="Impacto",AF329="Impacto"),(AM328-(+AM328*AK329)),IF(AND(AF328="Probabilidad",AF329="Impacto"),(AM327-(+AM327*AK329)),IF(AF329="Probabilidad",AM328,""))),"")</f>
        <v>0.4</v>
      </c>
      <c r="AN329" s="153" t="s">
        <v>223</v>
      </c>
      <c r="AO329" s="153" t="s">
        <v>240</v>
      </c>
      <c r="AP329" s="153" t="s">
        <v>241</v>
      </c>
      <c r="AQ329" s="153" t="s">
        <v>226</v>
      </c>
      <c r="AR329" s="1013"/>
      <c r="AS329" s="1036"/>
      <c r="AT329" s="1036"/>
      <c r="AU329" s="1033"/>
      <c r="AV329" s="1036"/>
      <c r="AW329" s="1036"/>
      <c r="AX329" s="1033"/>
      <c r="AY329" s="1033"/>
      <c r="AZ329" s="1033"/>
      <c r="BA329" s="1016"/>
      <c r="BB329" s="129"/>
      <c r="BC329" s="129"/>
      <c r="BD329" s="148" t="str">
        <f t="shared" si="48"/>
        <v/>
      </c>
      <c r="BE329" s="154"/>
      <c r="BF329" s="154"/>
      <c r="BG329" s="154"/>
      <c r="BH329" s="154"/>
      <c r="BI329" s="130"/>
      <c r="BJ329" s="130"/>
      <c r="BK329" s="130"/>
      <c r="BL329" s="130"/>
      <c r="BM329" s="155"/>
      <c r="BN329" s="155"/>
      <c r="BO329" s="155"/>
      <c r="BP329" s="155"/>
      <c r="BQ329" s="156"/>
      <c r="BR329" s="157"/>
      <c r="BS329" s="304"/>
      <c r="BT329" s="149"/>
      <c r="BU329" s="1051"/>
      <c r="BV329" s="1076"/>
      <c r="BW329" s="1076"/>
      <c r="BX329" s="1076"/>
      <c r="BY329" s="1396"/>
      <c r="BZ329" s="1212"/>
    </row>
    <row r="330" spans="1:78" ht="17" thickBot="1" x14ac:dyDescent="0.25">
      <c r="A330" s="1339"/>
      <c r="B330" s="1236"/>
      <c r="C330" s="1345"/>
      <c r="D330" s="1002"/>
      <c r="E330" s="1005"/>
      <c r="F330" s="1008"/>
      <c r="G330" s="1077"/>
      <c r="H330" s="1014"/>
      <c r="I330" s="1017"/>
      <c r="J330" s="1020"/>
      <c r="K330" s="1014"/>
      <c r="L330" s="1025"/>
      <c r="M330" s="1170"/>
      <c r="N330" s="1025"/>
      <c r="O330" s="1025"/>
      <c r="P330" s="1077"/>
      <c r="Q330" s="1135"/>
      <c r="R330" s="1017"/>
      <c r="S330" s="1028"/>
      <c r="T330" s="1017"/>
      <c r="U330" s="1028"/>
      <c r="V330" s="1017"/>
      <c r="W330" s="1028"/>
      <c r="X330" s="1031"/>
      <c r="Y330" s="1028"/>
      <c r="Z330" s="1028"/>
      <c r="AA330" s="1040"/>
      <c r="AB330" s="162">
        <v>6</v>
      </c>
      <c r="AC330" s="160"/>
      <c r="AD330" s="160"/>
      <c r="AE330" s="160"/>
      <c r="AF330" s="98" t="str">
        <f t="shared" si="44"/>
        <v/>
      </c>
      <c r="AG330" s="163"/>
      <c r="AH330" s="161" t="str">
        <f t="shared" si="45"/>
        <v/>
      </c>
      <c r="AI330" s="163"/>
      <c r="AJ330" s="161" t="str">
        <f t="shared" si="46"/>
        <v/>
      </c>
      <c r="AK330" s="164" t="str">
        <f t="shared" si="47"/>
        <v/>
      </c>
      <c r="AL330" s="152" t="str">
        <f>IFERROR(IF(AND(AF329="Probabilidad",AF330="Probabilidad"),(AL329-(+AL329*AK330)),IF(AND(AF329="Impacto",AF330="Probabilidad"),(AL328-(+AL328*AK330)),IF(AF330="Impacto",AL329,""))),"")</f>
        <v/>
      </c>
      <c r="AM330" s="152" t="str">
        <f>IFERROR(IF(AND(AF329="Impacto",AF330="Impacto"),(AM329-(+AM329*AK330)),IF(AND(AF329="Probabilidad",AF330="Impacto"),(AM328-(+AM328*AK330)),IF(AF330="Probabilidad",AM329,""))),"")</f>
        <v/>
      </c>
      <c r="AN330" s="126"/>
      <c r="AO330" s="51"/>
      <c r="AP330" s="51"/>
      <c r="AQ330" s="51"/>
      <c r="AR330" s="1014"/>
      <c r="AS330" s="1037"/>
      <c r="AT330" s="1037"/>
      <c r="AU330" s="1034"/>
      <c r="AV330" s="1037"/>
      <c r="AW330" s="1037"/>
      <c r="AX330" s="1034"/>
      <c r="AY330" s="1034"/>
      <c r="AZ330" s="1034"/>
      <c r="BA330" s="1017"/>
      <c r="BB330" s="165"/>
      <c r="BC330" s="165"/>
      <c r="BD330" s="159" t="str">
        <f t="shared" si="48"/>
        <v/>
      </c>
      <c r="BE330" s="166"/>
      <c r="BF330" s="166"/>
      <c r="BG330" s="166"/>
      <c r="BH330" s="166"/>
      <c r="BI330" s="167"/>
      <c r="BJ330" s="167"/>
      <c r="BK330" s="167"/>
      <c r="BL330" s="167"/>
      <c r="BM330" s="168"/>
      <c r="BN330" s="168"/>
      <c r="BO330" s="168"/>
      <c r="BP330" s="168"/>
      <c r="BQ330" s="169"/>
      <c r="BR330" s="170"/>
      <c r="BS330" s="711"/>
      <c r="BT330" s="160"/>
      <c r="BU330" s="1052"/>
      <c r="BV330" s="1076"/>
      <c r="BW330" s="1076"/>
      <c r="BX330" s="1076"/>
      <c r="BY330" s="1397"/>
      <c r="BZ330" s="1724"/>
    </row>
    <row r="331" spans="1:78" ht="145" x14ac:dyDescent="0.2">
      <c r="A331" s="1339"/>
      <c r="B331" s="1236"/>
      <c r="C331" s="1345"/>
      <c r="D331" s="1000" t="s">
        <v>209</v>
      </c>
      <c r="E331" s="1003" t="s">
        <v>1064</v>
      </c>
      <c r="F331" s="1006">
        <v>2</v>
      </c>
      <c r="G331" s="994" t="s">
        <v>1083</v>
      </c>
      <c r="H331" s="1012"/>
      <c r="I331" s="1015"/>
      <c r="J331" s="1018" t="s">
        <v>1084</v>
      </c>
      <c r="K331" s="1012" t="s">
        <v>313</v>
      </c>
      <c r="L331" s="994" t="s">
        <v>314</v>
      </c>
      <c r="M331" s="1168" t="s">
        <v>1085</v>
      </c>
      <c r="N331" s="994"/>
      <c r="O331" s="994"/>
      <c r="P331" s="1075" t="s">
        <v>1086</v>
      </c>
      <c r="Q331" s="1133">
        <v>0.85</v>
      </c>
      <c r="R331" s="1015" t="s">
        <v>217</v>
      </c>
      <c r="S331" s="1026">
        <f>IF(R331="Muy Alta",100%,IF(R331="Alta",80%,IF(R331="Media",60%,IF(R331="Baja",40%,IF(R331="Muy Baja",20%,"")))))</f>
        <v>0.6</v>
      </c>
      <c r="T331" s="1015"/>
      <c r="U331" s="1026" t="str">
        <f>IF(T331="Catastrófico",100%,IF(T331="Mayor",80%,IF(T331="Moderado",60%,IF(T331="Menor",40%,IF(T331="Leve",20%,"")))))</f>
        <v/>
      </c>
      <c r="V331" s="1015" t="s">
        <v>218</v>
      </c>
      <c r="W331" s="1026">
        <f>IF(V331="Catastrófico",100%,IF(V331="Mayor",80%,IF(V331="Moderado",60%,IF(V331="Menor",40%,IF(V331="Leve",20%,"")))))</f>
        <v>0.6</v>
      </c>
      <c r="X331" s="1029" t="str">
        <f>IF(Y331=100%,"Catastrófico",IF(Y331=80%,"Mayor",IF(Y331=60%,"Moderado",IF(Y331=40%,"Menor",IF(Y331=20%,"Leve","")))))</f>
        <v>Moderado</v>
      </c>
      <c r="Y331" s="1026">
        <f>IF(AND(U331="",W331=""),"",MAX(U331,W331))</f>
        <v>0.6</v>
      </c>
      <c r="Z331" s="1026" t="str">
        <f>CONCATENATE(R331,X331)</f>
        <v>MediaModerado</v>
      </c>
      <c r="AA331" s="1032" t="str">
        <f>IF(Z331="Muy AltaLeve","Alto",IF(Z331="Muy AltaMenor","Alto",IF(Z331="Muy AltaModerado","Alto",IF(Z331="Muy AltaMayor","Alto",IF(Z331="Muy AltaCatastrófico","Extremo",IF(Z331="AltaLeve","Moderado",IF(Z331="AltaMenor","Moderado",IF(Z331="AltaModerado","Alto",IF(Z331="AltaMayor","Alto",IF(Z331="AltaCatastrófico","Extremo",IF(Z331="MediaLeve","Moderado",IF(Z331="MediaMenor","Moderado",IF(Z331="MediaModerado","Moderado",IF(Z331="MediaMayor","Alto",IF(Z331="MediaCatastrófico","Extremo",IF(Z331="BajaLeve","Bajo",IF(Z331="BajaMenor","Moderado",IF(Z331="BajaModerado","Moderado",IF(Z331="BajaMayor","Alto",IF(Z331="BajaCatastrófico","Extremo",IF(Z331="Muy BajaLeve","Bajo",IF(Z331="Muy BajaMenor","Bajo",IF(Z331="Muy BajaModerado","Moderado",IF(Z331="Muy BajaMayor","Alto",IF(Z331="Muy BajaCatastrófico","Extremo","")))))))))))))))))))))))))</f>
        <v>Moderado</v>
      </c>
      <c r="AB331" s="97">
        <v>1</v>
      </c>
      <c r="AC331" s="12" t="s">
        <v>1087</v>
      </c>
      <c r="AD331" s="12" t="s">
        <v>271</v>
      </c>
      <c r="AE331" s="12" t="s">
        <v>1088</v>
      </c>
      <c r="AF331" s="99" t="str">
        <f t="shared" si="44"/>
        <v>Probabilidad</v>
      </c>
      <c r="AG331" s="10" t="s">
        <v>221</v>
      </c>
      <c r="AH331" s="14">
        <f t="shared" si="45"/>
        <v>0.25</v>
      </c>
      <c r="AI331" s="10" t="s">
        <v>222</v>
      </c>
      <c r="AJ331" s="14">
        <f t="shared" si="46"/>
        <v>0.15</v>
      </c>
      <c r="AK331" s="101">
        <f t="shared" si="47"/>
        <v>0.4</v>
      </c>
      <c r="AL331" s="100">
        <f>IFERROR(IF(AF331="Probabilidad",(S331-(+S331*AK331)),IF(AF331="Impacto",S331,"")),"")</f>
        <v>0.36</v>
      </c>
      <c r="AM331" s="100">
        <f>IFERROR(IF(AF331="Impacto",(Y331-(+Y331*AK331)),IF(AF331="Probabilidad",Y331,"")),"")</f>
        <v>0.6</v>
      </c>
      <c r="AN331" s="50" t="s">
        <v>223</v>
      </c>
      <c r="AO331" s="50" t="s">
        <v>240</v>
      </c>
      <c r="AP331" s="50" t="s">
        <v>241</v>
      </c>
      <c r="AQ331" s="50" t="s">
        <v>226</v>
      </c>
      <c r="AR331" s="1193" t="s">
        <v>1089</v>
      </c>
      <c r="AS331" s="1035">
        <f>S331</f>
        <v>0.6</v>
      </c>
      <c r="AT331" s="1035">
        <f>IF(AL331="","",MIN(AL331:AL336))</f>
        <v>0.216</v>
      </c>
      <c r="AU331" s="1032" t="str">
        <f>IFERROR(IF(AT331="","",IF(AT331&lt;=0.2,"Muy Baja",IF(AT331&lt;=0.4,"Baja",IF(AT331&lt;=0.6,"Media",IF(AT331&lt;=0.8,"Alta","Muy Alta"))))),"")</f>
        <v>Baja</v>
      </c>
      <c r="AV331" s="1035">
        <f>Y331</f>
        <v>0.6</v>
      </c>
      <c r="AW331" s="1035">
        <f>IF(AM331="","",MIN(AM331:AM336))</f>
        <v>0.6</v>
      </c>
      <c r="AX331" s="1032" t="str">
        <f>IFERROR(IF(AW331="","",IF(AW331&lt;=0.2,"Leve",IF(AW331&lt;=0.4,"Menor",IF(AW331&lt;=0.6,"Moderado",IF(AW331&lt;=0.8,"Mayor","Catastrófico"))))),"")</f>
        <v>Moderado</v>
      </c>
      <c r="AY331" s="1032" t="str">
        <f>AA331</f>
        <v>Moderado</v>
      </c>
      <c r="AZ331" s="1032" t="str">
        <f>IFERROR(IF(OR(AND(AU331="Muy Baja",AX331="Leve"),AND(AU331="Muy Baja",AX331="Menor"),AND(AU331="Baja",AX331="Leve")),"Bajo",IF(OR(AND(AU331="Muy baja",AX331="Moderado"),AND(AU331="Baja",AX331="Menor"),AND(AU331="Baja",AX331="Moderado"),AND(AU331="Media",AX331="Leve"),AND(AU331="Media",AX331="Menor"),AND(AU331="Media",AX331="Moderado"),AND(AU331="Alta",AX331="Leve"),AND(AU331="Alta",AX331="Menor")),"Moderado",IF(OR(AND(AU331="Muy Baja",AX331="Mayor"),AND(AU331="Baja",AX331="Mayor"),AND(AU331="Media",AX331="Mayor"),AND(AU331="Alta",AX331="Moderado"),AND(AU331="Alta",AX331="Mayor"),AND(AU331="Muy Alta",AX331="Leve"),AND(AU331="Muy Alta",AX331="Menor"),AND(AU331="Muy Alta",AX331="Moderado"),AND(AU331="Muy Alta",AX331="Mayor")),"Alto",IF(OR(AND(AU331="Muy Baja",AX331="Catastrófico"),AND(AU331="Baja",AX331="Catastrófico"),AND(AU331="Media",AX331="Catastrófico"),AND(AU331="Alta",AX331="Catastrófico"),AND(AU331="Muy Alta",AX331="Catastrófico")),"Extremo","")))),"")</f>
        <v>Moderado</v>
      </c>
      <c r="BA331" s="1015" t="s">
        <v>228</v>
      </c>
      <c r="BB331" s="285" t="s">
        <v>1090</v>
      </c>
      <c r="BC331" s="285" t="s">
        <v>1091</v>
      </c>
      <c r="BD331" s="103">
        <f t="shared" si="48"/>
        <v>2</v>
      </c>
      <c r="BE331" s="9"/>
      <c r="BF331" s="9">
        <v>1</v>
      </c>
      <c r="BG331" s="9"/>
      <c r="BH331" s="9">
        <v>1</v>
      </c>
      <c r="BI331" s="46" t="s">
        <v>1092</v>
      </c>
      <c r="BJ331" s="46" t="s">
        <v>1093</v>
      </c>
      <c r="BK331" s="668"/>
      <c r="BL331" s="744"/>
      <c r="BM331" s="745"/>
      <c r="BN331" s="48"/>
      <c r="BO331" s="48"/>
      <c r="BP331" s="48"/>
      <c r="BQ331" s="104"/>
      <c r="BR331" s="128"/>
      <c r="BS331" s="710"/>
      <c r="BT331" s="12"/>
      <c r="BU331" s="1473"/>
      <c r="BV331" s="1075"/>
      <c r="BW331" s="1075"/>
      <c r="BX331" s="1075"/>
      <c r="BY331" s="997"/>
      <c r="BZ331" s="1217"/>
    </row>
    <row r="332" spans="1:78" ht="145" x14ac:dyDescent="0.2">
      <c r="A332" s="1339"/>
      <c r="B332" s="1236"/>
      <c r="C332" s="1345"/>
      <c r="D332" s="1001"/>
      <c r="E332" s="1004"/>
      <c r="F332" s="1007"/>
      <c r="G332" s="1024"/>
      <c r="H332" s="1013"/>
      <c r="I332" s="1016"/>
      <c r="J332" s="1019"/>
      <c r="K332" s="1013"/>
      <c r="L332" s="1024"/>
      <c r="M332" s="1169"/>
      <c r="N332" s="1024"/>
      <c r="O332" s="1024"/>
      <c r="P332" s="1076"/>
      <c r="Q332" s="1134"/>
      <c r="R332" s="1016"/>
      <c r="S332" s="1027"/>
      <c r="T332" s="1016"/>
      <c r="U332" s="1027"/>
      <c r="V332" s="1016"/>
      <c r="W332" s="1027"/>
      <c r="X332" s="1030"/>
      <c r="Y332" s="1027"/>
      <c r="Z332" s="1027"/>
      <c r="AA332" s="1033"/>
      <c r="AB332" s="150">
        <v>2</v>
      </c>
      <c r="AC332" s="149" t="s">
        <v>1078</v>
      </c>
      <c r="AD332" s="149" t="s">
        <v>1094</v>
      </c>
      <c r="AE332" s="149" t="s">
        <v>1095</v>
      </c>
      <c r="AF332" s="171" t="str">
        <f>IF(OR(AG332="Preventivo",AG332="Detectivo"),"Probabilidad",IF(AG332="Correctivo","Impacto",""))</f>
        <v>Probabilidad</v>
      </c>
      <c r="AG332" s="153" t="s">
        <v>221</v>
      </c>
      <c r="AH332" s="146">
        <f t="shared" si="45"/>
        <v>0.25</v>
      </c>
      <c r="AI332" s="153" t="s">
        <v>222</v>
      </c>
      <c r="AJ332" s="146">
        <f t="shared" si="46"/>
        <v>0.15</v>
      </c>
      <c r="AK332" s="147">
        <f t="shared" si="47"/>
        <v>0.4</v>
      </c>
      <c r="AL332" s="172">
        <f>IFERROR(IF(AND(AF331="Probabilidad",AF332="Probabilidad"),(AL331-(+AL331*AK332)),IF(AF332="Probabilidad",(S331-(+S331*AK332)),IF(AF332="Impacto",AL331,""))),"")</f>
        <v>0.216</v>
      </c>
      <c r="AM332" s="172">
        <f>IFERROR(IF(AND(AF331="Impacto",AF332="Impacto"),(AM331-(+AM331*AK332)),IF(AF332="Impacto",(Y331-(+Y331*AK332)),IF(AF332="Probabilidad",AM331,""))),"")</f>
        <v>0.6</v>
      </c>
      <c r="AN332" s="153" t="s">
        <v>223</v>
      </c>
      <c r="AO332" s="153" t="s">
        <v>240</v>
      </c>
      <c r="AP332" s="153" t="s">
        <v>241</v>
      </c>
      <c r="AQ332" s="153" t="s">
        <v>226</v>
      </c>
      <c r="AR332" s="1013"/>
      <c r="AS332" s="1036"/>
      <c r="AT332" s="1036"/>
      <c r="AU332" s="1033"/>
      <c r="AV332" s="1036"/>
      <c r="AW332" s="1036"/>
      <c r="AX332" s="1033"/>
      <c r="AY332" s="1033"/>
      <c r="AZ332" s="1033"/>
      <c r="BA332" s="1016"/>
      <c r="BB332" s="130"/>
      <c r="BC332" s="130"/>
      <c r="BD332" s="173" t="str">
        <f t="shared" si="48"/>
        <v/>
      </c>
      <c r="BE332" s="149"/>
      <c r="BF332" s="149"/>
      <c r="BG332" s="149"/>
      <c r="BH332" s="149"/>
      <c r="BI332" s="130"/>
      <c r="BJ332" s="130"/>
      <c r="BK332" s="130"/>
      <c r="BL332" s="130"/>
      <c r="BM332" s="155"/>
      <c r="BN332" s="155"/>
      <c r="BO332" s="155"/>
      <c r="BP332" s="155"/>
      <c r="BQ332" s="156"/>
      <c r="BR332" s="157"/>
      <c r="BS332" s="304"/>
      <c r="BT332" s="131"/>
      <c r="BU332" s="1474"/>
      <c r="BV332" s="1076"/>
      <c r="BW332" s="1076"/>
      <c r="BX332" s="1076"/>
      <c r="BY332" s="1171"/>
      <c r="BZ332" s="1197"/>
    </row>
    <row r="333" spans="1:78" ht="16" x14ac:dyDescent="0.2">
      <c r="A333" s="1339"/>
      <c r="B333" s="1236"/>
      <c r="C333" s="1345"/>
      <c r="D333" s="1001"/>
      <c r="E333" s="1004"/>
      <c r="F333" s="1007"/>
      <c r="G333" s="1024"/>
      <c r="H333" s="1013"/>
      <c r="I333" s="1016"/>
      <c r="J333" s="1019"/>
      <c r="K333" s="1013"/>
      <c r="L333" s="1024"/>
      <c r="M333" s="1169"/>
      <c r="N333" s="1024"/>
      <c r="O333" s="1024"/>
      <c r="P333" s="1076"/>
      <c r="Q333" s="1134"/>
      <c r="R333" s="1016"/>
      <c r="S333" s="1027"/>
      <c r="T333" s="1016"/>
      <c r="U333" s="1027"/>
      <c r="V333" s="1016"/>
      <c r="W333" s="1027"/>
      <c r="X333" s="1030"/>
      <c r="Y333" s="1027"/>
      <c r="Z333" s="1027"/>
      <c r="AA333" s="1033"/>
      <c r="AB333" s="150">
        <v>3</v>
      </c>
      <c r="AC333" s="131"/>
      <c r="AD333" s="131"/>
      <c r="AE333" s="149"/>
      <c r="AF333" s="145" t="str">
        <f>IF(OR(AG333="Preventivo",AG333="Detectivo"),"Probabilidad",IF(AG333="Correctivo","Impacto",""))</f>
        <v/>
      </c>
      <c r="AG333" s="151"/>
      <c r="AH333" s="146" t="str">
        <f t="shared" si="45"/>
        <v/>
      </c>
      <c r="AI333" s="151"/>
      <c r="AJ333" s="146" t="str">
        <f t="shared" si="46"/>
        <v/>
      </c>
      <c r="AK333" s="147" t="str">
        <f t="shared" si="47"/>
        <v/>
      </c>
      <c r="AL333" s="152" t="str">
        <f>IFERROR(IF(AND(AF332="Probabilidad",AF333="Probabilidad"),(AL332-(+AL332*AK333)),IF(AND(AF332="Impacto",AF333="Probabilidad"),(AL331-(+AL331*AK333)),IF(AF333="Impacto",AL332,""))),"")</f>
        <v/>
      </c>
      <c r="AM333" s="152" t="str">
        <f>IFERROR(IF(AND(AF332="Impacto",AF333="Impacto"),(AM332-(+AM332*AK333)),IF(AND(AF332="Probabilidad",AF333="Impacto"),(AM331-(+AM331*AK333)),IF(AF333="Probabilidad",AM332,""))),"")</f>
        <v/>
      </c>
      <c r="AN333" s="153"/>
      <c r="AO333" s="153"/>
      <c r="AP333" s="153"/>
      <c r="AQ333" s="153"/>
      <c r="AR333" s="1013"/>
      <c r="AS333" s="1036"/>
      <c r="AT333" s="1036"/>
      <c r="AU333" s="1033"/>
      <c r="AV333" s="1036"/>
      <c r="AW333" s="1036"/>
      <c r="AX333" s="1033"/>
      <c r="AY333" s="1033"/>
      <c r="AZ333" s="1033"/>
      <c r="BA333" s="1016"/>
      <c r="BB333" s="130"/>
      <c r="BC333" s="130"/>
      <c r="BD333" s="173" t="str">
        <f t="shared" si="48"/>
        <v/>
      </c>
      <c r="BE333" s="149"/>
      <c r="BF333" s="149"/>
      <c r="BG333" s="149"/>
      <c r="BH333" s="149"/>
      <c r="BI333" s="130"/>
      <c r="BJ333" s="130"/>
      <c r="BK333" s="130"/>
      <c r="BL333" s="130"/>
      <c r="BM333" s="155"/>
      <c r="BN333" s="155"/>
      <c r="BO333" s="155"/>
      <c r="BP333" s="155"/>
      <c r="BQ333" s="156"/>
      <c r="BR333" s="157"/>
      <c r="BS333" s="304"/>
      <c r="BT333" s="149"/>
      <c r="BU333" s="1474"/>
      <c r="BV333" s="1076"/>
      <c r="BW333" s="1076"/>
      <c r="BX333" s="1076"/>
      <c r="BY333" s="1171"/>
      <c r="BZ333" s="1197"/>
    </row>
    <row r="334" spans="1:78" ht="16" x14ac:dyDescent="0.2">
      <c r="A334" s="1339"/>
      <c r="B334" s="1236"/>
      <c r="C334" s="1345"/>
      <c r="D334" s="1001"/>
      <c r="E334" s="1004"/>
      <c r="F334" s="1007"/>
      <c r="G334" s="1024"/>
      <c r="H334" s="1013"/>
      <c r="I334" s="1016"/>
      <c r="J334" s="1019"/>
      <c r="K334" s="1013"/>
      <c r="L334" s="1024"/>
      <c r="M334" s="1169"/>
      <c r="N334" s="1024"/>
      <c r="O334" s="1024"/>
      <c r="P334" s="1076"/>
      <c r="Q334" s="1134"/>
      <c r="R334" s="1016"/>
      <c r="S334" s="1027"/>
      <c r="T334" s="1016"/>
      <c r="U334" s="1027"/>
      <c r="V334" s="1016"/>
      <c r="W334" s="1027"/>
      <c r="X334" s="1030"/>
      <c r="Y334" s="1027"/>
      <c r="Z334" s="1027"/>
      <c r="AA334" s="1033"/>
      <c r="AB334" s="150">
        <v>4</v>
      </c>
      <c r="AC334" s="149"/>
      <c r="AD334" s="149"/>
      <c r="AE334" s="149"/>
      <c r="AF334" s="145" t="str">
        <f t="shared" si="44"/>
        <v/>
      </c>
      <c r="AG334" s="151"/>
      <c r="AH334" s="146" t="str">
        <f t="shared" si="45"/>
        <v/>
      </c>
      <c r="AI334" s="151"/>
      <c r="AJ334" s="146" t="str">
        <f t="shared" si="46"/>
        <v/>
      </c>
      <c r="AK334" s="147" t="str">
        <f t="shared" si="47"/>
        <v/>
      </c>
      <c r="AL334" s="152" t="str">
        <f>IFERROR(IF(AND(AF333="Probabilidad",AF334="Probabilidad"),(AL333-(+AL333*AK334)),IF(AND(AF333="Impacto",AF334="Probabilidad"),(AL332-(+AL332*AK334)),IF(AF334="Impacto",AL333,""))),"")</f>
        <v/>
      </c>
      <c r="AM334" s="152" t="str">
        <f>IFERROR(IF(AND(AF333="Impacto",AF334="Impacto"),(AM333-(+AM333*AK334)),IF(AND(AF333="Probabilidad",AF334="Impacto"),(AM332-(+AM332*AK334)),IF(AF334="Probabilidad",AM333,""))),"")</f>
        <v/>
      </c>
      <c r="AN334" s="153"/>
      <c r="AO334" s="153"/>
      <c r="AP334" s="153"/>
      <c r="AQ334" s="153"/>
      <c r="AR334" s="1013"/>
      <c r="AS334" s="1036"/>
      <c r="AT334" s="1036"/>
      <c r="AU334" s="1033"/>
      <c r="AV334" s="1036"/>
      <c r="AW334" s="1036"/>
      <c r="AX334" s="1033"/>
      <c r="AY334" s="1033"/>
      <c r="AZ334" s="1033"/>
      <c r="BA334" s="1016"/>
      <c r="BB334" s="130"/>
      <c r="BC334" s="130"/>
      <c r="BD334" s="173" t="str">
        <f t="shared" si="48"/>
        <v/>
      </c>
      <c r="BE334" s="149"/>
      <c r="BF334" s="149"/>
      <c r="BG334" s="149"/>
      <c r="BH334" s="149"/>
      <c r="BI334" s="130"/>
      <c r="BJ334" s="130"/>
      <c r="BK334" s="130"/>
      <c r="BL334" s="130"/>
      <c r="BM334" s="155"/>
      <c r="BN334" s="155"/>
      <c r="BO334" s="155"/>
      <c r="BP334" s="155"/>
      <c r="BQ334" s="156"/>
      <c r="BR334" s="157"/>
      <c r="BS334" s="304"/>
      <c r="BT334" s="149"/>
      <c r="BU334" s="1474"/>
      <c r="BV334" s="1076"/>
      <c r="BW334" s="1076"/>
      <c r="BX334" s="1076"/>
      <c r="BY334" s="1171"/>
      <c r="BZ334" s="1197"/>
    </row>
    <row r="335" spans="1:78" ht="16" x14ac:dyDescent="0.2">
      <c r="A335" s="1339"/>
      <c r="B335" s="1236"/>
      <c r="C335" s="1345"/>
      <c r="D335" s="1001"/>
      <c r="E335" s="1004"/>
      <c r="F335" s="1007"/>
      <c r="G335" s="1024"/>
      <c r="H335" s="1013"/>
      <c r="I335" s="1016"/>
      <c r="J335" s="1019"/>
      <c r="K335" s="1013"/>
      <c r="L335" s="1024"/>
      <c r="M335" s="1169"/>
      <c r="N335" s="1024"/>
      <c r="O335" s="1024"/>
      <c r="P335" s="1076"/>
      <c r="Q335" s="1134"/>
      <c r="R335" s="1016"/>
      <c r="S335" s="1027"/>
      <c r="T335" s="1016"/>
      <c r="U335" s="1027"/>
      <c r="V335" s="1016"/>
      <c r="W335" s="1027"/>
      <c r="X335" s="1030"/>
      <c r="Y335" s="1027"/>
      <c r="Z335" s="1027"/>
      <c r="AA335" s="1033"/>
      <c r="AB335" s="150">
        <v>5</v>
      </c>
      <c r="AC335" s="174"/>
      <c r="AD335" s="174"/>
      <c r="AE335" s="149"/>
      <c r="AF335" s="145" t="str">
        <f t="shared" si="44"/>
        <v/>
      </c>
      <c r="AG335" s="151"/>
      <c r="AH335" s="146" t="str">
        <f t="shared" si="45"/>
        <v/>
      </c>
      <c r="AI335" s="151"/>
      <c r="AJ335" s="146" t="str">
        <f t="shared" si="46"/>
        <v/>
      </c>
      <c r="AK335" s="147" t="str">
        <f t="shared" si="47"/>
        <v/>
      </c>
      <c r="AL335" s="152" t="str">
        <f>IFERROR(IF(AND(AF334="Probabilidad",AF335="Probabilidad"),(AL334-(+AL334*AK335)),IF(AND(AF334="Impacto",AF335="Probabilidad"),(AL333-(+AL333*AK335)),IF(AF335="Impacto",AL334,""))),"")</f>
        <v/>
      </c>
      <c r="AM335" s="152" t="str">
        <f>IFERROR(IF(AND(AF334="Impacto",AF335="Impacto"),(AM334-(+AM334*AK335)),IF(AND(AF334="Probabilidad",AF335="Impacto"),(AM333-(+AM333*AK335)),IF(AF335="Probabilidad",AM334,""))),"")</f>
        <v/>
      </c>
      <c r="AN335" s="153"/>
      <c r="AO335" s="153"/>
      <c r="AP335" s="153"/>
      <c r="AQ335" s="153"/>
      <c r="AR335" s="1013"/>
      <c r="AS335" s="1036"/>
      <c r="AT335" s="1036"/>
      <c r="AU335" s="1033"/>
      <c r="AV335" s="1036"/>
      <c r="AW335" s="1036"/>
      <c r="AX335" s="1033"/>
      <c r="AY335" s="1033"/>
      <c r="AZ335" s="1033"/>
      <c r="BA335" s="1016"/>
      <c r="BB335" s="130"/>
      <c r="BC335" s="130"/>
      <c r="BD335" s="173" t="str">
        <f t="shared" si="48"/>
        <v/>
      </c>
      <c r="BE335" s="149"/>
      <c r="BF335" s="149"/>
      <c r="BG335" s="149"/>
      <c r="BH335" s="149"/>
      <c r="BI335" s="130"/>
      <c r="BJ335" s="130"/>
      <c r="BK335" s="130"/>
      <c r="BL335" s="130"/>
      <c r="BM335" s="155"/>
      <c r="BN335" s="155"/>
      <c r="BO335" s="155"/>
      <c r="BP335" s="155"/>
      <c r="BQ335" s="156"/>
      <c r="BR335" s="157"/>
      <c r="BS335" s="304"/>
      <c r="BT335" s="149"/>
      <c r="BU335" s="1474"/>
      <c r="BV335" s="1076"/>
      <c r="BW335" s="1076"/>
      <c r="BX335" s="1076"/>
      <c r="BY335" s="1171"/>
      <c r="BZ335" s="1197"/>
    </row>
    <row r="336" spans="1:78" ht="17" thickBot="1" x14ac:dyDescent="0.25">
      <c r="A336" s="1456"/>
      <c r="B336" s="1458"/>
      <c r="C336" s="1446"/>
      <c r="D336" s="1462"/>
      <c r="E336" s="1463"/>
      <c r="F336" s="1464"/>
      <c r="G336" s="1465"/>
      <c r="H336" s="1324"/>
      <c r="I336" s="1326"/>
      <c r="J336" s="1466"/>
      <c r="K336" s="1324"/>
      <c r="L336" s="1465"/>
      <c r="M336" s="1468"/>
      <c r="N336" s="1465"/>
      <c r="O336" s="1465"/>
      <c r="P336" s="1469"/>
      <c r="Q336" s="1470"/>
      <c r="R336" s="1326"/>
      <c r="S336" s="1328"/>
      <c r="T336" s="1326"/>
      <c r="U336" s="1328"/>
      <c r="V336" s="1326"/>
      <c r="W336" s="1328"/>
      <c r="X336" s="1334"/>
      <c r="Y336" s="1328"/>
      <c r="Z336" s="1328"/>
      <c r="AA336" s="1329"/>
      <c r="AB336" s="256">
        <v>6</v>
      </c>
      <c r="AC336" s="254"/>
      <c r="AD336" s="254"/>
      <c r="AE336" s="254"/>
      <c r="AF336" s="257" t="str">
        <f t="shared" si="44"/>
        <v/>
      </c>
      <c r="AG336" s="258"/>
      <c r="AH336" s="255" t="str">
        <f t="shared" si="45"/>
        <v/>
      </c>
      <c r="AI336" s="258"/>
      <c r="AJ336" s="255" t="str">
        <f t="shared" si="46"/>
        <v/>
      </c>
      <c r="AK336" s="259" t="str">
        <f t="shared" si="47"/>
        <v/>
      </c>
      <c r="AL336" s="260" t="str">
        <f>IFERROR(IF(AND(AF335="Probabilidad",AF336="Probabilidad"),(AL335-(+AL335*AK336)),IF(AND(AF335="Impacto",AF336="Probabilidad"),(AL334-(+AL334*AK336)),IF(AF336="Impacto",AL335,""))),"")</f>
        <v/>
      </c>
      <c r="AM336" s="260" t="str">
        <f>IFERROR(IF(AND(AF335="Impacto",AF336="Impacto"),(AM335-(+AM335*AK336)),IF(AND(AF335="Probabilidad",AF336="Impacto"),(AM334-(+AM334*AK336)),IF(AF336="Probabilidad",AM335,""))),"")</f>
        <v/>
      </c>
      <c r="AN336" s="261"/>
      <c r="AO336" s="261"/>
      <c r="AP336" s="261"/>
      <c r="AQ336" s="261"/>
      <c r="AR336" s="1324"/>
      <c r="AS336" s="1325"/>
      <c r="AT336" s="1325"/>
      <c r="AU336" s="1329"/>
      <c r="AV336" s="1325"/>
      <c r="AW336" s="1325"/>
      <c r="AX336" s="1329"/>
      <c r="AY336" s="1329"/>
      <c r="AZ336" s="1329"/>
      <c r="BA336" s="1326"/>
      <c r="BB336" s="262"/>
      <c r="BC336" s="262"/>
      <c r="BD336" s="263" t="str">
        <f t="shared" si="48"/>
        <v/>
      </c>
      <c r="BE336" s="254"/>
      <c r="BF336" s="254"/>
      <c r="BG336" s="254"/>
      <c r="BH336" s="254"/>
      <c r="BI336" s="262"/>
      <c r="BJ336" s="262"/>
      <c r="BK336" s="262"/>
      <c r="BL336" s="262"/>
      <c r="BM336" s="264"/>
      <c r="BN336" s="264"/>
      <c r="BO336" s="264"/>
      <c r="BP336" s="264"/>
      <c r="BQ336" s="265"/>
      <c r="BR336" s="266"/>
      <c r="BS336" s="712"/>
      <c r="BT336" s="160"/>
      <c r="BU336" s="1475"/>
      <c r="BV336" s="1076"/>
      <c r="BW336" s="1076"/>
      <c r="BX336" s="1076"/>
      <c r="BY336" s="1398"/>
      <c r="BZ336" s="1404"/>
    </row>
    <row r="337" spans="1:78" ht="109.5" customHeight="1" x14ac:dyDescent="0.2">
      <c r="A337" s="1338" t="s">
        <v>1096</v>
      </c>
      <c r="B337" s="1457" t="s">
        <v>207</v>
      </c>
      <c r="C337" s="1344" t="s">
        <v>1097</v>
      </c>
      <c r="D337" s="1000" t="s">
        <v>209</v>
      </c>
      <c r="E337" s="1003" t="s">
        <v>1098</v>
      </c>
      <c r="F337" s="1006">
        <v>1</v>
      </c>
      <c r="G337" s="1075" t="s">
        <v>1099</v>
      </c>
      <c r="H337" s="1012"/>
      <c r="I337" s="1015"/>
      <c r="J337" s="1472" t="s">
        <v>1100</v>
      </c>
      <c r="K337" s="1021" t="s">
        <v>313</v>
      </c>
      <c r="L337" s="994" t="s">
        <v>214</v>
      </c>
      <c r="M337" s="1471" t="s">
        <v>1101</v>
      </c>
      <c r="N337" s="994"/>
      <c r="O337" s="994"/>
      <c r="P337" s="1362" t="s">
        <v>1102</v>
      </c>
      <c r="Q337" s="1133">
        <v>1</v>
      </c>
      <c r="R337" s="1015" t="s">
        <v>217</v>
      </c>
      <c r="S337" s="1026">
        <f>IF(R337="Muy Alta",100%,IF(R337="Alta",80%,IF(R337="Media",60%,IF(R337="Baja",40%,IF(R337="Muy Baja",20%,"")))))</f>
        <v>0.6</v>
      </c>
      <c r="T337" s="1015"/>
      <c r="U337" s="1026" t="str">
        <f>IF(T337="Catastrófico",100%,IF(T337="Mayor",80%,IF(T337="Moderado",60%,IF(T337="Menor",40%,IF(T337="Leve",20%,"")))))</f>
        <v/>
      </c>
      <c r="V337" s="1015" t="s">
        <v>317</v>
      </c>
      <c r="W337" s="1026">
        <f>IF(V337="Catastrófico",100%,IF(V337="Mayor",80%,IF(V337="Moderado",60%,IF(V337="Menor",40%,IF(V337="Leve",20%,"")))))</f>
        <v>0.2</v>
      </c>
      <c r="X337" s="1029" t="str">
        <f>IF(Y337=100%,"Catastrófico",IF(Y337=80%,"Mayor",IF(Y337=60%,"Moderado",IF(Y337=40%,"Menor",IF(Y337=20%,"Leve","")))))</f>
        <v>Leve</v>
      </c>
      <c r="Y337" s="1026">
        <f>IF(AND(U337="",W337=""),"",MAX(U337,W337))</f>
        <v>0.2</v>
      </c>
      <c r="Z337" s="1026" t="str">
        <f>CONCATENATE(R337,X337)</f>
        <v>MediaLeve</v>
      </c>
      <c r="AA337" s="1038" t="str">
        <f>IF(Z337="Muy AltaLeve","Alto",IF(Z337="Muy AltaMenor","Alto",IF(Z337="Muy AltaModerado","Alto",IF(Z337="Muy AltaMayor","Alto",IF(Z337="Muy AltaCatastrófico","Extremo",IF(Z337="AltaLeve","Moderado",IF(Z337="AltaMenor","Moderado",IF(Z337="AltaModerado","Alto",IF(Z337="AltaMayor","Alto",IF(Z337="AltaCatastrófico","Extremo",IF(Z337="MediaLeve","Moderado",IF(Z337="MediaMenor","Moderado",IF(Z337="MediaModerado","Moderado",IF(Z337="MediaMayor","Alto",IF(Z337="MediaCatastrófico","Extremo",IF(Z337="BajaLeve","Bajo",IF(Z337="BajaMenor","Moderado",IF(Z337="BajaModerado","Moderado",IF(Z337="BajaMayor","Alto",IF(Z337="BajaCatastrófico","Extremo",IF(Z337="Muy BajaLeve","Bajo",IF(Z337="Muy BajaMenor","Bajo",IF(Z337="Muy BajaModerado","Moderado",IF(Z337="Muy BajaMayor","Alto",IF(Z337="Muy BajaCatastrófico","Extremo","")))))))))))))))))))))))))</f>
        <v>Moderado</v>
      </c>
      <c r="AB337" s="97">
        <v>1</v>
      </c>
      <c r="AC337" s="9" t="s">
        <v>1103</v>
      </c>
      <c r="AD337" s="9" t="s">
        <v>1104</v>
      </c>
      <c r="AE337" s="287" t="s">
        <v>1105</v>
      </c>
      <c r="AF337" s="145" t="str">
        <f t="shared" si="44"/>
        <v>Probabilidad</v>
      </c>
      <c r="AG337" s="10" t="s">
        <v>281</v>
      </c>
      <c r="AH337" s="146">
        <f t="shared" si="45"/>
        <v>0.15</v>
      </c>
      <c r="AI337" s="10" t="s">
        <v>222</v>
      </c>
      <c r="AJ337" s="146">
        <f t="shared" si="46"/>
        <v>0.15</v>
      </c>
      <c r="AK337" s="147">
        <f t="shared" si="47"/>
        <v>0.3</v>
      </c>
      <c r="AL337" s="100">
        <f>IFERROR(IF(AF337="Probabilidad",(S337-(+S337*AK337)),IF(AF337="Impacto",S337,"")),"")</f>
        <v>0.42</v>
      </c>
      <c r="AM337" s="100">
        <f>IFERROR(IF(AF337="Impacto",(Y337-(+Y337*AK337)),IF(AF337="Probabilidad",Y337,"")),"")</f>
        <v>0.2</v>
      </c>
      <c r="AN337" s="50" t="s">
        <v>223</v>
      </c>
      <c r="AO337" s="50" t="s">
        <v>240</v>
      </c>
      <c r="AP337" s="50" t="s">
        <v>225</v>
      </c>
      <c r="AQ337" s="50" t="s">
        <v>226</v>
      </c>
      <c r="AR337" s="1193" t="s">
        <v>1106</v>
      </c>
      <c r="AS337" s="1035">
        <f>S337</f>
        <v>0.6</v>
      </c>
      <c r="AT337" s="1035">
        <f>IF(AL337="","",MIN(AL337:AL342))</f>
        <v>0.252</v>
      </c>
      <c r="AU337" s="1032" t="str">
        <f>IFERROR(IF(AT337="","",IF(AT337&lt;=0.2,"Muy Baja",IF(AT337&lt;=0.4,"Baja",IF(AT337&lt;=0.6,"Media",IF(AT337&lt;=0.8,"Alta","Muy Alta"))))),"")</f>
        <v>Baja</v>
      </c>
      <c r="AV337" s="1035">
        <f>Y337</f>
        <v>0.2</v>
      </c>
      <c r="AW337" s="1035">
        <f>IF(AM337="","",MIN(AM337:AM342))</f>
        <v>0.2</v>
      </c>
      <c r="AX337" s="1032" t="str">
        <f>IFERROR(IF(AW337="","",IF(AW337&lt;=0.2,"Leve",IF(AW337&lt;=0.4,"Menor",IF(AW337&lt;=0.6,"Moderado",IF(AW337&lt;=0.8,"Mayor","Catastrófico"))))),"")</f>
        <v>Leve</v>
      </c>
      <c r="AY337" s="1032" t="str">
        <f>AA337</f>
        <v>Moderado</v>
      </c>
      <c r="AZ337" s="1032" t="str">
        <f>IFERROR(IF(OR(AND(AU337="Muy Baja",AX337="Leve"),AND(AU337="Muy Baja",AX337="Menor"),AND(AU337="Baja",AX337="Leve")),"Bajo",IF(OR(AND(AU337="Muy baja",AX337="Moderado"),AND(AU337="Baja",AX337="Menor"),AND(AU337="Baja",AX337="Moderado"),AND(AU337="Media",AX337="Leve"),AND(AU337="Media",AX337="Menor"),AND(AU337="Media",AX337="Moderado"),AND(AU337="Alta",AX337="Leve"),AND(AU337="Alta",AX337="Menor")),"Moderado",IF(OR(AND(AU337="Muy Baja",AX337="Mayor"),AND(AU337="Baja",AX337="Mayor"),AND(AU337="Media",AX337="Mayor"),AND(AU337="Alta",AX337="Moderado"),AND(AU337="Alta",AX337="Mayor"),AND(AU337="Muy Alta",AX337="Leve"),AND(AU337="Muy Alta",AX337="Menor"),AND(AU337="Muy Alta",AX337="Moderado"),AND(AU337="Muy Alta",AX337="Mayor")),"Alto",IF(OR(AND(AU337="Muy Baja",AX337="Catastrófico"),AND(AU337="Baja",AX337="Catastrófico"),AND(AU337="Media",AX337="Catastrófico"),AND(AU337="Alta",AX337="Catastrófico"),AND(AU337="Muy Alta",AX337="Catastrófico")),"Extremo","")))),"")</f>
        <v>Bajo</v>
      </c>
      <c r="BA337" s="1015" t="s">
        <v>255</v>
      </c>
      <c r="BB337" s="216"/>
      <c r="BC337" s="216"/>
      <c r="BD337" s="102" t="str">
        <f>IF(SUM(BE337:BH337)=0,"",SUM(BE337:BH337))</f>
        <v/>
      </c>
      <c r="BE337" s="49"/>
      <c r="BF337" s="49"/>
      <c r="BG337" s="49"/>
      <c r="BH337" s="49"/>
      <c r="BI337" s="46"/>
      <c r="BJ337" s="46"/>
      <c r="BK337" s="46"/>
      <c r="BL337" s="46"/>
      <c r="BM337" s="48"/>
      <c r="BN337" s="48"/>
      <c r="BO337" s="48"/>
      <c r="BP337" s="48"/>
      <c r="BQ337" s="104"/>
      <c r="BR337" s="128"/>
      <c r="BS337" s="710"/>
      <c r="BT337" s="28"/>
      <c r="BU337" s="1479"/>
      <c r="BV337" s="1476"/>
      <c r="BW337" s="1476"/>
      <c r="BX337" s="1476"/>
      <c r="BY337" s="1395"/>
      <c r="BZ337" s="1395"/>
    </row>
    <row r="338" spans="1:78" ht="109.5" customHeight="1" x14ac:dyDescent="0.2">
      <c r="A338" s="1339"/>
      <c r="B338" s="1236"/>
      <c r="C338" s="1345"/>
      <c r="D338" s="1001"/>
      <c r="E338" s="1004"/>
      <c r="F338" s="1007"/>
      <c r="G338" s="1076"/>
      <c r="H338" s="1013"/>
      <c r="I338" s="1016"/>
      <c r="J338" s="1019"/>
      <c r="K338" s="1022"/>
      <c r="L338" s="1024"/>
      <c r="M338" s="1169"/>
      <c r="N338" s="1024"/>
      <c r="O338" s="1024"/>
      <c r="P338" s="1480"/>
      <c r="Q338" s="1134"/>
      <c r="R338" s="1016"/>
      <c r="S338" s="1027"/>
      <c r="T338" s="1016"/>
      <c r="U338" s="1027"/>
      <c r="V338" s="1016"/>
      <c r="W338" s="1027"/>
      <c r="X338" s="1030"/>
      <c r="Y338" s="1027"/>
      <c r="Z338" s="1027"/>
      <c r="AA338" s="1039"/>
      <c r="AB338" s="150">
        <v>2</v>
      </c>
      <c r="AC338" s="131" t="s">
        <v>1107</v>
      </c>
      <c r="AD338" s="131" t="s">
        <v>277</v>
      </c>
      <c r="AE338" s="286" t="s">
        <v>1108</v>
      </c>
      <c r="AF338" s="145" t="str">
        <f t="shared" si="44"/>
        <v>Probabilidad</v>
      </c>
      <c r="AG338" s="151" t="s">
        <v>221</v>
      </c>
      <c r="AH338" s="146">
        <f t="shared" si="45"/>
        <v>0.25</v>
      </c>
      <c r="AI338" s="151" t="s">
        <v>222</v>
      </c>
      <c r="AJ338" s="146">
        <f t="shared" si="46"/>
        <v>0.15</v>
      </c>
      <c r="AK338" s="147">
        <f t="shared" si="47"/>
        <v>0.4</v>
      </c>
      <c r="AL338" s="152">
        <f>IFERROR(IF(AND(AF337="Probabilidad",AF338="Probabilidad"),(AL337-(+AL337*AK338)),IF(AF338="Probabilidad",(S337-(+S337*AK338)),IF(AF338="Impacto",AL337,""))),"")</f>
        <v>0.252</v>
      </c>
      <c r="AM338" s="152">
        <f>IFERROR(IF(AND(AF337="Impacto",AF338="Impacto"),(AM337-(+AM337*AK338)),IF(AF338="Impacto",(Y337-(+Y337*AK338)),IF(AF338="Probabilidad",AM337,""))),"")</f>
        <v>0.2</v>
      </c>
      <c r="AN338" s="153" t="s">
        <v>223</v>
      </c>
      <c r="AO338" s="153" t="s">
        <v>224</v>
      </c>
      <c r="AP338" s="153" t="s">
        <v>225</v>
      </c>
      <c r="AQ338" s="153" t="s">
        <v>226</v>
      </c>
      <c r="AR338" s="1013"/>
      <c r="AS338" s="1036"/>
      <c r="AT338" s="1036"/>
      <c r="AU338" s="1033"/>
      <c r="AV338" s="1036"/>
      <c r="AW338" s="1036"/>
      <c r="AX338" s="1033"/>
      <c r="AY338" s="1033"/>
      <c r="AZ338" s="1033"/>
      <c r="BA338" s="1016"/>
      <c r="BB338" s="129"/>
      <c r="BC338" s="129"/>
      <c r="BD338" s="148" t="str">
        <f t="shared" ref="BD338:BD348" si="49">IF(SUM(BE338:BH338)=0,"",SUM(BE338:BH338))</f>
        <v/>
      </c>
      <c r="BE338" s="154"/>
      <c r="BF338" s="154"/>
      <c r="BG338" s="154"/>
      <c r="BH338" s="154"/>
      <c r="BI338" s="130"/>
      <c r="BJ338" s="130"/>
      <c r="BK338" s="130"/>
      <c r="BL338" s="130"/>
      <c r="BM338" s="155"/>
      <c r="BN338" s="155"/>
      <c r="BO338" s="155"/>
      <c r="BP338" s="155"/>
      <c r="BQ338" s="156"/>
      <c r="BR338" s="157"/>
      <c r="BS338" s="304"/>
      <c r="BT338" s="149"/>
      <c r="BU338" s="1051"/>
      <c r="BV338" s="1477"/>
      <c r="BW338" s="1477"/>
      <c r="BX338" s="1477"/>
      <c r="BY338" s="1396"/>
      <c r="BZ338" s="1396"/>
    </row>
    <row r="339" spans="1:78" ht="16" x14ac:dyDescent="0.2">
      <c r="A339" s="1339"/>
      <c r="B339" s="1236"/>
      <c r="C339" s="1345"/>
      <c r="D339" s="1001"/>
      <c r="E339" s="1004"/>
      <c r="F339" s="1007"/>
      <c r="G339" s="1076"/>
      <c r="H339" s="1013"/>
      <c r="I339" s="1016"/>
      <c r="J339" s="1019"/>
      <c r="K339" s="1022"/>
      <c r="L339" s="1024"/>
      <c r="M339" s="1169"/>
      <c r="N339" s="1024"/>
      <c r="O339" s="1024"/>
      <c r="P339" s="1480"/>
      <c r="Q339" s="1134"/>
      <c r="R339" s="1016"/>
      <c r="S339" s="1027"/>
      <c r="T339" s="1016"/>
      <c r="U339" s="1027"/>
      <c r="V339" s="1016"/>
      <c r="W339" s="1027"/>
      <c r="X339" s="1030"/>
      <c r="Y339" s="1027"/>
      <c r="Z339" s="1027"/>
      <c r="AA339" s="1039"/>
      <c r="AB339" s="150">
        <v>3</v>
      </c>
      <c r="AC339" s="131"/>
      <c r="AD339" s="131"/>
      <c r="AE339" s="131"/>
      <c r="AF339" s="145" t="str">
        <f t="shared" si="44"/>
        <v/>
      </c>
      <c r="AG339" s="151"/>
      <c r="AH339" s="146" t="str">
        <f t="shared" si="45"/>
        <v/>
      </c>
      <c r="AI339" s="151"/>
      <c r="AJ339" s="146" t="str">
        <f t="shared" si="46"/>
        <v/>
      </c>
      <c r="AK339" s="147" t="str">
        <f t="shared" si="47"/>
        <v/>
      </c>
      <c r="AL339" s="152" t="str">
        <f>IFERROR(IF(AND(AF338="Probabilidad",AF339="Probabilidad"),(AL338-(+AL338*AK339)),IF(AND(AF338="Impacto",AF339="Probabilidad"),(AL337-(+AL337*AK339)),IF(AF339="Impacto",AL338,""))),"")</f>
        <v/>
      </c>
      <c r="AM339" s="152" t="str">
        <f>IFERROR(IF(AND(AF338="Impacto",AF339="Impacto"),(AM338-(+AM338*AK339)),IF(AND(AF338="Probabilidad",AF339="Impacto"),(AM337-(+AM337*AK339)),IF(AF339="Probabilidad",AM338,""))),"")</f>
        <v/>
      </c>
      <c r="AN339" s="153"/>
      <c r="AO339" s="153"/>
      <c r="AP339" s="153"/>
      <c r="AQ339" s="153"/>
      <c r="AR339" s="1013"/>
      <c r="AS339" s="1036"/>
      <c r="AT339" s="1036"/>
      <c r="AU339" s="1033"/>
      <c r="AV339" s="1036"/>
      <c r="AW339" s="1036"/>
      <c r="AX339" s="1033"/>
      <c r="AY339" s="1033"/>
      <c r="AZ339" s="1033"/>
      <c r="BA339" s="1016"/>
      <c r="BB339" s="129"/>
      <c r="BC339" s="129"/>
      <c r="BD339" s="148" t="str">
        <f t="shared" si="49"/>
        <v/>
      </c>
      <c r="BE339" s="154"/>
      <c r="BF339" s="154"/>
      <c r="BG339" s="154"/>
      <c r="BH339" s="154"/>
      <c r="BI339" s="130"/>
      <c r="BJ339" s="130"/>
      <c r="BK339" s="130"/>
      <c r="BL339" s="130"/>
      <c r="BM339" s="155"/>
      <c r="BN339" s="155"/>
      <c r="BO339" s="155"/>
      <c r="BP339" s="155"/>
      <c r="BQ339" s="156"/>
      <c r="BR339" s="157"/>
      <c r="BS339" s="304"/>
      <c r="BT339" s="149"/>
      <c r="BU339" s="1051"/>
      <c r="BV339" s="1477"/>
      <c r="BW339" s="1477"/>
      <c r="BX339" s="1477"/>
      <c r="BY339" s="1396"/>
      <c r="BZ339" s="1396"/>
    </row>
    <row r="340" spans="1:78" ht="16" x14ac:dyDescent="0.2">
      <c r="A340" s="1339"/>
      <c r="B340" s="1236"/>
      <c r="C340" s="1345"/>
      <c r="D340" s="1001"/>
      <c r="E340" s="1004"/>
      <c r="F340" s="1007"/>
      <c r="G340" s="1076"/>
      <c r="H340" s="1013"/>
      <c r="I340" s="1016"/>
      <c r="J340" s="1019"/>
      <c r="K340" s="1022"/>
      <c r="L340" s="1024"/>
      <c r="M340" s="1169"/>
      <c r="N340" s="1024"/>
      <c r="O340" s="1024"/>
      <c r="P340" s="1480"/>
      <c r="Q340" s="1134"/>
      <c r="R340" s="1016"/>
      <c r="S340" s="1027"/>
      <c r="T340" s="1016"/>
      <c r="U340" s="1027"/>
      <c r="V340" s="1016"/>
      <c r="W340" s="1027"/>
      <c r="X340" s="1030"/>
      <c r="Y340" s="1027"/>
      <c r="Z340" s="1027"/>
      <c r="AA340" s="1039"/>
      <c r="AB340" s="150">
        <v>4</v>
      </c>
      <c r="AC340" s="149"/>
      <c r="AD340" s="149"/>
      <c r="AE340" s="149"/>
      <c r="AF340" s="145" t="str">
        <f t="shared" si="44"/>
        <v/>
      </c>
      <c r="AG340" s="151"/>
      <c r="AH340" s="146" t="str">
        <f t="shared" si="45"/>
        <v/>
      </c>
      <c r="AI340" s="151"/>
      <c r="AJ340" s="146" t="str">
        <f t="shared" si="46"/>
        <v/>
      </c>
      <c r="AK340" s="147" t="str">
        <f t="shared" si="47"/>
        <v/>
      </c>
      <c r="AL340" s="152" t="str">
        <f>IFERROR(IF(AND(AF339="Probabilidad",AF340="Probabilidad"),(AL339-(+AL339*AK340)),IF(AND(AF339="Impacto",AF340="Probabilidad"),(AL338-(+AL338*AK340)),IF(AF340="Impacto",AL339,""))),"")</f>
        <v/>
      </c>
      <c r="AM340" s="152" t="str">
        <f>IFERROR(IF(AND(AF339="Impacto",AF340="Impacto"),(AM339-(+AM339*AK340)),IF(AND(AF339="Probabilidad",AF340="Impacto"),(AM338-(+AM338*AK340)),IF(AF340="Probabilidad",AM339,""))),"")</f>
        <v/>
      </c>
      <c r="AN340" s="153"/>
      <c r="AO340" s="153"/>
      <c r="AP340" s="153"/>
      <c r="AQ340" s="153"/>
      <c r="AR340" s="1013"/>
      <c r="AS340" s="1036"/>
      <c r="AT340" s="1036"/>
      <c r="AU340" s="1033"/>
      <c r="AV340" s="1036"/>
      <c r="AW340" s="1036"/>
      <c r="AX340" s="1033"/>
      <c r="AY340" s="1033"/>
      <c r="AZ340" s="1033"/>
      <c r="BA340" s="1016"/>
      <c r="BB340" s="129"/>
      <c r="BC340" s="129"/>
      <c r="BD340" s="148" t="str">
        <f t="shared" si="49"/>
        <v/>
      </c>
      <c r="BE340" s="154"/>
      <c r="BF340" s="154"/>
      <c r="BG340" s="154"/>
      <c r="BH340" s="154"/>
      <c r="BI340" s="130"/>
      <c r="BJ340" s="130"/>
      <c r="BK340" s="130"/>
      <c r="BL340" s="130"/>
      <c r="BM340" s="155"/>
      <c r="BN340" s="155"/>
      <c r="BO340" s="155"/>
      <c r="BP340" s="155"/>
      <c r="BQ340" s="156"/>
      <c r="BR340" s="157"/>
      <c r="BS340" s="304"/>
      <c r="BT340" s="149"/>
      <c r="BU340" s="1051"/>
      <c r="BV340" s="1477"/>
      <c r="BW340" s="1477"/>
      <c r="BX340" s="1477"/>
      <c r="BY340" s="1396"/>
      <c r="BZ340" s="1396"/>
    </row>
    <row r="341" spans="1:78" ht="16" x14ac:dyDescent="0.2">
      <c r="A341" s="1339"/>
      <c r="B341" s="1236"/>
      <c r="C341" s="1345"/>
      <c r="D341" s="1001"/>
      <c r="E341" s="1004"/>
      <c r="F341" s="1007"/>
      <c r="G341" s="1076"/>
      <c r="H341" s="1013"/>
      <c r="I341" s="1016"/>
      <c r="J341" s="1019"/>
      <c r="K341" s="1022"/>
      <c r="L341" s="1024"/>
      <c r="M341" s="1169"/>
      <c r="N341" s="1024"/>
      <c r="O341" s="1024"/>
      <c r="P341" s="1480"/>
      <c r="Q341" s="1134"/>
      <c r="R341" s="1016"/>
      <c r="S341" s="1027"/>
      <c r="T341" s="1016"/>
      <c r="U341" s="1027"/>
      <c r="V341" s="1016"/>
      <c r="W341" s="1027"/>
      <c r="X341" s="1030"/>
      <c r="Y341" s="1027"/>
      <c r="Z341" s="1027"/>
      <c r="AA341" s="1039"/>
      <c r="AB341" s="150">
        <v>5</v>
      </c>
      <c r="AC341" s="158"/>
      <c r="AD341" s="158"/>
      <c r="AE341" s="149"/>
      <c r="AF341" s="145" t="str">
        <f t="shared" si="44"/>
        <v/>
      </c>
      <c r="AG341" s="151"/>
      <c r="AH341" s="146" t="str">
        <f t="shared" si="45"/>
        <v/>
      </c>
      <c r="AI341" s="151"/>
      <c r="AJ341" s="146" t="str">
        <f t="shared" si="46"/>
        <v/>
      </c>
      <c r="AK341" s="147" t="str">
        <f t="shared" si="47"/>
        <v/>
      </c>
      <c r="AL341" s="152" t="str">
        <f>IFERROR(IF(AND(AF340="Probabilidad",AF341="Probabilidad"),(AL340-(+AL340*AK341)),IF(AND(AF340="Impacto",AF341="Probabilidad"),(AL339-(+AL339*AK341)),IF(AF341="Impacto",AL340,""))),"")</f>
        <v/>
      </c>
      <c r="AM341" s="152" t="str">
        <f>IFERROR(IF(AND(AF340="Impacto",AF341="Impacto"),(AM340-(+AM340*AK341)),IF(AND(AF340="Probabilidad",AF341="Impacto"),(AM339-(+AM339*AK341)),IF(AF341="Probabilidad",AM340,""))),"")</f>
        <v/>
      </c>
      <c r="AN341" s="153"/>
      <c r="AO341" s="153"/>
      <c r="AP341" s="153"/>
      <c r="AQ341" s="153"/>
      <c r="AR341" s="1013"/>
      <c r="AS341" s="1036"/>
      <c r="AT341" s="1036"/>
      <c r="AU341" s="1033"/>
      <c r="AV341" s="1036"/>
      <c r="AW341" s="1036"/>
      <c r="AX341" s="1033"/>
      <c r="AY341" s="1033"/>
      <c r="AZ341" s="1033"/>
      <c r="BA341" s="1016"/>
      <c r="BB341" s="129"/>
      <c r="BC341" s="129"/>
      <c r="BD341" s="148" t="str">
        <f t="shared" si="49"/>
        <v/>
      </c>
      <c r="BE341" s="154"/>
      <c r="BF341" s="154"/>
      <c r="BG341" s="154"/>
      <c r="BH341" s="154"/>
      <c r="BI341" s="130"/>
      <c r="BJ341" s="130"/>
      <c r="BK341" s="130"/>
      <c r="BL341" s="130"/>
      <c r="BM341" s="155"/>
      <c r="BN341" s="155"/>
      <c r="BO341" s="155"/>
      <c r="BP341" s="155"/>
      <c r="BQ341" s="156"/>
      <c r="BR341" s="157"/>
      <c r="BS341" s="304"/>
      <c r="BT341" s="149"/>
      <c r="BU341" s="1051"/>
      <c r="BV341" s="1477"/>
      <c r="BW341" s="1477"/>
      <c r="BX341" s="1477"/>
      <c r="BY341" s="1396"/>
      <c r="BZ341" s="1396"/>
    </row>
    <row r="342" spans="1:78" ht="17" thickBot="1" x14ac:dyDescent="0.25">
      <c r="A342" s="1339"/>
      <c r="B342" s="1236"/>
      <c r="C342" s="1345"/>
      <c r="D342" s="1002"/>
      <c r="E342" s="1005"/>
      <c r="F342" s="1008"/>
      <c r="G342" s="1077"/>
      <c r="H342" s="1014"/>
      <c r="I342" s="1017"/>
      <c r="J342" s="1020"/>
      <c r="K342" s="1023"/>
      <c r="L342" s="1025"/>
      <c r="M342" s="1170"/>
      <c r="N342" s="1025"/>
      <c r="O342" s="1025"/>
      <c r="P342" s="1481"/>
      <c r="Q342" s="1135"/>
      <c r="R342" s="1017"/>
      <c r="S342" s="1028"/>
      <c r="T342" s="1017"/>
      <c r="U342" s="1028"/>
      <c r="V342" s="1017"/>
      <c r="W342" s="1028"/>
      <c r="X342" s="1031"/>
      <c r="Y342" s="1028"/>
      <c r="Z342" s="1028"/>
      <c r="AA342" s="1040"/>
      <c r="AB342" s="162">
        <v>6</v>
      </c>
      <c r="AC342" s="160"/>
      <c r="AD342" s="160"/>
      <c r="AE342" s="160"/>
      <c r="AF342" s="98" t="str">
        <f t="shared" si="44"/>
        <v/>
      </c>
      <c r="AG342" s="163"/>
      <c r="AH342" s="161" t="str">
        <f t="shared" si="45"/>
        <v/>
      </c>
      <c r="AI342" s="163"/>
      <c r="AJ342" s="161" t="str">
        <f t="shared" si="46"/>
        <v/>
      </c>
      <c r="AK342" s="164" t="str">
        <f t="shared" si="47"/>
        <v/>
      </c>
      <c r="AL342" s="152" t="str">
        <f>IFERROR(IF(AND(AF341="Probabilidad",AF342="Probabilidad"),(AL341-(+AL341*AK342)),IF(AND(AF341="Impacto",AF342="Probabilidad"),(AL340-(+AL340*AK342)),IF(AF342="Impacto",AL341,""))),"")</f>
        <v/>
      </c>
      <c r="AM342" s="152" t="str">
        <f>IFERROR(IF(AND(AF341="Impacto",AF342="Impacto"),(AM341-(+AM341*AK342)),IF(AND(AF341="Probabilidad",AF342="Impacto"),(AM340-(+AM340*AK342)),IF(AF342="Probabilidad",AM341,""))),"")</f>
        <v/>
      </c>
      <c r="AN342" s="126"/>
      <c r="AO342" s="51"/>
      <c r="AP342" s="51"/>
      <c r="AQ342" s="51"/>
      <c r="AR342" s="1014"/>
      <c r="AS342" s="1037"/>
      <c r="AT342" s="1037"/>
      <c r="AU342" s="1034"/>
      <c r="AV342" s="1037"/>
      <c r="AW342" s="1037"/>
      <c r="AX342" s="1034"/>
      <c r="AY342" s="1034"/>
      <c r="AZ342" s="1034"/>
      <c r="BA342" s="1017"/>
      <c r="BB342" s="165"/>
      <c r="BC342" s="165"/>
      <c r="BD342" s="159" t="str">
        <f t="shared" si="49"/>
        <v/>
      </c>
      <c r="BE342" s="166"/>
      <c r="BF342" s="166"/>
      <c r="BG342" s="166"/>
      <c r="BH342" s="166"/>
      <c r="BI342" s="167"/>
      <c r="BJ342" s="167"/>
      <c r="BK342" s="167"/>
      <c r="BL342" s="167"/>
      <c r="BM342" s="168"/>
      <c r="BN342" s="168"/>
      <c r="BO342" s="168"/>
      <c r="BP342" s="168"/>
      <c r="BQ342" s="169"/>
      <c r="BR342" s="170"/>
      <c r="BS342" s="711"/>
      <c r="BT342" s="160"/>
      <c r="BU342" s="1052"/>
      <c r="BV342" s="1478"/>
      <c r="BW342" s="1478"/>
      <c r="BX342" s="1478"/>
      <c r="BY342" s="1397"/>
      <c r="BZ342" s="1397"/>
    </row>
    <row r="343" spans="1:78" ht="90.75" customHeight="1" x14ac:dyDescent="0.2">
      <c r="A343" s="1339"/>
      <c r="B343" s="1236"/>
      <c r="C343" s="1345"/>
      <c r="D343" s="1459" t="s">
        <v>209</v>
      </c>
      <c r="E343" s="1003" t="s">
        <v>1098</v>
      </c>
      <c r="F343" s="1006">
        <v>2</v>
      </c>
      <c r="G343" s="994" t="s">
        <v>1109</v>
      </c>
      <c r="H343" s="1012"/>
      <c r="I343" s="1015"/>
      <c r="J343" s="1018" t="s">
        <v>1110</v>
      </c>
      <c r="K343" s="1021" t="s">
        <v>213</v>
      </c>
      <c r="L343" s="994" t="s">
        <v>314</v>
      </c>
      <c r="M343" s="1168" t="s">
        <v>1111</v>
      </c>
      <c r="N343" s="994"/>
      <c r="O343" s="994"/>
      <c r="P343" s="1075" t="s">
        <v>1112</v>
      </c>
      <c r="Q343" s="1133">
        <v>0.9</v>
      </c>
      <c r="R343" s="1015" t="s">
        <v>250</v>
      </c>
      <c r="S343" s="1026">
        <f>IF(R343="Muy Alta",100%,IF(R343="Alta",80%,IF(R343="Media",60%,IF(R343="Baja",40%,IF(R343="Muy Baja",20%,"")))))</f>
        <v>0.4</v>
      </c>
      <c r="T343" s="1015"/>
      <c r="U343" s="1026" t="str">
        <f>IF(T343="Catastrófico",100%,IF(T343="Mayor",80%,IF(T343="Moderado",60%,IF(T343="Menor",40%,IF(T343="Leve",20%,"")))))</f>
        <v/>
      </c>
      <c r="V343" s="1015" t="s">
        <v>317</v>
      </c>
      <c r="W343" s="1026">
        <f>IF(V343="Catastrófico",100%,IF(V343="Mayor",80%,IF(V343="Moderado",60%,IF(V343="Menor",40%,IF(V343="Leve",20%,"")))))</f>
        <v>0.2</v>
      </c>
      <c r="X343" s="1029" t="str">
        <f>IF(Y343=100%,"Catastrófico",IF(Y343=80%,"Mayor",IF(Y343=60%,"Moderado",IF(Y343=40%,"Menor",IF(Y343=20%,"Leve","")))))</f>
        <v>Leve</v>
      </c>
      <c r="Y343" s="1026">
        <f>IF(AND(U343="",W343=""),"",MAX(U343,W343))</f>
        <v>0.2</v>
      </c>
      <c r="Z343" s="1026" t="str">
        <f>CONCATENATE(R343,X343)</f>
        <v>BajaLeve</v>
      </c>
      <c r="AA343" s="1032" t="str">
        <f>IF(Z343="Muy AltaLeve","Alto",IF(Z343="Muy AltaMenor","Alto",IF(Z343="Muy AltaModerado","Alto",IF(Z343="Muy AltaMayor","Alto",IF(Z343="Muy AltaCatastrófico","Extremo",IF(Z343="AltaLeve","Moderado",IF(Z343="AltaMenor","Moderado",IF(Z343="AltaModerado","Alto",IF(Z343="AltaMayor","Alto",IF(Z343="AltaCatastrófico","Extremo",IF(Z343="MediaLeve","Moderado",IF(Z343="MediaMenor","Moderado",IF(Z343="MediaModerado","Moderado",IF(Z343="MediaMayor","Alto",IF(Z343="MediaCatastrófico","Extremo",IF(Z343="BajaLeve","Bajo",IF(Z343="BajaMenor","Moderado",IF(Z343="BajaModerado","Moderado",IF(Z343="BajaMayor","Alto",IF(Z343="BajaCatastrófico","Extremo",IF(Z343="Muy BajaLeve","Bajo",IF(Z343="Muy BajaMenor","Bajo",IF(Z343="Muy BajaModerado","Moderado",IF(Z343="Muy BajaMayor","Alto",IF(Z343="Muy BajaCatastrófico","Extremo","")))))))))))))))))))))))))</f>
        <v>Bajo</v>
      </c>
      <c r="AB343" s="97">
        <v>1</v>
      </c>
      <c r="AC343" s="12" t="s">
        <v>1113</v>
      </c>
      <c r="AD343" s="12" t="s">
        <v>277</v>
      </c>
      <c r="AE343" s="288" t="s">
        <v>1114</v>
      </c>
      <c r="AF343" s="99" t="str">
        <f t="shared" si="44"/>
        <v>Probabilidad</v>
      </c>
      <c r="AG343" s="10" t="s">
        <v>221</v>
      </c>
      <c r="AH343" s="14">
        <f t="shared" si="45"/>
        <v>0.25</v>
      </c>
      <c r="AI343" s="10" t="s">
        <v>222</v>
      </c>
      <c r="AJ343" s="14">
        <f t="shared" si="46"/>
        <v>0.15</v>
      </c>
      <c r="AK343" s="101">
        <f t="shared" si="47"/>
        <v>0.4</v>
      </c>
      <c r="AL343" s="100">
        <f>IFERROR(IF(AF343="Probabilidad",(S343-(+S343*AK343)),IF(AF343="Impacto",S343,"")),"")</f>
        <v>0.24</v>
      </c>
      <c r="AM343" s="100">
        <f>IFERROR(IF(AF343="Impacto",(Y343-(+Y343*AK343)),IF(AF343="Probabilidad",Y343,"")),"")</f>
        <v>0.2</v>
      </c>
      <c r="AN343" s="50" t="s">
        <v>223</v>
      </c>
      <c r="AO343" s="50" t="s">
        <v>240</v>
      </c>
      <c r="AP343" s="50" t="s">
        <v>225</v>
      </c>
      <c r="AQ343" s="50" t="s">
        <v>226</v>
      </c>
      <c r="AR343" s="1012" t="s">
        <v>1115</v>
      </c>
      <c r="AS343" s="1035">
        <f>S343</f>
        <v>0.4</v>
      </c>
      <c r="AT343" s="1035">
        <f>IF(AL343="","",MIN(AL343:AL348))</f>
        <v>0.14399999999999999</v>
      </c>
      <c r="AU343" s="1032" t="str">
        <f>IFERROR(IF(AT343="","",IF(AT343&lt;=0.2,"Muy Baja",IF(AT343&lt;=0.4,"Baja",IF(AT343&lt;=0.6,"Media",IF(AT343&lt;=0.8,"Alta","Muy Alta"))))),"")</f>
        <v>Muy Baja</v>
      </c>
      <c r="AV343" s="1035">
        <f>Y343</f>
        <v>0.2</v>
      </c>
      <c r="AW343" s="1035">
        <f>IF(AM343="","",MIN(AM343:AM348))</f>
        <v>0.2</v>
      </c>
      <c r="AX343" s="1032" t="str">
        <f>IFERROR(IF(AW343="","",IF(AW343&lt;=0.2,"Leve",IF(AW343&lt;=0.4,"Menor",IF(AW343&lt;=0.6,"Moderado",IF(AW343&lt;=0.8,"Mayor","Catastrófico"))))),"")</f>
        <v>Leve</v>
      </c>
      <c r="AY343" s="1032" t="str">
        <f>AA343</f>
        <v>Bajo</v>
      </c>
      <c r="AZ343" s="1032" t="str">
        <f>IFERROR(IF(OR(AND(AU343="Muy Baja",AX343="Leve"),AND(AU343="Muy Baja",AX343="Menor"),AND(AU343="Baja",AX343="Leve")),"Bajo",IF(OR(AND(AU343="Muy baja",AX343="Moderado"),AND(AU343="Baja",AX343="Menor"),AND(AU343="Baja",AX343="Moderado"),AND(AU343="Media",AX343="Leve"),AND(AU343="Media",AX343="Menor"),AND(AU343="Media",AX343="Moderado"),AND(AU343="Alta",AX343="Leve"),AND(AU343="Alta",AX343="Menor")),"Moderado",IF(OR(AND(AU343="Muy Baja",AX343="Mayor"),AND(AU343="Baja",AX343="Mayor"),AND(AU343="Media",AX343="Mayor"),AND(AU343="Alta",AX343="Moderado"),AND(AU343="Alta",AX343="Mayor"),AND(AU343="Muy Alta",AX343="Leve"),AND(AU343="Muy Alta",AX343="Menor"),AND(AU343="Muy Alta",AX343="Moderado"),AND(AU343="Muy Alta",AX343="Mayor")),"Alto",IF(OR(AND(AU343="Muy Baja",AX343="Catastrófico"),AND(AU343="Baja",AX343="Catastrófico"),AND(AU343="Media",AX343="Catastrófico"),AND(AU343="Alta",AX343="Catastrófico"),AND(AU343="Muy Alta",AX343="Catastrófico")),"Extremo","")))),"")</f>
        <v>Bajo</v>
      </c>
      <c r="BA343" s="1015" t="s">
        <v>255</v>
      </c>
      <c r="BB343" s="46"/>
      <c r="BC343" s="46"/>
      <c r="BD343" s="103" t="str">
        <f t="shared" si="49"/>
        <v/>
      </c>
      <c r="BE343" s="9"/>
      <c r="BF343" s="9"/>
      <c r="BG343" s="9"/>
      <c r="BH343" s="9"/>
      <c r="BI343" s="46"/>
      <c r="BJ343" s="46"/>
      <c r="BK343" s="46"/>
      <c r="BL343" s="46"/>
      <c r="BM343" s="48"/>
      <c r="BN343" s="48"/>
      <c r="BO343" s="48"/>
      <c r="BP343" s="48"/>
      <c r="BQ343" s="104"/>
      <c r="BR343" s="128"/>
      <c r="BS343" s="710"/>
      <c r="BT343" s="149"/>
      <c r="BU343" s="1050"/>
      <c r="BV343" s="1476"/>
      <c r="BW343" s="1476"/>
      <c r="BX343" s="1476"/>
      <c r="BY343" s="997"/>
      <c r="BZ343" s="997"/>
    </row>
    <row r="344" spans="1:78" ht="90.75" customHeight="1" x14ac:dyDescent="0.2">
      <c r="A344" s="1339"/>
      <c r="B344" s="1236"/>
      <c r="C344" s="1345"/>
      <c r="D344" s="1460"/>
      <c r="E344" s="1004"/>
      <c r="F344" s="1007"/>
      <c r="G344" s="1024"/>
      <c r="H344" s="1013"/>
      <c r="I344" s="1016"/>
      <c r="J344" s="1019"/>
      <c r="K344" s="1022"/>
      <c r="L344" s="1024"/>
      <c r="M344" s="1169"/>
      <c r="N344" s="1024"/>
      <c r="O344" s="1024"/>
      <c r="P344" s="1076"/>
      <c r="Q344" s="1134"/>
      <c r="R344" s="1016"/>
      <c r="S344" s="1027"/>
      <c r="T344" s="1016"/>
      <c r="U344" s="1027"/>
      <c r="V344" s="1016"/>
      <c r="W344" s="1027"/>
      <c r="X344" s="1030"/>
      <c r="Y344" s="1027"/>
      <c r="Z344" s="1027"/>
      <c r="AA344" s="1033"/>
      <c r="AB344" s="150">
        <v>2</v>
      </c>
      <c r="AC344" s="149" t="s">
        <v>1107</v>
      </c>
      <c r="AD344" s="149" t="s">
        <v>1104</v>
      </c>
      <c r="AE344" s="286" t="s">
        <v>1108</v>
      </c>
      <c r="AF344" s="171" t="str">
        <f>IF(OR(AG344="Preventivo",AG344="Detectivo"),"Probabilidad",IF(AG344="Correctivo","Impacto",""))</f>
        <v>Probabilidad</v>
      </c>
      <c r="AG344" s="153" t="s">
        <v>221</v>
      </c>
      <c r="AH344" s="146">
        <f t="shared" si="45"/>
        <v>0.25</v>
      </c>
      <c r="AI344" s="153" t="s">
        <v>222</v>
      </c>
      <c r="AJ344" s="146">
        <f t="shared" si="46"/>
        <v>0.15</v>
      </c>
      <c r="AK344" s="147">
        <f t="shared" si="47"/>
        <v>0.4</v>
      </c>
      <c r="AL344" s="172">
        <f>IFERROR(IF(AND(AF343="Probabilidad",AF344="Probabilidad"),(AL343-(+AL343*AK344)),IF(AF344="Probabilidad",(S343-(+S343*AK344)),IF(AF344="Impacto",AL343,""))),"")</f>
        <v>0.14399999999999999</v>
      </c>
      <c r="AM344" s="172">
        <f>IFERROR(IF(AND(AF343="Impacto",AF344="Impacto"),(AM343-(+AM343*AK344)),IF(AF344="Impacto",(Y343-(+Y343*AK344)),IF(AF344="Probabilidad",AM343,""))),"")</f>
        <v>0.2</v>
      </c>
      <c r="AN344" s="153" t="s">
        <v>223</v>
      </c>
      <c r="AO344" s="153" t="s">
        <v>224</v>
      </c>
      <c r="AP344" s="153" t="s">
        <v>225</v>
      </c>
      <c r="AQ344" s="153" t="s">
        <v>226</v>
      </c>
      <c r="AR344" s="1013"/>
      <c r="AS344" s="1036"/>
      <c r="AT344" s="1036"/>
      <c r="AU344" s="1033"/>
      <c r="AV344" s="1036"/>
      <c r="AW344" s="1036"/>
      <c r="AX344" s="1033"/>
      <c r="AY344" s="1033"/>
      <c r="AZ344" s="1033"/>
      <c r="BA344" s="1016"/>
      <c r="BB344" s="130"/>
      <c r="BC344" s="130"/>
      <c r="BD344" s="173" t="str">
        <f t="shared" si="49"/>
        <v/>
      </c>
      <c r="BE344" s="149"/>
      <c r="BF344" s="149"/>
      <c r="BG344" s="149"/>
      <c r="BH344" s="149"/>
      <c r="BI344" s="130"/>
      <c r="BJ344" s="130"/>
      <c r="BK344" s="130"/>
      <c r="BL344" s="130"/>
      <c r="BM344" s="155"/>
      <c r="BN344" s="155"/>
      <c r="BO344" s="155"/>
      <c r="BP344" s="155"/>
      <c r="BQ344" s="156"/>
      <c r="BR344" s="157"/>
      <c r="BS344" s="304"/>
      <c r="BT344" s="149"/>
      <c r="BU344" s="1051"/>
      <c r="BV344" s="1477"/>
      <c r="BW344" s="1477"/>
      <c r="BX344" s="1477"/>
      <c r="BY344" s="1171"/>
      <c r="BZ344" s="1171"/>
    </row>
    <row r="345" spans="1:78" ht="16" x14ac:dyDescent="0.2">
      <c r="A345" s="1339"/>
      <c r="B345" s="1236"/>
      <c r="C345" s="1345"/>
      <c r="D345" s="1460"/>
      <c r="E345" s="1004"/>
      <c r="F345" s="1007"/>
      <c r="G345" s="1024"/>
      <c r="H345" s="1013"/>
      <c r="I345" s="1016"/>
      <c r="J345" s="1019"/>
      <c r="K345" s="1022"/>
      <c r="L345" s="1024"/>
      <c r="M345" s="1169"/>
      <c r="N345" s="1024"/>
      <c r="O345" s="1024"/>
      <c r="P345" s="1076"/>
      <c r="Q345" s="1134"/>
      <c r="R345" s="1016"/>
      <c r="S345" s="1027"/>
      <c r="T345" s="1016"/>
      <c r="U345" s="1027"/>
      <c r="V345" s="1016"/>
      <c r="W345" s="1027"/>
      <c r="X345" s="1030"/>
      <c r="Y345" s="1027"/>
      <c r="Z345" s="1027"/>
      <c r="AA345" s="1033"/>
      <c r="AB345" s="150">
        <v>3</v>
      </c>
      <c r="AC345" s="131"/>
      <c r="AD345" s="131"/>
      <c r="AE345" s="149"/>
      <c r="AF345" s="145" t="str">
        <f>IF(OR(AG345="Preventivo",AG345="Detectivo"),"Probabilidad",IF(AG345="Correctivo","Impacto",""))</f>
        <v/>
      </c>
      <c r="AG345" s="151"/>
      <c r="AH345" s="146" t="str">
        <f t="shared" si="45"/>
        <v/>
      </c>
      <c r="AI345" s="151"/>
      <c r="AJ345" s="146" t="str">
        <f t="shared" si="46"/>
        <v/>
      </c>
      <c r="AK345" s="147" t="str">
        <f t="shared" si="47"/>
        <v/>
      </c>
      <c r="AL345" s="152" t="str">
        <f>IFERROR(IF(AND(AF344="Probabilidad",AF345="Probabilidad"),(AL344-(+AL344*AK345)),IF(AND(AF344="Impacto",AF345="Probabilidad"),(AL343-(+AL343*AK345)),IF(AF345="Impacto",AL344,""))),"")</f>
        <v/>
      </c>
      <c r="AM345" s="152" t="str">
        <f>IFERROR(IF(AND(AF344="Impacto",AF345="Impacto"),(AM344-(+AM344*AK345)),IF(AND(AF344="Probabilidad",AF345="Impacto"),(AM343-(+AM343*AK345)),IF(AF345="Probabilidad",AM344,""))),"")</f>
        <v/>
      </c>
      <c r="AN345" s="153"/>
      <c r="AO345" s="153"/>
      <c r="AP345" s="153"/>
      <c r="AQ345" s="153"/>
      <c r="AR345" s="1013"/>
      <c r="AS345" s="1036"/>
      <c r="AT345" s="1036"/>
      <c r="AU345" s="1033"/>
      <c r="AV345" s="1036"/>
      <c r="AW345" s="1036"/>
      <c r="AX345" s="1033"/>
      <c r="AY345" s="1033"/>
      <c r="AZ345" s="1033"/>
      <c r="BA345" s="1016"/>
      <c r="BB345" s="130"/>
      <c r="BC345" s="130"/>
      <c r="BD345" s="173" t="str">
        <f t="shared" si="49"/>
        <v/>
      </c>
      <c r="BE345" s="149"/>
      <c r="BF345" s="149"/>
      <c r="BG345" s="149"/>
      <c r="BH345" s="149"/>
      <c r="BI345" s="130"/>
      <c r="BJ345" s="130"/>
      <c r="BK345" s="130"/>
      <c r="BL345" s="130"/>
      <c r="BM345" s="155"/>
      <c r="BN345" s="155"/>
      <c r="BO345" s="155"/>
      <c r="BP345" s="155"/>
      <c r="BQ345" s="156"/>
      <c r="BR345" s="157"/>
      <c r="BS345" s="304"/>
      <c r="BT345" s="149"/>
      <c r="BU345" s="1051"/>
      <c r="BV345" s="1477"/>
      <c r="BW345" s="1477"/>
      <c r="BX345" s="1477"/>
      <c r="BY345" s="1171"/>
      <c r="BZ345" s="1171"/>
    </row>
    <row r="346" spans="1:78" ht="16" x14ac:dyDescent="0.2">
      <c r="A346" s="1339"/>
      <c r="B346" s="1236"/>
      <c r="C346" s="1345"/>
      <c r="D346" s="1460"/>
      <c r="E346" s="1004"/>
      <c r="F346" s="1007"/>
      <c r="G346" s="1024"/>
      <c r="H346" s="1013"/>
      <c r="I346" s="1016"/>
      <c r="J346" s="1019"/>
      <c r="K346" s="1022"/>
      <c r="L346" s="1024"/>
      <c r="M346" s="1169"/>
      <c r="N346" s="1024"/>
      <c r="O346" s="1024"/>
      <c r="P346" s="1076"/>
      <c r="Q346" s="1134"/>
      <c r="R346" s="1016"/>
      <c r="S346" s="1027"/>
      <c r="T346" s="1016"/>
      <c r="U346" s="1027"/>
      <c r="V346" s="1016"/>
      <c r="W346" s="1027"/>
      <c r="X346" s="1030"/>
      <c r="Y346" s="1027"/>
      <c r="Z346" s="1027"/>
      <c r="AA346" s="1033"/>
      <c r="AB346" s="150">
        <v>4</v>
      </c>
      <c r="AC346" s="149"/>
      <c r="AD346" s="149"/>
      <c r="AE346" s="149"/>
      <c r="AF346" s="145" t="str">
        <f t="shared" si="44"/>
        <v/>
      </c>
      <c r="AG346" s="151"/>
      <c r="AH346" s="146" t="str">
        <f t="shared" si="45"/>
        <v/>
      </c>
      <c r="AI346" s="151"/>
      <c r="AJ346" s="146" t="str">
        <f t="shared" si="46"/>
        <v/>
      </c>
      <c r="AK346" s="147" t="str">
        <f t="shared" si="47"/>
        <v/>
      </c>
      <c r="AL346" s="152" t="str">
        <f>IFERROR(IF(AND(AF345="Probabilidad",AF346="Probabilidad"),(AL345-(+AL345*AK346)),IF(AND(AF345="Impacto",AF346="Probabilidad"),(AL344-(+AL344*AK346)),IF(AF346="Impacto",AL345,""))),"")</f>
        <v/>
      </c>
      <c r="AM346" s="152" t="str">
        <f>IFERROR(IF(AND(AF345="Impacto",AF346="Impacto"),(AM345-(+AM345*AK346)),IF(AND(AF345="Probabilidad",AF346="Impacto"),(AM344-(+AM344*AK346)),IF(AF346="Probabilidad",AM345,""))),"")</f>
        <v/>
      </c>
      <c r="AN346" s="153"/>
      <c r="AO346" s="153"/>
      <c r="AP346" s="153"/>
      <c r="AQ346" s="153"/>
      <c r="AR346" s="1013"/>
      <c r="AS346" s="1036"/>
      <c r="AT346" s="1036"/>
      <c r="AU346" s="1033"/>
      <c r="AV346" s="1036"/>
      <c r="AW346" s="1036"/>
      <c r="AX346" s="1033"/>
      <c r="AY346" s="1033"/>
      <c r="AZ346" s="1033"/>
      <c r="BA346" s="1016"/>
      <c r="BB346" s="130"/>
      <c r="BC346" s="130"/>
      <c r="BD346" s="173" t="str">
        <f t="shared" si="49"/>
        <v/>
      </c>
      <c r="BE346" s="149"/>
      <c r="BF346" s="149"/>
      <c r="BG346" s="149"/>
      <c r="BH346" s="149"/>
      <c r="BI346" s="130"/>
      <c r="BJ346" s="130"/>
      <c r="BK346" s="130"/>
      <c r="BL346" s="130"/>
      <c r="BM346" s="155"/>
      <c r="BN346" s="155"/>
      <c r="BO346" s="155"/>
      <c r="BP346" s="155"/>
      <c r="BQ346" s="156"/>
      <c r="BR346" s="157"/>
      <c r="BS346" s="304"/>
      <c r="BT346" s="149"/>
      <c r="BU346" s="1051"/>
      <c r="BV346" s="1477"/>
      <c r="BW346" s="1477"/>
      <c r="BX346" s="1477"/>
      <c r="BY346" s="1171"/>
      <c r="BZ346" s="1171"/>
    </row>
    <row r="347" spans="1:78" ht="16" x14ac:dyDescent="0.2">
      <c r="A347" s="1339"/>
      <c r="B347" s="1236"/>
      <c r="C347" s="1345"/>
      <c r="D347" s="1460"/>
      <c r="E347" s="1004"/>
      <c r="F347" s="1007"/>
      <c r="G347" s="1024"/>
      <c r="H347" s="1013"/>
      <c r="I347" s="1016"/>
      <c r="J347" s="1019"/>
      <c r="K347" s="1022"/>
      <c r="L347" s="1024"/>
      <c r="M347" s="1169"/>
      <c r="N347" s="1024"/>
      <c r="O347" s="1024"/>
      <c r="P347" s="1076"/>
      <c r="Q347" s="1134"/>
      <c r="R347" s="1016"/>
      <c r="S347" s="1027"/>
      <c r="T347" s="1016"/>
      <c r="U347" s="1027"/>
      <c r="V347" s="1016"/>
      <c r="W347" s="1027"/>
      <c r="X347" s="1030"/>
      <c r="Y347" s="1027"/>
      <c r="Z347" s="1027"/>
      <c r="AA347" s="1033"/>
      <c r="AB347" s="150">
        <v>5</v>
      </c>
      <c r="AC347" s="174"/>
      <c r="AD347" s="174"/>
      <c r="AE347" s="149"/>
      <c r="AF347" s="145" t="str">
        <f t="shared" si="44"/>
        <v/>
      </c>
      <c r="AG347" s="151"/>
      <c r="AH347" s="146" t="str">
        <f t="shared" si="45"/>
        <v/>
      </c>
      <c r="AI347" s="151"/>
      <c r="AJ347" s="146" t="str">
        <f t="shared" si="46"/>
        <v/>
      </c>
      <c r="AK347" s="147" t="str">
        <f t="shared" si="47"/>
        <v/>
      </c>
      <c r="AL347" s="152" t="str">
        <f>IFERROR(IF(AND(AF346="Probabilidad",AF347="Probabilidad"),(AL346-(+AL346*AK347)),IF(AND(AF346="Impacto",AF347="Probabilidad"),(AL345-(+AL345*AK347)),IF(AF347="Impacto",AL346,""))),"")</f>
        <v/>
      </c>
      <c r="AM347" s="152" t="str">
        <f>IFERROR(IF(AND(AF346="Impacto",AF347="Impacto"),(AM346-(+AM346*AK347)),IF(AND(AF346="Probabilidad",AF347="Impacto"),(AM345-(+AM345*AK347)),IF(AF347="Probabilidad",AM346,""))),"")</f>
        <v/>
      </c>
      <c r="AN347" s="153"/>
      <c r="AO347" s="153"/>
      <c r="AP347" s="153"/>
      <c r="AQ347" s="153"/>
      <c r="AR347" s="1013"/>
      <c r="AS347" s="1036"/>
      <c r="AT347" s="1036"/>
      <c r="AU347" s="1033"/>
      <c r="AV347" s="1036"/>
      <c r="AW347" s="1036"/>
      <c r="AX347" s="1033"/>
      <c r="AY347" s="1033"/>
      <c r="AZ347" s="1033"/>
      <c r="BA347" s="1016"/>
      <c r="BB347" s="130"/>
      <c r="BC347" s="130"/>
      <c r="BD347" s="173" t="str">
        <f t="shared" si="49"/>
        <v/>
      </c>
      <c r="BE347" s="149"/>
      <c r="BF347" s="149"/>
      <c r="BG347" s="149"/>
      <c r="BH347" s="149"/>
      <c r="BI347" s="130"/>
      <c r="BJ347" s="130"/>
      <c r="BK347" s="130"/>
      <c r="BL347" s="130"/>
      <c r="BM347" s="155"/>
      <c r="BN347" s="155"/>
      <c r="BO347" s="155"/>
      <c r="BP347" s="155"/>
      <c r="BQ347" s="156"/>
      <c r="BR347" s="157"/>
      <c r="BS347" s="304"/>
      <c r="BT347" s="149"/>
      <c r="BU347" s="1051"/>
      <c r="BV347" s="1477"/>
      <c r="BW347" s="1477"/>
      <c r="BX347" s="1477"/>
      <c r="BY347" s="1171"/>
      <c r="BZ347" s="1171"/>
    </row>
    <row r="348" spans="1:78" ht="17" thickBot="1" x14ac:dyDescent="0.25">
      <c r="A348" s="1456"/>
      <c r="B348" s="1458"/>
      <c r="C348" s="1446"/>
      <c r="D348" s="1461"/>
      <c r="E348" s="1005"/>
      <c r="F348" s="1008"/>
      <c r="G348" s="1025"/>
      <c r="H348" s="1014"/>
      <c r="I348" s="1017"/>
      <c r="J348" s="1020"/>
      <c r="K348" s="1023"/>
      <c r="L348" s="1025"/>
      <c r="M348" s="1170"/>
      <c r="N348" s="1025"/>
      <c r="O348" s="1025"/>
      <c r="P348" s="1077"/>
      <c r="Q348" s="1135"/>
      <c r="R348" s="1017"/>
      <c r="S348" s="1028"/>
      <c r="T348" s="1017"/>
      <c r="U348" s="1028"/>
      <c r="V348" s="1017"/>
      <c r="W348" s="1028"/>
      <c r="X348" s="1031"/>
      <c r="Y348" s="1028"/>
      <c r="Z348" s="1028"/>
      <c r="AA348" s="1034"/>
      <c r="AB348" s="162">
        <v>6</v>
      </c>
      <c r="AC348" s="160"/>
      <c r="AD348" s="160"/>
      <c r="AE348" s="160"/>
      <c r="AF348" s="175" t="str">
        <f t="shared" si="44"/>
        <v/>
      </c>
      <c r="AG348" s="163"/>
      <c r="AH348" s="161" t="str">
        <f t="shared" si="45"/>
        <v/>
      </c>
      <c r="AI348" s="163"/>
      <c r="AJ348" s="161" t="str">
        <f t="shared" si="46"/>
        <v/>
      </c>
      <c r="AK348" s="164" t="str">
        <f t="shared" si="47"/>
        <v/>
      </c>
      <c r="AL348" s="220" t="str">
        <f>IFERROR(IF(AND(AF347="Probabilidad",AF348="Probabilidad"),(AL347-(+AL347*AK348)),IF(AND(AF347="Impacto",AF348="Probabilidad"),(AL346-(+AL346*AK348)),IF(AF348="Impacto",AL347,""))),"")</f>
        <v/>
      </c>
      <c r="AM348" s="220" t="str">
        <f>IFERROR(IF(AND(AF347="Impacto",AF348="Impacto"),(AM347-(+AM347*AK348)),IF(AND(AF347="Probabilidad",AF348="Impacto"),(AM346-(+AM346*AK348)),IF(AF348="Probabilidad",AM347,""))),"")</f>
        <v/>
      </c>
      <c r="AN348" s="221"/>
      <c r="AO348" s="221"/>
      <c r="AP348" s="221"/>
      <c r="AQ348" s="221"/>
      <c r="AR348" s="1014"/>
      <c r="AS348" s="1037"/>
      <c r="AT348" s="1037"/>
      <c r="AU348" s="1034"/>
      <c r="AV348" s="1037"/>
      <c r="AW348" s="1037"/>
      <c r="AX348" s="1034"/>
      <c r="AY348" s="1034"/>
      <c r="AZ348" s="1034"/>
      <c r="BA348" s="1017"/>
      <c r="BB348" s="167"/>
      <c r="BC348" s="167"/>
      <c r="BD348" s="176" t="str">
        <f t="shared" si="49"/>
        <v/>
      </c>
      <c r="BE348" s="160"/>
      <c r="BF348" s="160"/>
      <c r="BG348" s="160"/>
      <c r="BH348" s="160"/>
      <c r="BI348" s="167"/>
      <c r="BJ348" s="167"/>
      <c r="BK348" s="167"/>
      <c r="BL348" s="167"/>
      <c r="BM348" s="168"/>
      <c r="BN348" s="168"/>
      <c r="BO348" s="168"/>
      <c r="BP348" s="168"/>
      <c r="BQ348" s="169"/>
      <c r="BR348" s="170"/>
      <c r="BS348" s="712"/>
      <c r="BT348" s="160"/>
      <c r="BU348" s="1052"/>
      <c r="BV348" s="1478"/>
      <c r="BW348" s="1478"/>
      <c r="BX348" s="1478"/>
      <c r="BY348" s="1172"/>
      <c r="BZ348" s="1172"/>
    </row>
    <row r="349" spans="1:78" x14ac:dyDescent="0.2">
      <c r="R349" s="1"/>
      <c r="S349" s="1"/>
      <c r="X349" s="1"/>
      <c r="Y349" s="1"/>
      <c r="AA349" s="1"/>
      <c r="AG349" s="1"/>
      <c r="AH349" s="1"/>
      <c r="AI349" s="1"/>
      <c r="AJ349" s="1"/>
      <c r="AK349" s="1"/>
      <c r="AL349" s="1"/>
      <c r="AM349" s="1"/>
      <c r="BD349" s="1"/>
      <c r="BM349" s="1"/>
      <c r="BN349" s="1"/>
      <c r="BO349" s="1"/>
      <c r="BP349" s="1"/>
      <c r="BQ349" s="1"/>
      <c r="BR349" s="1"/>
      <c r="BS349" s="1"/>
      <c r="BT349" s="1"/>
    </row>
    <row r="350" spans="1:78" x14ac:dyDescent="0.2">
      <c r="R350" s="1"/>
      <c r="S350" s="1"/>
      <c r="X350" s="1"/>
      <c r="Y350" s="1"/>
      <c r="AA350" s="1"/>
      <c r="AG350" s="1"/>
      <c r="AH350" s="1"/>
      <c r="AI350" s="1"/>
      <c r="AJ350" s="1"/>
      <c r="AK350" s="1"/>
      <c r="AL350" s="1"/>
      <c r="AM350" s="1"/>
      <c r="BD350" s="1"/>
      <c r="BM350" s="1"/>
      <c r="BN350" s="1"/>
      <c r="BO350" s="1"/>
      <c r="BP350" s="1"/>
      <c r="BQ350" s="1"/>
      <c r="BR350" s="1"/>
      <c r="BS350" s="1"/>
      <c r="BT350" s="1"/>
    </row>
    <row r="351" spans="1:78" x14ac:dyDescent="0.2">
      <c r="R351" s="1"/>
      <c r="S351" s="1"/>
      <c r="X351" s="1"/>
      <c r="Y351" s="1"/>
      <c r="AA351" s="1"/>
      <c r="AG351" s="1"/>
      <c r="AH351" s="1"/>
      <c r="AI351" s="1"/>
      <c r="AJ351" s="1"/>
      <c r="AK351" s="1"/>
      <c r="AL351" s="1"/>
      <c r="AM351" s="1"/>
      <c r="BD351" s="1"/>
      <c r="BM351" s="1"/>
      <c r="BN351" s="1"/>
      <c r="BO351" s="1"/>
      <c r="BP351" s="1"/>
      <c r="BQ351" s="1"/>
      <c r="BR351" s="1"/>
      <c r="BS351" s="1"/>
      <c r="BT351" s="1"/>
    </row>
    <row r="352" spans="1:78" x14ac:dyDescent="0.2">
      <c r="R352" s="1"/>
      <c r="S352" s="1"/>
      <c r="X352" s="1"/>
      <c r="Y352" s="1"/>
      <c r="AA352" s="1"/>
      <c r="AG352" s="1"/>
      <c r="AH352" s="1"/>
      <c r="AI352" s="1"/>
      <c r="AJ352" s="1"/>
      <c r="AK352" s="1"/>
      <c r="AL352" s="1"/>
      <c r="AM352" s="1"/>
      <c r="BD352" s="1"/>
      <c r="BM352" s="1"/>
      <c r="BN352" s="1"/>
      <c r="BO352" s="1"/>
      <c r="BP352" s="1"/>
      <c r="BQ352" s="1"/>
      <c r="BR352" s="1"/>
      <c r="BS352" s="1"/>
      <c r="BT352" s="1"/>
    </row>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sheetData>
  <sheetProtection formatCells="0" formatColumns="0" formatRows="0"/>
  <protectedRanges>
    <protectedRange sqref="BV163:BV168" name="Rango2"/>
  </protectedRanges>
  <dataConsolidate/>
  <mergeCells count="2328">
    <mergeCell ref="BZ325:BZ330"/>
    <mergeCell ref="BZ331:BZ336"/>
    <mergeCell ref="BZ337:BZ342"/>
    <mergeCell ref="BZ343:BZ348"/>
    <mergeCell ref="BY121:BY126"/>
    <mergeCell ref="BZ121:BZ126"/>
    <mergeCell ref="BV121:BV126"/>
    <mergeCell ref="BW121:BW126"/>
    <mergeCell ref="BX121:BX126"/>
    <mergeCell ref="BU121:BU126"/>
    <mergeCell ref="BY127:BY132"/>
    <mergeCell ref="BZ127:BZ132"/>
    <mergeCell ref="BV127:BV132"/>
    <mergeCell ref="BX127:BX132"/>
    <mergeCell ref="BW127:BW132"/>
    <mergeCell ref="BU127:BU132"/>
    <mergeCell ref="BZ223:BZ228"/>
    <mergeCell ref="BZ229:BZ234"/>
    <mergeCell ref="BZ235:BZ240"/>
    <mergeCell ref="BZ241:BZ246"/>
    <mergeCell ref="BZ247:BZ252"/>
    <mergeCell ref="BZ253:BZ258"/>
    <mergeCell ref="BZ259:BZ264"/>
    <mergeCell ref="BZ265:BZ270"/>
    <mergeCell ref="BZ271:BZ276"/>
    <mergeCell ref="BZ277:BZ282"/>
    <mergeCell ref="BZ283:BZ288"/>
    <mergeCell ref="BZ289:BZ294"/>
    <mergeCell ref="BZ295:BZ300"/>
    <mergeCell ref="BZ301:BZ306"/>
    <mergeCell ref="BZ307:BZ312"/>
    <mergeCell ref="BZ313:BZ318"/>
    <mergeCell ref="BZ319:BZ324"/>
    <mergeCell ref="BZ133:BZ138"/>
    <mergeCell ref="BZ139:BZ144"/>
    <mergeCell ref="BZ145:BZ150"/>
    <mergeCell ref="BZ151:BZ156"/>
    <mergeCell ref="BZ157:BZ162"/>
    <mergeCell ref="BZ163:BZ168"/>
    <mergeCell ref="BZ169:BZ174"/>
    <mergeCell ref="BZ175:BZ180"/>
    <mergeCell ref="BZ181:BZ186"/>
    <mergeCell ref="BZ187:BZ192"/>
    <mergeCell ref="BZ193:BZ198"/>
    <mergeCell ref="BZ199:BZ204"/>
    <mergeCell ref="BZ205:BZ210"/>
    <mergeCell ref="BZ211:BZ216"/>
    <mergeCell ref="BZ217:BZ222"/>
    <mergeCell ref="BY265:BY270"/>
    <mergeCell ref="BY271:BY276"/>
    <mergeCell ref="BY277:BY282"/>
    <mergeCell ref="BY283:BY288"/>
    <mergeCell ref="BY289:BY294"/>
    <mergeCell ref="BY295:BY300"/>
    <mergeCell ref="BY301:BY306"/>
    <mergeCell ref="BY307:BY312"/>
    <mergeCell ref="BY313:BY318"/>
    <mergeCell ref="BY319:BY324"/>
    <mergeCell ref="BY223:BY228"/>
    <mergeCell ref="BY229:BY234"/>
    <mergeCell ref="BY235:BY240"/>
    <mergeCell ref="BY241:BY246"/>
    <mergeCell ref="BY247:BY252"/>
    <mergeCell ref="BY253:BY258"/>
    <mergeCell ref="BY325:BY330"/>
    <mergeCell ref="BY331:BY336"/>
    <mergeCell ref="BY337:BY342"/>
    <mergeCell ref="BY343:BY348"/>
    <mergeCell ref="BZ13:BZ18"/>
    <mergeCell ref="BZ19:BZ24"/>
    <mergeCell ref="BZ25:BZ30"/>
    <mergeCell ref="BZ31:BZ36"/>
    <mergeCell ref="BZ37:BZ42"/>
    <mergeCell ref="BZ43:BZ48"/>
    <mergeCell ref="BZ49:BZ54"/>
    <mergeCell ref="BZ55:BZ60"/>
    <mergeCell ref="BZ61:BZ66"/>
    <mergeCell ref="BZ67:BZ72"/>
    <mergeCell ref="BZ73:BZ78"/>
    <mergeCell ref="BZ79:BZ84"/>
    <mergeCell ref="BZ85:BZ90"/>
    <mergeCell ref="BZ91:BZ96"/>
    <mergeCell ref="BZ97:BZ102"/>
    <mergeCell ref="BZ103:BZ108"/>
    <mergeCell ref="BZ109:BZ114"/>
    <mergeCell ref="BZ115:BZ120"/>
    <mergeCell ref="BY163:BY168"/>
    <mergeCell ref="BY169:BY174"/>
    <mergeCell ref="BY175:BY180"/>
    <mergeCell ref="BY181:BY186"/>
    <mergeCell ref="BY187:BY192"/>
    <mergeCell ref="BY193:BY198"/>
    <mergeCell ref="BY199:BY204"/>
    <mergeCell ref="BY205:BY210"/>
    <mergeCell ref="BY211:BY216"/>
    <mergeCell ref="BY217:BY222"/>
    <mergeCell ref="BY259:BY264"/>
    <mergeCell ref="BY61:BY66"/>
    <mergeCell ref="BY67:BY72"/>
    <mergeCell ref="BY73:BY78"/>
    <mergeCell ref="BY79:BY84"/>
    <mergeCell ref="BY85:BY90"/>
    <mergeCell ref="BY91:BY96"/>
    <mergeCell ref="BY97:BY102"/>
    <mergeCell ref="BY103:BY108"/>
    <mergeCell ref="BY109:BY114"/>
    <mergeCell ref="BY115:BY120"/>
    <mergeCell ref="BY133:BY138"/>
    <mergeCell ref="BY139:BY144"/>
    <mergeCell ref="BY145:BY150"/>
    <mergeCell ref="BY151:BY156"/>
    <mergeCell ref="BY157:BY162"/>
    <mergeCell ref="BY3:BZ8"/>
    <mergeCell ref="BY10:BY12"/>
    <mergeCell ref="BZ10:BZ12"/>
    <mergeCell ref="BY13:BY18"/>
    <mergeCell ref="BY19:BY24"/>
    <mergeCell ref="BY25:BY30"/>
    <mergeCell ref="BY31:BY36"/>
    <mergeCell ref="BY37:BY42"/>
    <mergeCell ref="BY43:BY48"/>
    <mergeCell ref="BY49:BY54"/>
    <mergeCell ref="BY55:BY60"/>
    <mergeCell ref="A9:BJ9"/>
    <mergeCell ref="BW307:BW312"/>
    <mergeCell ref="BX307:BX312"/>
    <mergeCell ref="A295:A312"/>
    <mergeCell ref="B295:B312"/>
    <mergeCell ref="C295:C312"/>
    <mergeCell ref="BW301:BW306"/>
    <mergeCell ref="BX301:BX306"/>
    <mergeCell ref="D307:D312"/>
    <mergeCell ref="E307:E312"/>
    <mergeCell ref="F307:F312"/>
    <mergeCell ref="G307:G312"/>
    <mergeCell ref="H307:H312"/>
    <mergeCell ref="I307:I312"/>
    <mergeCell ref="J307:J312"/>
    <mergeCell ref="K307:K312"/>
    <mergeCell ref="L307:L312"/>
    <mergeCell ref="M307:M312"/>
    <mergeCell ref="N307:N312"/>
    <mergeCell ref="O307:O312"/>
    <mergeCell ref="P307:P312"/>
    <mergeCell ref="Q307:Q312"/>
    <mergeCell ref="R307:R312"/>
    <mergeCell ref="S307:S312"/>
    <mergeCell ref="T307:T312"/>
    <mergeCell ref="U307:U312"/>
    <mergeCell ref="V307:V312"/>
    <mergeCell ref="AX295:AX300"/>
    <mergeCell ref="AY295:AY300"/>
    <mergeCell ref="AZ295:AZ300"/>
    <mergeCell ref="BA295:BA300"/>
    <mergeCell ref="BU295:BU300"/>
    <mergeCell ref="BV295:BV300"/>
    <mergeCell ref="W307:W312"/>
    <mergeCell ref="X307:X312"/>
    <mergeCell ref="Y307:Y312"/>
    <mergeCell ref="Z307:Z312"/>
    <mergeCell ref="AA307:AA312"/>
    <mergeCell ref="AR307:AR312"/>
    <mergeCell ref="AS307:AS312"/>
    <mergeCell ref="AT307:AT312"/>
    <mergeCell ref="AU307:AU312"/>
    <mergeCell ref="AV307:AV312"/>
    <mergeCell ref="AW307:AW312"/>
    <mergeCell ref="W301:W306"/>
    <mergeCell ref="X301:X306"/>
    <mergeCell ref="Y301:Y306"/>
    <mergeCell ref="Z301:Z306"/>
    <mergeCell ref="AA301:AA306"/>
    <mergeCell ref="AR301:AR306"/>
    <mergeCell ref="AS301:AS306"/>
    <mergeCell ref="AT301:AT306"/>
    <mergeCell ref="AU301:AU306"/>
    <mergeCell ref="AV301:AV306"/>
    <mergeCell ref="AW301:AW306"/>
    <mergeCell ref="AX307:AX312"/>
    <mergeCell ref="AY307:AY312"/>
    <mergeCell ref="AZ307:AZ312"/>
    <mergeCell ref="BA307:BA312"/>
    <mergeCell ref="BU307:BU312"/>
    <mergeCell ref="BV307:BV312"/>
    <mergeCell ref="BW295:BW300"/>
    <mergeCell ref="BX295:BX300"/>
    <mergeCell ref="D301:D306"/>
    <mergeCell ref="E301:E306"/>
    <mergeCell ref="F301:F306"/>
    <mergeCell ref="G301:G306"/>
    <mergeCell ref="H301:H306"/>
    <mergeCell ref="I301:I306"/>
    <mergeCell ref="J301:J306"/>
    <mergeCell ref="K301:K306"/>
    <mergeCell ref="L301:L306"/>
    <mergeCell ref="M301:M306"/>
    <mergeCell ref="N301:N306"/>
    <mergeCell ref="O301:O306"/>
    <mergeCell ref="P301:P306"/>
    <mergeCell ref="Q301:Q306"/>
    <mergeCell ref="R301:R306"/>
    <mergeCell ref="S301:S306"/>
    <mergeCell ref="T301:T306"/>
    <mergeCell ref="U301:U306"/>
    <mergeCell ref="V301:V306"/>
    <mergeCell ref="AX301:AX306"/>
    <mergeCell ref="AY301:AY306"/>
    <mergeCell ref="AZ301:AZ306"/>
    <mergeCell ref="BA301:BA306"/>
    <mergeCell ref="BU301:BU306"/>
    <mergeCell ref="BV301:BV306"/>
    <mergeCell ref="AS295:AS300"/>
    <mergeCell ref="AT295:AT300"/>
    <mergeCell ref="AU295:AU300"/>
    <mergeCell ref="AV295:AV300"/>
    <mergeCell ref="AW295:AW300"/>
    <mergeCell ref="BU289:BU294"/>
    <mergeCell ref="BV289:BV294"/>
    <mergeCell ref="BW289:BW294"/>
    <mergeCell ref="BX289:BX294"/>
    <mergeCell ref="A289:A294"/>
    <mergeCell ref="B289:B294"/>
    <mergeCell ref="C289:C294"/>
    <mergeCell ref="D295:D300"/>
    <mergeCell ref="E295:E300"/>
    <mergeCell ref="F295:F300"/>
    <mergeCell ref="G295:G300"/>
    <mergeCell ref="H295:H300"/>
    <mergeCell ref="I295:I300"/>
    <mergeCell ref="J295:J300"/>
    <mergeCell ref="K295:K300"/>
    <mergeCell ref="L295:L300"/>
    <mergeCell ref="M295:M300"/>
    <mergeCell ref="N295:N300"/>
    <mergeCell ref="O295:O300"/>
    <mergeCell ref="P295:P300"/>
    <mergeCell ref="Q295:Q300"/>
    <mergeCell ref="R295:R300"/>
    <mergeCell ref="S295:S300"/>
    <mergeCell ref="T295:T300"/>
    <mergeCell ref="U295:U300"/>
    <mergeCell ref="V295:V300"/>
    <mergeCell ref="W295:W300"/>
    <mergeCell ref="X295:X300"/>
    <mergeCell ref="Y295:Y300"/>
    <mergeCell ref="Z295:Z300"/>
    <mergeCell ref="AA295:AA300"/>
    <mergeCell ref="AR295:AR300"/>
    <mergeCell ref="U289:U294"/>
    <mergeCell ref="V289:V294"/>
    <mergeCell ref="W289:W294"/>
    <mergeCell ref="X289:X294"/>
    <mergeCell ref="Y289:Y294"/>
    <mergeCell ref="Z289:Z294"/>
    <mergeCell ref="AA289:AA294"/>
    <mergeCell ref="AR289:AR294"/>
    <mergeCell ref="AS289:AS294"/>
    <mergeCell ref="AT289:AT294"/>
    <mergeCell ref="AU289:AU294"/>
    <mergeCell ref="AV289:AV294"/>
    <mergeCell ref="AW289:AW294"/>
    <mergeCell ref="AX289:AX294"/>
    <mergeCell ref="AY289:AY294"/>
    <mergeCell ref="AZ289:AZ294"/>
    <mergeCell ref="BA289:BA294"/>
    <mergeCell ref="D289:D294"/>
    <mergeCell ref="E289:E294"/>
    <mergeCell ref="F289:F294"/>
    <mergeCell ref="G289:G294"/>
    <mergeCell ref="H289:H294"/>
    <mergeCell ref="I289:I294"/>
    <mergeCell ref="J289:J294"/>
    <mergeCell ref="K289:K294"/>
    <mergeCell ref="L289:L294"/>
    <mergeCell ref="M289:M294"/>
    <mergeCell ref="N289:N294"/>
    <mergeCell ref="O289:O294"/>
    <mergeCell ref="P289:P294"/>
    <mergeCell ref="Q289:Q294"/>
    <mergeCell ref="R289:R294"/>
    <mergeCell ref="S289:S294"/>
    <mergeCell ref="T289:T294"/>
    <mergeCell ref="D271:D276"/>
    <mergeCell ref="E271:E276"/>
    <mergeCell ref="F271:F276"/>
    <mergeCell ref="G271:G276"/>
    <mergeCell ref="H271:H276"/>
    <mergeCell ref="I271:I276"/>
    <mergeCell ref="J271:J276"/>
    <mergeCell ref="K271:K276"/>
    <mergeCell ref="L271:L276"/>
    <mergeCell ref="M271:M276"/>
    <mergeCell ref="N271:N276"/>
    <mergeCell ref="O271:O276"/>
    <mergeCell ref="P271:P276"/>
    <mergeCell ref="Q271:Q276"/>
    <mergeCell ref="R271:R276"/>
    <mergeCell ref="S271:S276"/>
    <mergeCell ref="A271:A288"/>
    <mergeCell ref="B271:B288"/>
    <mergeCell ref="C271:C288"/>
    <mergeCell ref="AS271:AS276"/>
    <mergeCell ref="AT271:AT276"/>
    <mergeCell ref="AU271:AU276"/>
    <mergeCell ref="AV271:AV276"/>
    <mergeCell ref="AW271:AW276"/>
    <mergeCell ref="AX271:AX276"/>
    <mergeCell ref="AY271:AY276"/>
    <mergeCell ref="AZ271:AZ276"/>
    <mergeCell ref="BA271:BA276"/>
    <mergeCell ref="T271:T276"/>
    <mergeCell ref="U271:U276"/>
    <mergeCell ref="V271:V276"/>
    <mergeCell ref="W271:W276"/>
    <mergeCell ref="X271:X276"/>
    <mergeCell ref="Y271:Y276"/>
    <mergeCell ref="Z271:Z276"/>
    <mergeCell ref="AA271:AA276"/>
    <mergeCell ref="AR271:AR276"/>
    <mergeCell ref="BW277:BW282"/>
    <mergeCell ref="BX277:BX282"/>
    <mergeCell ref="X277:X282"/>
    <mergeCell ref="Y277:Y282"/>
    <mergeCell ref="Z277:Z282"/>
    <mergeCell ref="AA277:AA282"/>
    <mergeCell ref="AR277:AR282"/>
    <mergeCell ref="AS277:AS282"/>
    <mergeCell ref="AT277:AT282"/>
    <mergeCell ref="AU277:AU282"/>
    <mergeCell ref="AV277:AV282"/>
    <mergeCell ref="BU271:BU276"/>
    <mergeCell ref="BV271:BV276"/>
    <mergeCell ref="BW271:BW276"/>
    <mergeCell ref="BX271:BX276"/>
    <mergeCell ref="D277:D282"/>
    <mergeCell ref="E277:E282"/>
    <mergeCell ref="F277:F282"/>
    <mergeCell ref="G277:G282"/>
    <mergeCell ref="H277:H282"/>
    <mergeCell ref="I277:I282"/>
    <mergeCell ref="J277:J282"/>
    <mergeCell ref="K277:K282"/>
    <mergeCell ref="L277:L282"/>
    <mergeCell ref="M277:M282"/>
    <mergeCell ref="N277:N282"/>
    <mergeCell ref="O277:O282"/>
    <mergeCell ref="P277:P282"/>
    <mergeCell ref="Q277:Q282"/>
    <mergeCell ref="R277:R282"/>
    <mergeCell ref="S277:S282"/>
    <mergeCell ref="T277:T282"/>
    <mergeCell ref="U283:U288"/>
    <mergeCell ref="D283:D288"/>
    <mergeCell ref="E283:E288"/>
    <mergeCell ref="F283:F288"/>
    <mergeCell ref="G283:G288"/>
    <mergeCell ref="H283:H288"/>
    <mergeCell ref="I283:I288"/>
    <mergeCell ref="J283:J288"/>
    <mergeCell ref="K283:K288"/>
    <mergeCell ref="L283:L288"/>
    <mergeCell ref="AW277:AW282"/>
    <mergeCell ref="AX277:AX282"/>
    <mergeCell ref="AY277:AY282"/>
    <mergeCell ref="AZ277:AZ282"/>
    <mergeCell ref="BA277:BA282"/>
    <mergeCell ref="BU277:BU282"/>
    <mergeCell ref="BV277:BV282"/>
    <mergeCell ref="U277:U282"/>
    <mergeCell ref="V277:V282"/>
    <mergeCell ref="W277:W282"/>
    <mergeCell ref="BX265:BX270"/>
    <mergeCell ref="A259:A270"/>
    <mergeCell ref="B259:B270"/>
    <mergeCell ref="C259:C270"/>
    <mergeCell ref="BW283:BW288"/>
    <mergeCell ref="BX283:BX288"/>
    <mergeCell ref="AU283:AU288"/>
    <mergeCell ref="AV283:AV288"/>
    <mergeCell ref="AW283:AW288"/>
    <mergeCell ref="AX283:AX288"/>
    <mergeCell ref="AY283:AY288"/>
    <mergeCell ref="AZ283:AZ288"/>
    <mergeCell ref="BA283:BA288"/>
    <mergeCell ref="BU283:BU288"/>
    <mergeCell ref="BV283:BV288"/>
    <mergeCell ref="V283:V288"/>
    <mergeCell ref="W283:W288"/>
    <mergeCell ref="X283:X288"/>
    <mergeCell ref="Y283:Y288"/>
    <mergeCell ref="Z283:Z288"/>
    <mergeCell ref="AA283:AA288"/>
    <mergeCell ref="AR283:AR288"/>
    <mergeCell ref="AS283:AS288"/>
    <mergeCell ref="AT283:AT288"/>
    <mergeCell ref="M283:M288"/>
    <mergeCell ref="N283:N288"/>
    <mergeCell ref="O283:O288"/>
    <mergeCell ref="P283:P288"/>
    <mergeCell ref="Q283:Q288"/>
    <mergeCell ref="R283:R288"/>
    <mergeCell ref="S283:S288"/>
    <mergeCell ref="T283:T288"/>
    <mergeCell ref="X265:X270"/>
    <mergeCell ref="Y265:Y270"/>
    <mergeCell ref="Z265:Z270"/>
    <mergeCell ref="AA265:AA270"/>
    <mergeCell ref="AR265:AR270"/>
    <mergeCell ref="AS265:AS270"/>
    <mergeCell ref="AT265:AT270"/>
    <mergeCell ref="AU265:AU270"/>
    <mergeCell ref="AV265:AV270"/>
    <mergeCell ref="AW265:AW270"/>
    <mergeCell ref="AX265:AX270"/>
    <mergeCell ref="AY265:AY270"/>
    <mergeCell ref="AZ265:AZ270"/>
    <mergeCell ref="BA265:BA270"/>
    <mergeCell ref="BU265:BU270"/>
    <mergeCell ref="BV265:BV270"/>
    <mergeCell ref="BW265:BW270"/>
    <mergeCell ref="AT259:AT264"/>
    <mergeCell ref="AU259:AU264"/>
    <mergeCell ref="AV259:AV264"/>
    <mergeCell ref="AW259:AW264"/>
    <mergeCell ref="AX259:AX264"/>
    <mergeCell ref="AY259:AY264"/>
    <mergeCell ref="AZ259:AZ264"/>
    <mergeCell ref="BA259:BA264"/>
    <mergeCell ref="BU259:BU264"/>
    <mergeCell ref="BV259:BV264"/>
    <mergeCell ref="BW259:BW264"/>
    <mergeCell ref="BX259:BX264"/>
    <mergeCell ref="D265:D270"/>
    <mergeCell ref="E265:E270"/>
    <mergeCell ref="F265:F270"/>
    <mergeCell ref="G265:G270"/>
    <mergeCell ref="H265:H270"/>
    <mergeCell ref="I265:I270"/>
    <mergeCell ref="J265:J270"/>
    <mergeCell ref="K265:K270"/>
    <mergeCell ref="L265:L270"/>
    <mergeCell ref="M265:M270"/>
    <mergeCell ref="N265:N270"/>
    <mergeCell ref="O265:O270"/>
    <mergeCell ref="P265:P270"/>
    <mergeCell ref="Q265:Q270"/>
    <mergeCell ref="R265:R270"/>
    <mergeCell ref="S265:S270"/>
    <mergeCell ref="T265:T270"/>
    <mergeCell ref="U265:U270"/>
    <mergeCell ref="V265:V270"/>
    <mergeCell ref="W265:W270"/>
    <mergeCell ref="BV253:BV258"/>
    <mergeCell ref="BW253:BW258"/>
    <mergeCell ref="BX253:BX258"/>
    <mergeCell ref="A223:A258"/>
    <mergeCell ref="B223:B258"/>
    <mergeCell ref="C223:C258"/>
    <mergeCell ref="D259:D264"/>
    <mergeCell ref="E259:E264"/>
    <mergeCell ref="F259:F264"/>
    <mergeCell ref="G259:G264"/>
    <mergeCell ref="H259:H264"/>
    <mergeCell ref="I259:I264"/>
    <mergeCell ref="J259:J264"/>
    <mergeCell ref="K259:K264"/>
    <mergeCell ref="L259:L264"/>
    <mergeCell ref="M259:M264"/>
    <mergeCell ref="N259:N264"/>
    <mergeCell ref="O259:O264"/>
    <mergeCell ref="P259:P264"/>
    <mergeCell ref="Q259:Q264"/>
    <mergeCell ref="R259:R264"/>
    <mergeCell ref="S259:S264"/>
    <mergeCell ref="T259:T264"/>
    <mergeCell ref="U259:U264"/>
    <mergeCell ref="V259:V264"/>
    <mergeCell ref="W259:W264"/>
    <mergeCell ref="X259:X264"/>
    <mergeCell ref="Y259:Y264"/>
    <mergeCell ref="Z259:Z264"/>
    <mergeCell ref="AA259:AA264"/>
    <mergeCell ref="AR259:AR264"/>
    <mergeCell ref="AS259:AS264"/>
    <mergeCell ref="V253:V258"/>
    <mergeCell ref="W253:W258"/>
    <mergeCell ref="X253:X258"/>
    <mergeCell ref="Y253:Y258"/>
    <mergeCell ref="Z253:Z258"/>
    <mergeCell ref="AA253:AA258"/>
    <mergeCell ref="AR253:AR258"/>
    <mergeCell ref="AS253:AS258"/>
    <mergeCell ref="AT253:AT258"/>
    <mergeCell ref="AU253:AU258"/>
    <mergeCell ref="AV253:AV258"/>
    <mergeCell ref="AW253:AW258"/>
    <mergeCell ref="AX253:AX258"/>
    <mergeCell ref="AY253:AY258"/>
    <mergeCell ref="AZ253:AZ258"/>
    <mergeCell ref="BA253:BA258"/>
    <mergeCell ref="BU253:BU258"/>
    <mergeCell ref="AR247:AR252"/>
    <mergeCell ref="AS247:AS252"/>
    <mergeCell ref="AT247:AT252"/>
    <mergeCell ref="AU247:AU252"/>
    <mergeCell ref="AV247:AV252"/>
    <mergeCell ref="AW247:AW252"/>
    <mergeCell ref="AX247:AX252"/>
    <mergeCell ref="AY247:AY252"/>
    <mergeCell ref="AZ247:AZ252"/>
    <mergeCell ref="BA247:BA252"/>
    <mergeCell ref="BU247:BU252"/>
    <mergeCell ref="BV247:BV252"/>
    <mergeCell ref="BW247:BW252"/>
    <mergeCell ref="BX247:BX252"/>
    <mergeCell ref="D253:D258"/>
    <mergeCell ref="E253:E258"/>
    <mergeCell ref="F253:F258"/>
    <mergeCell ref="G253:G258"/>
    <mergeCell ref="H253:H258"/>
    <mergeCell ref="I253:I258"/>
    <mergeCell ref="J253:J258"/>
    <mergeCell ref="K253:K258"/>
    <mergeCell ref="L253:L258"/>
    <mergeCell ref="M253:M258"/>
    <mergeCell ref="N253:N258"/>
    <mergeCell ref="O253:O258"/>
    <mergeCell ref="P253:P258"/>
    <mergeCell ref="Q253:Q258"/>
    <mergeCell ref="R253:R258"/>
    <mergeCell ref="S253:S258"/>
    <mergeCell ref="T253:T258"/>
    <mergeCell ref="U253:U258"/>
    <mergeCell ref="AX241:AX246"/>
    <mergeCell ref="AY241:AY246"/>
    <mergeCell ref="AZ241:AZ246"/>
    <mergeCell ref="BA241:BA246"/>
    <mergeCell ref="BU241:BU246"/>
    <mergeCell ref="BV241:BV246"/>
    <mergeCell ref="BW241:BW246"/>
    <mergeCell ref="BX241:BX246"/>
    <mergeCell ref="D247:D252"/>
    <mergeCell ref="E247:E252"/>
    <mergeCell ref="F247:F252"/>
    <mergeCell ref="G247:G252"/>
    <mergeCell ref="H247:H252"/>
    <mergeCell ref="I247:I252"/>
    <mergeCell ref="J247:J252"/>
    <mergeCell ref="K247:K252"/>
    <mergeCell ref="L247:L252"/>
    <mergeCell ref="M247:M252"/>
    <mergeCell ref="N247:N252"/>
    <mergeCell ref="O247:O252"/>
    <mergeCell ref="P247:P252"/>
    <mergeCell ref="Q247:Q252"/>
    <mergeCell ref="R247:R252"/>
    <mergeCell ref="S247:S252"/>
    <mergeCell ref="T247:T252"/>
    <mergeCell ref="U247:U252"/>
    <mergeCell ref="V247:V252"/>
    <mergeCell ref="W247:W252"/>
    <mergeCell ref="X247:X252"/>
    <mergeCell ref="Y247:Y252"/>
    <mergeCell ref="Z247:Z252"/>
    <mergeCell ref="AA247:AA252"/>
    <mergeCell ref="BW235:BW240"/>
    <mergeCell ref="BX235:BX240"/>
    <mergeCell ref="D241:D246"/>
    <mergeCell ref="E241:E246"/>
    <mergeCell ref="F241:F246"/>
    <mergeCell ref="G241:G246"/>
    <mergeCell ref="H241:H246"/>
    <mergeCell ref="I241:I246"/>
    <mergeCell ref="J241:J246"/>
    <mergeCell ref="K241:K246"/>
    <mergeCell ref="L241:L246"/>
    <mergeCell ref="M241:M246"/>
    <mergeCell ref="N241:N246"/>
    <mergeCell ref="O241:O246"/>
    <mergeCell ref="P241:P246"/>
    <mergeCell ref="Q241:Q246"/>
    <mergeCell ref="R241:R246"/>
    <mergeCell ref="S241:S246"/>
    <mergeCell ref="T241:T246"/>
    <mergeCell ref="U241:U246"/>
    <mergeCell ref="V241:V246"/>
    <mergeCell ref="W241:W246"/>
    <mergeCell ref="X241:X246"/>
    <mergeCell ref="Y241:Y246"/>
    <mergeCell ref="Z241:Z246"/>
    <mergeCell ref="AA241:AA246"/>
    <mergeCell ref="AR241:AR246"/>
    <mergeCell ref="AS241:AS246"/>
    <mergeCell ref="AT241:AT246"/>
    <mergeCell ref="AU241:AU246"/>
    <mergeCell ref="AV241:AV246"/>
    <mergeCell ref="AW241:AW246"/>
    <mergeCell ref="W235:W240"/>
    <mergeCell ref="X235:X240"/>
    <mergeCell ref="Y235:Y240"/>
    <mergeCell ref="Z235:Z240"/>
    <mergeCell ref="AA235:AA240"/>
    <mergeCell ref="AR235:AR240"/>
    <mergeCell ref="AS235:AS240"/>
    <mergeCell ref="AT235:AT240"/>
    <mergeCell ref="AU235:AU240"/>
    <mergeCell ref="AV235:AV240"/>
    <mergeCell ref="AW235:AW240"/>
    <mergeCell ref="AX235:AX240"/>
    <mergeCell ref="AY235:AY240"/>
    <mergeCell ref="AZ235:AZ240"/>
    <mergeCell ref="BA235:BA240"/>
    <mergeCell ref="BU235:BU240"/>
    <mergeCell ref="BV235:BV240"/>
    <mergeCell ref="AS229:AS234"/>
    <mergeCell ref="AT229:AT234"/>
    <mergeCell ref="AU229:AU234"/>
    <mergeCell ref="AV229:AV234"/>
    <mergeCell ref="AW229:AW234"/>
    <mergeCell ref="AX229:AX234"/>
    <mergeCell ref="AY229:AY234"/>
    <mergeCell ref="AZ229:AZ234"/>
    <mergeCell ref="BA229:BA234"/>
    <mergeCell ref="BU229:BU234"/>
    <mergeCell ref="BV229:BV234"/>
    <mergeCell ref="BW229:BW234"/>
    <mergeCell ref="BX229:BX234"/>
    <mergeCell ref="D235:D240"/>
    <mergeCell ref="E235:E240"/>
    <mergeCell ref="F235:F240"/>
    <mergeCell ref="G235:G240"/>
    <mergeCell ref="H235:H240"/>
    <mergeCell ref="I235:I240"/>
    <mergeCell ref="J235:J240"/>
    <mergeCell ref="K235:K240"/>
    <mergeCell ref="L235:L240"/>
    <mergeCell ref="M235:M240"/>
    <mergeCell ref="N235:N240"/>
    <mergeCell ref="O235:O240"/>
    <mergeCell ref="P235:P240"/>
    <mergeCell ref="Q235:Q240"/>
    <mergeCell ref="R235:R240"/>
    <mergeCell ref="S235:S240"/>
    <mergeCell ref="T235:T240"/>
    <mergeCell ref="U235:U240"/>
    <mergeCell ref="V235:V240"/>
    <mergeCell ref="AY223:AY228"/>
    <mergeCell ref="AZ223:AZ228"/>
    <mergeCell ref="BA223:BA228"/>
    <mergeCell ref="BU223:BU228"/>
    <mergeCell ref="BV223:BV228"/>
    <mergeCell ref="BW223:BW228"/>
    <mergeCell ref="BX223:BX228"/>
    <mergeCell ref="D229:D234"/>
    <mergeCell ref="E229:E234"/>
    <mergeCell ref="F229:F234"/>
    <mergeCell ref="G229:G234"/>
    <mergeCell ref="H229:H234"/>
    <mergeCell ref="I229:I234"/>
    <mergeCell ref="J229:J234"/>
    <mergeCell ref="K229:K234"/>
    <mergeCell ref="L229:L234"/>
    <mergeCell ref="M229:M234"/>
    <mergeCell ref="N229:N234"/>
    <mergeCell ref="O229:O234"/>
    <mergeCell ref="P229:P234"/>
    <mergeCell ref="Q229:Q234"/>
    <mergeCell ref="R229:R234"/>
    <mergeCell ref="S229:S234"/>
    <mergeCell ref="T229:T234"/>
    <mergeCell ref="U229:U234"/>
    <mergeCell ref="V229:V234"/>
    <mergeCell ref="W229:W234"/>
    <mergeCell ref="X229:X234"/>
    <mergeCell ref="Y229:Y234"/>
    <mergeCell ref="Z229:Z234"/>
    <mergeCell ref="AA229:AA234"/>
    <mergeCell ref="AR229:AR234"/>
    <mergeCell ref="R223:R228"/>
    <mergeCell ref="S223:S228"/>
    <mergeCell ref="T223:T228"/>
    <mergeCell ref="U223:U228"/>
    <mergeCell ref="V223:V228"/>
    <mergeCell ref="W223:W228"/>
    <mergeCell ref="X223:X228"/>
    <mergeCell ref="Y223:Y228"/>
    <mergeCell ref="Z223:Z228"/>
    <mergeCell ref="AA223:AA228"/>
    <mergeCell ref="AR223:AR228"/>
    <mergeCell ref="AS223:AS228"/>
    <mergeCell ref="AT223:AT228"/>
    <mergeCell ref="AU223:AU228"/>
    <mergeCell ref="AV223:AV228"/>
    <mergeCell ref="AW223:AW228"/>
    <mergeCell ref="AX223:AX228"/>
    <mergeCell ref="A133:A168"/>
    <mergeCell ref="B133:B168"/>
    <mergeCell ref="C133:C168"/>
    <mergeCell ref="D223:D228"/>
    <mergeCell ref="E223:E228"/>
    <mergeCell ref="F223:F228"/>
    <mergeCell ref="G223:G228"/>
    <mergeCell ref="H223:H228"/>
    <mergeCell ref="I223:I228"/>
    <mergeCell ref="J223:J228"/>
    <mergeCell ref="K223:K228"/>
    <mergeCell ref="L223:L228"/>
    <mergeCell ref="M223:M228"/>
    <mergeCell ref="N223:N228"/>
    <mergeCell ref="O223:O228"/>
    <mergeCell ref="P223:P228"/>
    <mergeCell ref="Q223:Q228"/>
    <mergeCell ref="D133:D138"/>
    <mergeCell ref="E133:E138"/>
    <mergeCell ref="F133:F138"/>
    <mergeCell ref="G133:G138"/>
    <mergeCell ref="H133:H138"/>
    <mergeCell ref="I133:I138"/>
    <mergeCell ref="J133:J138"/>
    <mergeCell ref="K133:K138"/>
    <mergeCell ref="L133:L138"/>
    <mergeCell ref="M133:M138"/>
    <mergeCell ref="N133:N138"/>
    <mergeCell ref="O133:O138"/>
    <mergeCell ref="P133:P138"/>
    <mergeCell ref="Q133:Q138"/>
    <mergeCell ref="H205:H210"/>
    <mergeCell ref="Y163:Y168"/>
    <mergeCell ref="Z163:Z168"/>
    <mergeCell ref="AA163:AA168"/>
    <mergeCell ref="AR163:AR168"/>
    <mergeCell ref="AS163:AS168"/>
    <mergeCell ref="AT163:AT168"/>
    <mergeCell ref="AU163:AU168"/>
    <mergeCell ref="AV163:AV168"/>
    <mergeCell ref="AW163:AW168"/>
    <mergeCell ref="AX163:AX168"/>
    <mergeCell ref="AY163:AY168"/>
    <mergeCell ref="AZ163:AZ168"/>
    <mergeCell ref="BA163:BA168"/>
    <mergeCell ref="BU163:BU168"/>
    <mergeCell ref="BV163:BV168"/>
    <mergeCell ref="BW163:BW168"/>
    <mergeCell ref="BX163:BX168"/>
    <mergeCell ref="AU157:AU162"/>
    <mergeCell ref="AV157:AV162"/>
    <mergeCell ref="AW157:AW162"/>
    <mergeCell ref="AX157:AX162"/>
    <mergeCell ref="AY157:AY162"/>
    <mergeCell ref="AZ157:AZ162"/>
    <mergeCell ref="BA157:BA162"/>
    <mergeCell ref="BU157:BU162"/>
    <mergeCell ref="BV157:BV162"/>
    <mergeCell ref="BW157:BW162"/>
    <mergeCell ref="BX157:BX162"/>
    <mergeCell ref="D163:D168"/>
    <mergeCell ref="E163:E168"/>
    <mergeCell ref="F163:F168"/>
    <mergeCell ref="G163:G168"/>
    <mergeCell ref="H163:H168"/>
    <mergeCell ref="I163:I168"/>
    <mergeCell ref="J163:J168"/>
    <mergeCell ref="K163:K168"/>
    <mergeCell ref="L163:L168"/>
    <mergeCell ref="M163:M168"/>
    <mergeCell ref="N163:N168"/>
    <mergeCell ref="O163:O168"/>
    <mergeCell ref="P163:P168"/>
    <mergeCell ref="Q163:Q168"/>
    <mergeCell ref="R163:R168"/>
    <mergeCell ref="S163:S168"/>
    <mergeCell ref="T163:T168"/>
    <mergeCell ref="U163:U168"/>
    <mergeCell ref="V163:V168"/>
    <mergeCell ref="W163:W168"/>
    <mergeCell ref="X163:X168"/>
    <mergeCell ref="BA151:BA156"/>
    <mergeCell ref="BU151:BU156"/>
    <mergeCell ref="BV151:BV156"/>
    <mergeCell ref="BW151:BW156"/>
    <mergeCell ref="BX151:BX156"/>
    <mergeCell ref="D157:D162"/>
    <mergeCell ref="E157:E162"/>
    <mergeCell ref="F157:F162"/>
    <mergeCell ref="G157:G162"/>
    <mergeCell ref="H157:H162"/>
    <mergeCell ref="I157:I162"/>
    <mergeCell ref="J157:J162"/>
    <mergeCell ref="K157:K162"/>
    <mergeCell ref="L157:L162"/>
    <mergeCell ref="M157:M162"/>
    <mergeCell ref="N157:N162"/>
    <mergeCell ref="O157:O162"/>
    <mergeCell ref="P157:P162"/>
    <mergeCell ref="Q157:Q162"/>
    <mergeCell ref="R157:R162"/>
    <mergeCell ref="S157:S162"/>
    <mergeCell ref="T157:T162"/>
    <mergeCell ref="U157:U162"/>
    <mergeCell ref="V157:V162"/>
    <mergeCell ref="W157:W162"/>
    <mergeCell ref="X157:X162"/>
    <mergeCell ref="Y157:Y162"/>
    <mergeCell ref="Z157:Z162"/>
    <mergeCell ref="AA157:AA162"/>
    <mergeCell ref="AR157:AR162"/>
    <mergeCell ref="AS157:AS162"/>
    <mergeCell ref="AT157:AT162"/>
    <mergeCell ref="T151:T156"/>
    <mergeCell ref="U151:U156"/>
    <mergeCell ref="V151:V156"/>
    <mergeCell ref="W151:W156"/>
    <mergeCell ref="X151:X156"/>
    <mergeCell ref="Y151:Y156"/>
    <mergeCell ref="Z151:Z156"/>
    <mergeCell ref="AA151:AA156"/>
    <mergeCell ref="AR151:AR156"/>
    <mergeCell ref="AS151:AS156"/>
    <mergeCell ref="AT151:AT156"/>
    <mergeCell ref="AU151:AU156"/>
    <mergeCell ref="AV151:AV156"/>
    <mergeCell ref="AW151:AW156"/>
    <mergeCell ref="AX151:AX156"/>
    <mergeCell ref="AY151:AY156"/>
    <mergeCell ref="AZ151:AZ156"/>
    <mergeCell ref="Z145:Z150"/>
    <mergeCell ref="AA145:AA150"/>
    <mergeCell ref="AR145:AR150"/>
    <mergeCell ref="AS145:AS150"/>
    <mergeCell ref="AT145:AT150"/>
    <mergeCell ref="AU145:AU150"/>
    <mergeCell ref="AV145:AV150"/>
    <mergeCell ref="AW145:AW150"/>
    <mergeCell ref="AX145:AX150"/>
    <mergeCell ref="AY145:AY150"/>
    <mergeCell ref="AZ145:AZ150"/>
    <mergeCell ref="BA145:BA150"/>
    <mergeCell ref="BU145:BU150"/>
    <mergeCell ref="BV145:BV150"/>
    <mergeCell ref="BW145:BW150"/>
    <mergeCell ref="BX145:BX150"/>
    <mergeCell ref="D151:D156"/>
    <mergeCell ref="E151:E156"/>
    <mergeCell ref="F151:F156"/>
    <mergeCell ref="G151:G156"/>
    <mergeCell ref="H151:H156"/>
    <mergeCell ref="I151:I156"/>
    <mergeCell ref="J151:J156"/>
    <mergeCell ref="K151:K156"/>
    <mergeCell ref="L151:L156"/>
    <mergeCell ref="M151:M156"/>
    <mergeCell ref="N151:N156"/>
    <mergeCell ref="O151:O156"/>
    <mergeCell ref="P151:P156"/>
    <mergeCell ref="Q151:Q156"/>
    <mergeCell ref="R151:R156"/>
    <mergeCell ref="S151:S156"/>
    <mergeCell ref="AV139:AV144"/>
    <mergeCell ref="AW139:AW144"/>
    <mergeCell ref="AX139:AX144"/>
    <mergeCell ref="AY139:AY144"/>
    <mergeCell ref="AZ139:AZ144"/>
    <mergeCell ref="BA139:BA144"/>
    <mergeCell ref="BU139:BU144"/>
    <mergeCell ref="BV139:BV144"/>
    <mergeCell ref="BW139:BW144"/>
    <mergeCell ref="BX139:BX144"/>
    <mergeCell ref="D145:D150"/>
    <mergeCell ref="E145:E150"/>
    <mergeCell ref="F145:F150"/>
    <mergeCell ref="G145:G150"/>
    <mergeCell ref="H145:H150"/>
    <mergeCell ref="I145:I150"/>
    <mergeCell ref="J145:J150"/>
    <mergeCell ref="K145:K150"/>
    <mergeCell ref="L145:L150"/>
    <mergeCell ref="M145:M150"/>
    <mergeCell ref="N145:N150"/>
    <mergeCell ref="O145:O150"/>
    <mergeCell ref="P145:P150"/>
    <mergeCell ref="Q145:Q150"/>
    <mergeCell ref="R145:R150"/>
    <mergeCell ref="S145:S150"/>
    <mergeCell ref="T145:T150"/>
    <mergeCell ref="U145:U150"/>
    <mergeCell ref="V145:V150"/>
    <mergeCell ref="W145:W150"/>
    <mergeCell ref="X145:X150"/>
    <mergeCell ref="Y145:Y150"/>
    <mergeCell ref="BU133:BU138"/>
    <mergeCell ref="BV133:BV138"/>
    <mergeCell ref="BW133:BW138"/>
    <mergeCell ref="BX133:BX138"/>
    <mergeCell ref="D139:D144"/>
    <mergeCell ref="E139:E144"/>
    <mergeCell ref="F139:F144"/>
    <mergeCell ref="G139:G144"/>
    <mergeCell ref="H139:H144"/>
    <mergeCell ref="I139:I144"/>
    <mergeCell ref="J139:J144"/>
    <mergeCell ref="K139:K144"/>
    <mergeCell ref="L139:L144"/>
    <mergeCell ref="M139:M144"/>
    <mergeCell ref="N139:N144"/>
    <mergeCell ref="O139:O144"/>
    <mergeCell ref="P139:P144"/>
    <mergeCell ref="Q139:Q144"/>
    <mergeCell ref="R139:R144"/>
    <mergeCell ref="S139:S144"/>
    <mergeCell ref="T139:T144"/>
    <mergeCell ref="U139:U144"/>
    <mergeCell ref="V139:V144"/>
    <mergeCell ref="W139:W144"/>
    <mergeCell ref="X139:X144"/>
    <mergeCell ref="Y139:Y144"/>
    <mergeCell ref="Z139:Z144"/>
    <mergeCell ref="AA139:AA144"/>
    <mergeCell ref="AR139:AR144"/>
    <mergeCell ref="AS139:AS144"/>
    <mergeCell ref="AT139:AT144"/>
    <mergeCell ref="AU139:AU144"/>
    <mergeCell ref="U133:U138"/>
    <mergeCell ref="V133:V138"/>
    <mergeCell ref="W133:W138"/>
    <mergeCell ref="X133:X138"/>
    <mergeCell ref="Y133:Y138"/>
    <mergeCell ref="Z133:Z138"/>
    <mergeCell ref="AA133:AA138"/>
    <mergeCell ref="AR133:AR138"/>
    <mergeCell ref="AS133:AS138"/>
    <mergeCell ref="AT133:AT138"/>
    <mergeCell ref="AU133:AU138"/>
    <mergeCell ref="AV133:AV138"/>
    <mergeCell ref="AW133:AW138"/>
    <mergeCell ref="AX133:AX138"/>
    <mergeCell ref="AY133:AY138"/>
    <mergeCell ref="AZ133:AZ138"/>
    <mergeCell ref="BA133:BA138"/>
    <mergeCell ref="R133:R138"/>
    <mergeCell ref="S133:S138"/>
    <mergeCell ref="T133:T138"/>
    <mergeCell ref="AV67:AV72"/>
    <mergeCell ref="AW67:AW72"/>
    <mergeCell ref="AX67:AX72"/>
    <mergeCell ref="AY67:AY72"/>
    <mergeCell ref="AZ67:AZ72"/>
    <mergeCell ref="BA67:BA72"/>
    <mergeCell ref="BU67:BU72"/>
    <mergeCell ref="BV67:BV72"/>
    <mergeCell ref="V67:V72"/>
    <mergeCell ref="W67:W72"/>
    <mergeCell ref="X67:X72"/>
    <mergeCell ref="Y67:Y72"/>
    <mergeCell ref="Z67:Z72"/>
    <mergeCell ref="AA67:AA72"/>
    <mergeCell ref="AR67:AR72"/>
    <mergeCell ref="AS67:AS72"/>
    <mergeCell ref="AT67:AT72"/>
    <mergeCell ref="BA115:BA120"/>
    <mergeCell ref="BU115:BU120"/>
    <mergeCell ref="BV115:BV120"/>
    <mergeCell ref="AW109:AW114"/>
    <mergeCell ref="AX109:AX114"/>
    <mergeCell ref="AY109:AY114"/>
    <mergeCell ref="AZ109:AZ114"/>
    <mergeCell ref="BA109:BA114"/>
    <mergeCell ref="BU109:BU114"/>
    <mergeCell ref="BV109:BV114"/>
    <mergeCell ref="U109:U114"/>
    <mergeCell ref="U97:U102"/>
    <mergeCell ref="BV61:BV66"/>
    <mergeCell ref="BW61:BW66"/>
    <mergeCell ref="BX61:BX66"/>
    <mergeCell ref="D67:D72"/>
    <mergeCell ref="E67:E72"/>
    <mergeCell ref="F67:F72"/>
    <mergeCell ref="G67:G72"/>
    <mergeCell ref="H67:H72"/>
    <mergeCell ref="I67:I72"/>
    <mergeCell ref="J67:J72"/>
    <mergeCell ref="K67:K72"/>
    <mergeCell ref="L67:L72"/>
    <mergeCell ref="M67:M72"/>
    <mergeCell ref="N67:N72"/>
    <mergeCell ref="O67:O72"/>
    <mergeCell ref="P67:P72"/>
    <mergeCell ref="Q67:Q72"/>
    <mergeCell ref="R67:R72"/>
    <mergeCell ref="S67:S72"/>
    <mergeCell ref="T67:T72"/>
    <mergeCell ref="U67:U72"/>
    <mergeCell ref="AA61:AA66"/>
    <mergeCell ref="AR61:AR66"/>
    <mergeCell ref="AS61:AS66"/>
    <mergeCell ref="AT61:AT66"/>
    <mergeCell ref="AU61:AU66"/>
    <mergeCell ref="AV61:AV66"/>
    <mergeCell ref="AW61:AW66"/>
    <mergeCell ref="AX61:AX66"/>
    <mergeCell ref="BW67:BW72"/>
    <mergeCell ref="BX67:BX72"/>
    <mergeCell ref="AU67:AU72"/>
    <mergeCell ref="V61:V66"/>
    <mergeCell ref="W61:W66"/>
    <mergeCell ref="X61:X66"/>
    <mergeCell ref="Y61:Y66"/>
    <mergeCell ref="Z61:Z66"/>
    <mergeCell ref="I61:I66"/>
    <mergeCell ref="J61:J66"/>
    <mergeCell ref="K61:K66"/>
    <mergeCell ref="L61:L66"/>
    <mergeCell ref="M61:M66"/>
    <mergeCell ref="N61:N66"/>
    <mergeCell ref="O61:O66"/>
    <mergeCell ref="P61:P66"/>
    <mergeCell ref="Q61:Q66"/>
    <mergeCell ref="AZ61:AZ66"/>
    <mergeCell ref="BA61:BA66"/>
    <mergeCell ref="BU61:BU66"/>
    <mergeCell ref="A13:A30"/>
    <mergeCell ref="A61:A72"/>
    <mergeCell ref="B61:B72"/>
    <mergeCell ref="C61:C72"/>
    <mergeCell ref="D61:D66"/>
    <mergeCell ref="E61:E66"/>
    <mergeCell ref="F61:F66"/>
    <mergeCell ref="G61:G66"/>
    <mergeCell ref="H61:H66"/>
    <mergeCell ref="AV25:AV30"/>
    <mergeCell ref="AW25:AW30"/>
    <mergeCell ref="AX25:AX30"/>
    <mergeCell ref="AY25:AY30"/>
    <mergeCell ref="BA25:BA30"/>
    <mergeCell ref="BU25:BU30"/>
    <mergeCell ref="BV25:BV30"/>
    <mergeCell ref="BW25:BW30"/>
    <mergeCell ref="AZ13:AZ18"/>
    <mergeCell ref="BA13:BA18"/>
    <mergeCell ref="BU13:BU18"/>
    <mergeCell ref="BV13:BV18"/>
    <mergeCell ref="BW13:BW18"/>
    <mergeCell ref="Y13:Y18"/>
    <mergeCell ref="Z13:Z18"/>
    <mergeCell ref="AA13:AA18"/>
    <mergeCell ref="AU13:AU18"/>
    <mergeCell ref="AT13:AT18"/>
    <mergeCell ref="AY61:AY66"/>
    <mergeCell ref="R61:R66"/>
    <mergeCell ref="S61:S66"/>
    <mergeCell ref="T61:T66"/>
    <mergeCell ref="U61:U66"/>
    <mergeCell ref="BX25:BX30"/>
    <mergeCell ref="BU19:BU24"/>
    <mergeCell ref="BW19:BW24"/>
    <mergeCell ref="BX19:BX24"/>
    <mergeCell ref="D25:D30"/>
    <mergeCell ref="E25:E30"/>
    <mergeCell ref="F25:F30"/>
    <mergeCell ref="G25:G30"/>
    <mergeCell ref="H25:H30"/>
    <mergeCell ref="I25:I30"/>
    <mergeCell ref="J25:J30"/>
    <mergeCell ref="K25:K30"/>
    <mergeCell ref="L25:L30"/>
    <mergeCell ref="P25:P30"/>
    <mergeCell ref="Q25:Q30"/>
    <mergeCell ref="R25:R30"/>
    <mergeCell ref="S25:S30"/>
    <mergeCell ref="T25:T30"/>
    <mergeCell ref="X25:X30"/>
    <mergeCell ref="Y25:Y30"/>
    <mergeCell ref="Z25:Z30"/>
    <mergeCell ref="AA25:AA30"/>
    <mergeCell ref="AR25:AR30"/>
    <mergeCell ref="AT25:AT30"/>
    <mergeCell ref="AU25:AU30"/>
    <mergeCell ref="AW19:AW24"/>
    <mergeCell ref="AV19:AV24"/>
    <mergeCell ref="AU19:AU24"/>
    <mergeCell ref="AR19:AR24"/>
    <mergeCell ref="AZ25:AZ30"/>
    <mergeCell ref="BV19:BV24"/>
    <mergeCell ref="W25:W30"/>
    <mergeCell ref="BX13:BX18"/>
    <mergeCell ref="D19:D24"/>
    <mergeCell ref="E19:E24"/>
    <mergeCell ref="F19:F24"/>
    <mergeCell ref="G19:G24"/>
    <mergeCell ref="H19:H24"/>
    <mergeCell ref="I19:I24"/>
    <mergeCell ref="J19:J24"/>
    <mergeCell ref="K19:K24"/>
    <mergeCell ref="L19:L24"/>
    <mergeCell ref="N19:N24"/>
    <mergeCell ref="P19:P24"/>
    <mergeCell ref="Q19:Q24"/>
    <mergeCell ref="R19:R24"/>
    <mergeCell ref="S19:S24"/>
    <mergeCell ref="U19:U24"/>
    <mergeCell ref="Y19:Y24"/>
    <mergeCell ref="Z19:Z24"/>
    <mergeCell ref="AA19:AA24"/>
    <mergeCell ref="D13:D18"/>
    <mergeCell ref="E13:E18"/>
    <mergeCell ref="G13:G18"/>
    <mergeCell ref="I13:I18"/>
    <mergeCell ref="J13:J18"/>
    <mergeCell ref="L13:L18"/>
    <mergeCell ref="M13:M18"/>
    <mergeCell ref="R13:R18"/>
    <mergeCell ref="S13:S18"/>
    <mergeCell ref="U13:U18"/>
    <mergeCell ref="V13:V18"/>
    <mergeCell ref="W13:W18"/>
    <mergeCell ref="X13:X18"/>
    <mergeCell ref="BW115:BW120"/>
    <mergeCell ref="BX115:BX120"/>
    <mergeCell ref="AR115:AR120"/>
    <mergeCell ref="AS115:AS120"/>
    <mergeCell ref="AT115:AT120"/>
    <mergeCell ref="AU115:AU120"/>
    <mergeCell ref="AV115:AV120"/>
    <mergeCell ref="AW115:AW120"/>
    <mergeCell ref="AX115:AX120"/>
    <mergeCell ref="AY115:AY120"/>
    <mergeCell ref="AZ115:AZ120"/>
    <mergeCell ref="S115:S120"/>
    <mergeCell ref="T115:T120"/>
    <mergeCell ref="U115:U120"/>
    <mergeCell ref="V115:V120"/>
    <mergeCell ref="W115:W120"/>
    <mergeCell ref="X115:X120"/>
    <mergeCell ref="Y115:Y120"/>
    <mergeCell ref="Z115:Z120"/>
    <mergeCell ref="AA115:AA120"/>
    <mergeCell ref="J115:J120"/>
    <mergeCell ref="K115:K120"/>
    <mergeCell ref="L115:L120"/>
    <mergeCell ref="M115:M120"/>
    <mergeCell ref="N115:N120"/>
    <mergeCell ref="O115:O120"/>
    <mergeCell ref="P115:P120"/>
    <mergeCell ref="Q115:Q120"/>
    <mergeCell ref="R115:R120"/>
    <mergeCell ref="I313:I318"/>
    <mergeCell ref="H313:H318"/>
    <mergeCell ref="G313:G318"/>
    <mergeCell ref="F313:F318"/>
    <mergeCell ref="E313:E318"/>
    <mergeCell ref="D313:D318"/>
    <mergeCell ref="A73:A120"/>
    <mergeCell ref="B73:B120"/>
    <mergeCell ref="C73:C120"/>
    <mergeCell ref="D97:D102"/>
    <mergeCell ref="E97:E102"/>
    <mergeCell ref="F97:F102"/>
    <mergeCell ref="D115:D120"/>
    <mergeCell ref="E115:E120"/>
    <mergeCell ref="F115:F120"/>
    <mergeCell ref="G115:G120"/>
    <mergeCell ref="H115:H120"/>
    <mergeCell ref="I115:I120"/>
    <mergeCell ref="G97:G102"/>
    <mergeCell ref="H97:H102"/>
    <mergeCell ref="I97:I102"/>
    <mergeCell ref="J97:J102"/>
    <mergeCell ref="K97:K102"/>
    <mergeCell ref="BW109:BW114"/>
    <mergeCell ref="BX109:BX114"/>
    <mergeCell ref="X109:X114"/>
    <mergeCell ref="Y109:Y114"/>
    <mergeCell ref="Z109:Z114"/>
    <mergeCell ref="AA109:AA114"/>
    <mergeCell ref="AR109:AR114"/>
    <mergeCell ref="AS109:AS114"/>
    <mergeCell ref="AT109:AT114"/>
    <mergeCell ref="AU109:AU114"/>
    <mergeCell ref="AV109:AV114"/>
    <mergeCell ref="BW97:BW102"/>
    <mergeCell ref="V97:V102"/>
    <mergeCell ref="W97:W102"/>
    <mergeCell ref="X97:X102"/>
    <mergeCell ref="BU103:BU108"/>
    <mergeCell ref="BV103:BV108"/>
    <mergeCell ref="BW103:BW108"/>
    <mergeCell ref="BX103:BX108"/>
    <mergeCell ref="V109:V114"/>
    <mergeCell ref="W109:W114"/>
    <mergeCell ref="AS103:AS108"/>
    <mergeCell ref="AT103:AT108"/>
    <mergeCell ref="AU103:AU108"/>
    <mergeCell ref="AV103:AV108"/>
    <mergeCell ref="BA103:BA108"/>
    <mergeCell ref="D109:D114"/>
    <mergeCell ref="E109:E114"/>
    <mergeCell ref="F109:F114"/>
    <mergeCell ref="G109:G114"/>
    <mergeCell ref="H109:H114"/>
    <mergeCell ref="I109:I114"/>
    <mergeCell ref="J109:J114"/>
    <mergeCell ref="K109:K114"/>
    <mergeCell ref="L109:L114"/>
    <mergeCell ref="M109:M114"/>
    <mergeCell ref="N109:N114"/>
    <mergeCell ref="O109:O114"/>
    <mergeCell ref="P109:P114"/>
    <mergeCell ref="Q109:Q114"/>
    <mergeCell ref="R109:R114"/>
    <mergeCell ref="S109:S114"/>
    <mergeCell ref="T109:T114"/>
    <mergeCell ref="T103:T108"/>
    <mergeCell ref="U103:U108"/>
    <mergeCell ref="V103:V108"/>
    <mergeCell ref="W103:W108"/>
    <mergeCell ref="X103:X108"/>
    <mergeCell ref="Y103:Y108"/>
    <mergeCell ref="Z103:Z108"/>
    <mergeCell ref="AA103:AA108"/>
    <mergeCell ref="AR103:AR108"/>
    <mergeCell ref="AX97:AX102"/>
    <mergeCell ref="AY97:AY102"/>
    <mergeCell ref="AZ97:AZ102"/>
    <mergeCell ref="BA97:BA102"/>
    <mergeCell ref="BU97:BU102"/>
    <mergeCell ref="BV97:BV102"/>
    <mergeCell ref="AW103:AW108"/>
    <mergeCell ref="AX103:AX108"/>
    <mergeCell ref="AY103:AY108"/>
    <mergeCell ref="AZ103:AZ108"/>
    <mergeCell ref="BA91:BA96"/>
    <mergeCell ref="BU91:BU96"/>
    <mergeCell ref="BV91:BV96"/>
    <mergeCell ref="BW91:BW96"/>
    <mergeCell ref="BX91:BX96"/>
    <mergeCell ref="X91:X96"/>
    <mergeCell ref="Y91:Y96"/>
    <mergeCell ref="Z91:Z96"/>
    <mergeCell ref="AA91:AA96"/>
    <mergeCell ref="AR91:AR96"/>
    <mergeCell ref="AS91:AS96"/>
    <mergeCell ref="AT91:AT96"/>
    <mergeCell ref="AU91:AU96"/>
    <mergeCell ref="AV91:AV96"/>
    <mergeCell ref="BX97:BX102"/>
    <mergeCell ref="D103:D108"/>
    <mergeCell ref="E103:E108"/>
    <mergeCell ref="F103:F108"/>
    <mergeCell ref="G103:G108"/>
    <mergeCell ref="H103:H108"/>
    <mergeCell ref="I103:I108"/>
    <mergeCell ref="J103:J108"/>
    <mergeCell ref="K103:K108"/>
    <mergeCell ref="L103:L108"/>
    <mergeCell ref="M103:M108"/>
    <mergeCell ref="N103:N108"/>
    <mergeCell ref="O103:O108"/>
    <mergeCell ref="P103:P108"/>
    <mergeCell ref="Q103:Q108"/>
    <mergeCell ref="R103:R108"/>
    <mergeCell ref="S103:S108"/>
    <mergeCell ref="Y97:Y102"/>
    <mergeCell ref="AW85:AW90"/>
    <mergeCell ref="AX85:AX90"/>
    <mergeCell ref="AY85:AY90"/>
    <mergeCell ref="AZ85:AZ90"/>
    <mergeCell ref="L97:L102"/>
    <mergeCell ref="M97:M102"/>
    <mergeCell ref="N97:N102"/>
    <mergeCell ref="O97:O102"/>
    <mergeCell ref="AW91:AW96"/>
    <mergeCell ref="AX91:AX96"/>
    <mergeCell ref="AY91:AY96"/>
    <mergeCell ref="AZ91:AZ96"/>
    <mergeCell ref="Z97:Z102"/>
    <mergeCell ref="AA97:AA102"/>
    <mergeCell ref="AR97:AR102"/>
    <mergeCell ref="AS97:AS102"/>
    <mergeCell ref="AT97:AT102"/>
    <mergeCell ref="AU97:AU102"/>
    <mergeCell ref="AV97:AV102"/>
    <mergeCell ref="AW97:AW102"/>
    <mergeCell ref="P97:P102"/>
    <mergeCell ref="Q97:Q102"/>
    <mergeCell ref="R97:R102"/>
    <mergeCell ref="S97:S102"/>
    <mergeCell ref="T97:T102"/>
    <mergeCell ref="BA79:BA84"/>
    <mergeCell ref="BU79:BU84"/>
    <mergeCell ref="BV79:BV84"/>
    <mergeCell ref="BW79:BW84"/>
    <mergeCell ref="BU85:BU90"/>
    <mergeCell ref="BV85:BV90"/>
    <mergeCell ref="BW85:BW90"/>
    <mergeCell ref="BX85:BX90"/>
    <mergeCell ref="D91:D96"/>
    <mergeCell ref="E91:E96"/>
    <mergeCell ref="F91:F96"/>
    <mergeCell ref="G91:G96"/>
    <mergeCell ref="H91:H96"/>
    <mergeCell ref="I91:I96"/>
    <mergeCell ref="J91:J96"/>
    <mergeCell ref="K91:K96"/>
    <mergeCell ref="L91:L96"/>
    <mergeCell ref="M91:M96"/>
    <mergeCell ref="N91:N96"/>
    <mergeCell ref="O91:O96"/>
    <mergeCell ref="P91:P96"/>
    <mergeCell ref="Q91:Q96"/>
    <mergeCell ref="R91:R96"/>
    <mergeCell ref="S91:S96"/>
    <mergeCell ref="T91:T96"/>
    <mergeCell ref="U91:U96"/>
    <mergeCell ref="V91:V96"/>
    <mergeCell ref="W91:W96"/>
    <mergeCell ref="AS85:AS90"/>
    <mergeCell ref="AT85:AT90"/>
    <mergeCell ref="AU85:AU90"/>
    <mergeCell ref="AV85:AV90"/>
    <mergeCell ref="BX79:BX84"/>
    <mergeCell ref="D85:D90"/>
    <mergeCell ref="E85:E90"/>
    <mergeCell ref="F85:F90"/>
    <mergeCell ref="G85:G90"/>
    <mergeCell ref="H85:H90"/>
    <mergeCell ref="I85:I90"/>
    <mergeCell ref="J85:J90"/>
    <mergeCell ref="K85:K90"/>
    <mergeCell ref="L85:L90"/>
    <mergeCell ref="M85:M90"/>
    <mergeCell ref="N85:N90"/>
    <mergeCell ref="O85:O90"/>
    <mergeCell ref="P85:P90"/>
    <mergeCell ref="Q85:Q90"/>
    <mergeCell ref="R85:R90"/>
    <mergeCell ref="S85:S90"/>
    <mergeCell ref="Y79:Y84"/>
    <mergeCell ref="Z79:Z84"/>
    <mergeCell ref="AA79:AA84"/>
    <mergeCell ref="AR79:AR84"/>
    <mergeCell ref="AS79:AS84"/>
    <mergeCell ref="AT79:AT84"/>
    <mergeCell ref="AU79:AU84"/>
    <mergeCell ref="AV79:AV84"/>
    <mergeCell ref="AW79:AW84"/>
    <mergeCell ref="BA85:BA90"/>
    <mergeCell ref="T85:T90"/>
    <mergeCell ref="U85:U90"/>
    <mergeCell ref="V85:V90"/>
    <mergeCell ref="W85:W90"/>
    <mergeCell ref="X85:X90"/>
    <mergeCell ref="BV73:BV78"/>
    <mergeCell ref="BW73:BW78"/>
    <mergeCell ref="BX73:BX78"/>
    <mergeCell ref="D79:D84"/>
    <mergeCell ref="E79:E84"/>
    <mergeCell ref="F79:F84"/>
    <mergeCell ref="G79:G84"/>
    <mergeCell ref="H79:H84"/>
    <mergeCell ref="I79:I84"/>
    <mergeCell ref="J79:J84"/>
    <mergeCell ref="K79:K84"/>
    <mergeCell ref="L79:L84"/>
    <mergeCell ref="M79:M84"/>
    <mergeCell ref="N79:N84"/>
    <mergeCell ref="O79:O84"/>
    <mergeCell ref="P79:P84"/>
    <mergeCell ref="Q79:Q84"/>
    <mergeCell ref="R79:R84"/>
    <mergeCell ref="S79:S84"/>
    <mergeCell ref="T79:T84"/>
    <mergeCell ref="U79:U84"/>
    <mergeCell ref="V79:V84"/>
    <mergeCell ref="W79:W84"/>
    <mergeCell ref="X79:X84"/>
    <mergeCell ref="AT73:AT78"/>
    <mergeCell ref="AU73:AU78"/>
    <mergeCell ref="AV73:AV78"/>
    <mergeCell ref="AW73:AW78"/>
    <mergeCell ref="AX73:AX78"/>
    <mergeCell ref="AY73:AY78"/>
    <mergeCell ref="AZ73:AZ78"/>
    <mergeCell ref="BA73:BA78"/>
    <mergeCell ref="BU73:BU78"/>
    <mergeCell ref="U73:U78"/>
    <mergeCell ref="V73:V78"/>
    <mergeCell ref="W73:W78"/>
    <mergeCell ref="X73:X78"/>
    <mergeCell ref="Y73:Y78"/>
    <mergeCell ref="Z73:Z78"/>
    <mergeCell ref="AA73:AA78"/>
    <mergeCell ref="AR73:AR78"/>
    <mergeCell ref="AS73:AS78"/>
    <mergeCell ref="D73:D78"/>
    <mergeCell ref="E73:E78"/>
    <mergeCell ref="F73:F78"/>
    <mergeCell ref="G73:G78"/>
    <mergeCell ref="H73:H78"/>
    <mergeCell ref="I73:I78"/>
    <mergeCell ref="J73:J78"/>
    <mergeCell ref="K73:K78"/>
    <mergeCell ref="L73:L78"/>
    <mergeCell ref="M73:M78"/>
    <mergeCell ref="N73:N78"/>
    <mergeCell ref="O73:O78"/>
    <mergeCell ref="P73:P78"/>
    <mergeCell ref="Q73:Q78"/>
    <mergeCell ref="R73:R78"/>
    <mergeCell ref="S73:S78"/>
    <mergeCell ref="T73:T78"/>
    <mergeCell ref="AX217:AX222"/>
    <mergeCell ref="AY217:AY222"/>
    <mergeCell ref="AZ217:AZ222"/>
    <mergeCell ref="BA217:BA222"/>
    <mergeCell ref="BU217:BU222"/>
    <mergeCell ref="BV217:BV222"/>
    <mergeCell ref="BW217:BW222"/>
    <mergeCell ref="BX217:BX222"/>
    <mergeCell ref="X217:X222"/>
    <mergeCell ref="Y217:Y222"/>
    <mergeCell ref="Z217:Z222"/>
    <mergeCell ref="AA217:AA222"/>
    <mergeCell ref="AR217:AR222"/>
    <mergeCell ref="AS217:AS222"/>
    <mergeCell ref="AT217:AT222"/>
    <mergeCell ref="AU217:AU222"/>
    <mergeCell ref="AV217:AV222"/>
    <mergeCell ref="BV205:BV210"/>
    <mergeCell ref="BW205:BW210"/>
    <mergeCell ref="BU211:BU216"/>
    <mergeCell ref="BV211:BV216"/>
    <mergeCell ref="BW211:BW216"/>
    <mergeCell ref="BX211:BX216"/>
    <mergeCell ref="D217:D222"/>
    <mergeCell ref="E217:E222"/>
    <mergeCell ref="F217:F222"/>
    <mergeCell ref="G217:G222"/>
    <mergeCell ref="H217:H222"/>
    <mergeCell ref="I217:I222"/>
    <mergeCell ref="J217:J222"/>
    <mergeCell ref="K217:K222"/>
    <mergeCell ref="L217:L222"/>
    <mergeCell ref="M217:M222"/>
    <mergeCell ref="N217:N222"/>
    <mergeCell ref="O217:O222"/>
    <mergeCell ref="P217:P222"/>
    <mergeCell ref="Q217:Q222"/>
    <mergeCell ref="R217:R222"/>
    <mergeCell ref="S217:S222"/>
    <mergeCell ref="T217:T222"/>
    <mergeCell ref="U217:U222"/>
    <mergeCell ref="V217:V222"/>
    <mergeCell ref="W217:W222"/>
    <mergeCell ref="AS211:AS216"/>
    <mergeCell ref="AT211:AT216"/>
    <mergeCell ref="AU211:AU216"/>
    <mergeCell ref="AV211:AV216"/>
    <mergeCell ref="AW211:AW216"/>
    <mergeCell ref="AW217:AW222"/>
    <mergeCell ref="U211:U216"/>
    <mergeCell ref="V211:V216"/>
    <mergeCell ref="W211:W216"/>
    <mergeCell ref="X211:X216"/>
    <mergeCell ref="Y211:Y216"/>
    <mergeCell ref="Z211:Z216"/>
    <mergeCell ref="AA211:AA216"/>
    <mergeCell ref="AR211:AR216"/>
    <mergeCell ref="AX205:AX210"/>
    <mergeCell ref="AY205:AY210"/>
    <mergeCell ref="AZ205:AZ210"/>
    <mergeCell ref="BA205:BA210"/>
    <mergeCell ref="AX211:AX216"/>
    <mergeCell ref="AY211:AY216"/>
    <mergeCell ref="AZ211:AZ216"/>
    <mergeCell ref="U205:U210"/>
    <mergeCell ref="V205:V210"/>
    <mergeCell ref="W205:W210"/>
    <mergeCell ref="X205:X210"/>
    <mergeCell ref="BX205:BX210"/>
    <mergeCell ref="D211:D216"/>
    <mergeCell ref="E211:E216"/>
    <mergeCell ref="F211:F216"/>
    <mergeCell ref="G211:G216"/>
    <mergeCell ref="H211:H216"/>
    <mergeCell ref="I211:I216"/>
    <mergeCell ref="J211:J216"/>
    <mergeCell ref="K211:K216"/>
    <mergeCell ref="L211:L216"/>
    <mergeCell ref="M211:M216"/>
    <mergeCell ref="N211:N216"/>
    <mergeCell ref="O211:O216"/>
    <mergeCell ref="P211:P216"/>
    <mergeCell ref="Q211:Q216"/>
    <mergeCell ref="R211:R216"/>
    <mergeCell ref="S211:S216"/>
    <mergeCell ref="Y205:Y210"/>
    <mergeCell ref="Z205:Z210"/>
    <mergeCell ref="AA205:AA210"/>
    <mergeCell ref="D205:D210"/>
    <mergeCell ref="E205:E210"/>
    <mergeCell ref="F205:F210"/>
    <mergeCell ref="G205:G210"/>
    <mergeCell ref="AR205:AR210"/>
    <mergeCell ref="AS205:AS210"/>
    <mergeCell ref="AT205:AT210"/>
    <mergeCell ref="AU205:AU210"/>
    <mergeCell ref="AV205:AV210"/>
    <mergeCell ref="AW205:AW210"/>
    <mergeCell ref="BA211:BA216"/>
    <mergeCell ref="T211:T216"/>
    <mergeCell ref="I205:I210"/>
    <mergeCell ref="J205:J210"/>
    <mergeCell ref="K205:K210"/>
    <mergeCell ref="L205:L210"/>
    <mergeCell ref="M205:M210"/>
    <mergeCell ref="N205:N210"/>
    <mergeCell ref="O205:O210"/>
    <mergeCell ref="P205:P210"/>
    <mergeCell ref="Q205:Q210"/>
    <mergeCell ref="R205:R210"/>
    <mergeCell ref="S205:S210"/>
    <mergeCell ref="T205:T210"/>
    <mergeCell ref="BU199:BU204"/>
    <mergeCell ref="U199:U204"/>
    <mergeCell ref="V199:V204"/>
    <mergeCell ref="W199:W204"/>
    <mergeCell ref="X199:X204"/>
    <mergeCell ref="Y199:Y204"/>
    <mergeCell ref="Z199:Z204"/>
    <mergeCell ref="AA199:AA204"/>
    <mergeCell ref="AR199:AR204"/>
    <mergeCell ref="AS199:AS204"/>
    <mergeCell ref="AT199:AT204"/>
    <mergeCell ref="AU199:AU204"/>
    <mergeCell ref="AV199:AV204"/>
    <mergeCell ref="AW199:AW204"/>
    <mergeCell ref="AX199:AX204"/>
    <mergeCell ref="AY199:AY204"/>
    <mergeCell ref="AZ199:AZ204"/>
    <mergeCell ref="BA199:BA204"/>
    <mergeCell ref="BU205:BU210"/>
    <mergeCell ref="AY193:AY198"/>
    <mergeCell ref="AZ193:AZ198"/>
    <mergeCell ref="BA193:BA198"/>
    <mergeCell ref="BU193:BU198"/>
    <mergeCell ref="BV193:BV198"/>
    <mergeCell ref="BW193:BW198"/>
    <mergeCell ref="BX193:BX198"/>
    <mergeCell ref="Z193:Z198"/>
    <mergeCell ref="AA193:AA198"/>
    <mergeCell ref="AR193:AR198"/>
    <mergeCell ref="AS193:AS198"/>
    <mergeCell ref="AT193:AT198"/>
    <mergeCell ref="AU193:AU198"/>
    <mergeCell ref="AV193:AV198"/>
    <mergeCell ref="AW193:AW198"/>
    <mergeCell ref="AX193:AX198"/>
    <mergeCell ref="BV199:BV204"/>
    <mergeCell ref="BW199:BW204"/>
    <mergeCell ref="BX199:BX204"/>
    <mergeCell ref="D199:D204"/>
    <mergeCell ref="E199:E204"/>
    <mergeCell ref="F199:F204"/>
    <mergeCell ref="G199:G204"/>
    <mergeCell ref="H199:H204"/>
    <mergeCell ref="I199:I204"/>
    <mergeCell ref="J199:J204"/>
    <mergeCell ref="K199:K204"/>
    <mergeCell ref="L199:L204"/>
    <mergeCell ref="M199:M204"/>
    <mergeCell ref="N199:N204"/>
    <mergeCell ref="O199:O204"/>
    <mergeCell ref="P199:P204"/>
    <mergeCell ref="Q199:Q204"/>
    <mergeCell ref="R199:R204"/>
    <mergeCell ref="S199:S204"/>
    <mergeCell ref="T199:T204"/>
    <mergeCell ref="BW187:BW192"/>
    <mergeCell ref="BX187:BX192"/>
    <mergeCell ref="D193:D198"/>
    <mergeCell ref="E193:E198"/>
    <mergeCell ref="F193:F198"/>
    <mergeCell ref="G193:G198"/>
    <mergeCell ref="H193:H198"/>
    <mergeCell ref="I193:I198"/>
    <mergeCell ref="J193:J198"/>
    <mergeCell ref="K193:K198"/>
    <mergeCell ref="L193:L198"/>
    <mergeCell ref="M193:M198"/>
    <mergeCell ref="N193:N198"/>
    <mergeCell ref="O193:O198"/>
    <mergeCell ref="P193:P198"/>
    <mergeCell ref="Q193:Q198"/>
    <mergeCell ref="R193:R198"/>
    <mergeCell ref="S193:S198"/>
    <mergeCell ref="T193:T198"/>
    <mergeCell ref="U193:U198"/>
    <mergeCell ref="V193:V198"/>
    <mergeCell ref="W193:W198"/>
    <mergeCell ref="X193:X198"/>
    <mergeCell ref="Y193:Y198"/>
    <mergeCell ref="AU187:AU192"/>
    <mergeCell ref="AV187:AV192"/>
    <mergeCell ref="AW187:AW192"/>
    <mergeCell ref="AX187:AX192"/>
    <mergeCell ref="AY187:AY192"/>
    <mergeCell ref="AZ187:AZ192"/>
    <mergeCell ref="BA187:BA192"/>
    <mergeCell ref="BU187:BU192"/>
    <mergeCell ref="BV187:BV192"/>
    <mergeCell ref="V187:V192"/>
    <mergeCell ref="W187:W192"/>
    <mergeCell ref="X187:X192"/>
    <mergeCell ref="Y187:Y192"/>
    <mergeCell ref="Z187:Z192"/>
    <mergeCell ref="AA187:AA192"/>
    <mergeCell ref="AR187:AR192"/>
    <mergeCell ref="AS187:AS192"/>
    <mergeCell ref="AT187:AT192"/>
    <mergeCell ref="AZ181:AZ186"/>
    <mergeCell ref="BA181:BA186"/>
    <mergeCell ref="BU181:BU186"/>
    <mergeCell ref="BV181:BV186"/>
    <mergeCell ref="BW181:BW186"/>
    <mergeCell ref="BX181:BX186"/>
    <mergeCell ref="D187:D192"/>
    <mergeCell ref="E187:E192"/>
    <mergeCell ref="F187:F192"/>
    <mergeCell ref="G187:G192"/>
    <mergeCell ref="H187:H192"/>
    <mergeCell ref="I187:I192"/>
    <mergeCell ref="J187:J192"/>
    <mergeCell ref="K187:K192"/>
    <mergeCell ref="L187:L192"/>
    <mergeCell ref="M187:M192"/>
    <mergeCell ref="N187:N192"/>
    <mergeCell ref="O187:O192"/>
    <mergeCell ref="P187:P192"/>
    <mergeCell ref="Q187:Q192"/>
    <mergeCell ref="R187:R192"/>
    <mergeCell ref="S187:S192"/>
    <mergeCell ref="T187:T192"/>
    <mergeCell ref="U187:U192"/>
    <mergeCell ref="AA181:AA186"/>
    <mergeCell ref="AR181:AR186"/>
    <mergeCell ref="AS181:AS186"/>
    <mergeCell ref="AT181:AT186"/>
    <mergeCell ref="AU181:AU186"/>
    <mergeCell ref="AV181:AV186"/>
    <mergeCell ref="AW181:AW186"/>
    <mergeCell ref="AX181:AX186"/>
    <mergeCell ref="AY181:AY186"/>
    <mergeCell ref="BX175:BX180"/>
    <mergeCell ref="D181:D186"/>
    <mergeCell ref="E181:E186"/>
    <mergeCell ref="F181:F186"/>
    <mergeCell ref="G181:G186"/>
    <mergeCell ref="H181:H186"/>
    <mergeCell ref="I181:I186"/>
    <mergeCell ref="J181:J186"/>
    <mergeCell ref="K181:K186"/>
    <mergeCell ref="L181:L186"/>
    <mergeCell ref="M181:M186"/>
    <mergeCell ref="N181:N186"/>
    <mergeCell ref="O181:O186"/>
    <mergeCell ref="P181:P186"/>
    <mergeCell ref="Q181:Q186"/>
    <mergeCell ref="R181:R186"/>
    <mergeCell ref="S181:S186"/>
    <mergeCell ref="T181:T186"/>
    <mergeCell ref="U181:U186"/>
    <mergeCell ref="V181:V186"/>
    <mergeCell ref="W181:W186"/>
    <mergeCell ref="Y181:Y186"/>
    <mergeCell ref="Z181:Z186"/>
    <mergeCell ref="AV175:AV180"/>
    <mergeCell ref="AW175:AW180"/>
    <mergeCell ref="AX175:AX180"/>
    <mergeCell ref="AY175:AY180"/>
    <mergeCell ref="AZ175:AZ180"/>
    <mergeCell ref="BA175:BA180"/>
    <mergeCell ref="BU175:BU180"/>
    <mergeCell ref="BV175:BV180"/>
    <mergeCell ref="BW175:BW180"/>
    <mergeCell ref="W175:W180"/>
    <mergeCell ref="X175:X180"/>
    <mergeCell ref="Y175:Y180"/>
    <mergeCell ref="Z175:Z180"/>
    <mergeCell ref="AA175:AA180"/>
    <mergeCell ref="AR175:AR180"/>
    <mergeCell ref="AS175:AS180"/>
    <mergeCell ref="AT175:AT180"/>
    <mergeCell ref="AU175:AU180"/>
    <mergeCell ref="BA169:BA174"/>
    <mergeCell ref="BU169:BU174"/>
    <mergeCell ref="BV169:BV174"/>
    <mergeCell ref="BW169:BW174"/>
    <mergeCell ref="BX169:BX174"/>
    <mergeCell ref="D175:D180"/>
    <mergeCell ref="E175:E180"/>
    <mergeCell ref="F175:F180"/>
    <mergeCell ref="G175:G180"/>
    <mergeCell ref="H175:H180"/>
    <mergeCell ref="I175:I180"/>
    <mergeCell ref="J175:J180"/>
    <mergeCell ref="K175:K180"/>
    <mergeCell ref="L175:L180"/>
    <mergeCell ref="M175:M180"/>
    <mergeCell ref="N175:N180"/>
    <mergeCell ref="O175:O180"/>
    <mergeCell ref="P175:P180"/>
    <mergeCell ref="Q175:Q180"/>
    <mergeCell ref="R175:R180"/>
    <mergeCell ref="S175:S180"/>
    <mergeCell ref="T175:T180"/>
    <mergeCell ref="U175:U180"/>
    <mergeCell ref="V175:V180"/>
    <mergeCell ref="AR169:AR174"/>
    <mergeCell ref="AS169:AS174"/>
    <mergeCell ref="AT169:AT174"/>
    <mergeCell ref="AU169:AU174"/>
    <mergeCell ref="AV169:AV174"/>
    <mergeCell ref="AW169:AW174"/>
    <mergeCell ref="AX169:AX174"/>
    <mergeCell ref="AY169:AY174"/>
    <mergeCell ref="AZ169:AZ174"/>
    <mergeCell ref="S169:S174"/>
    <mergeCell ref="T169:T174"/>
    <mergeCell ref="U169:U174"/>
    <mergeCell ref="V169:V174"/>
    <mergeCell ref="W169:W174"/>
    <mergeCell ref="X169:X174"/>
    <mergeCell ref="Y169:Y174"/>
    <mergeCell ref="Z169:Z174"/>
    <mergeCell ref="AA169:AA174"/>
    <mergeCell ref="J169:J174"/>
    <mergeCell ref="K169:K174"/>
    <mergeCell ref="L169:L174"/>
    <mergeCell ref="M169:M174"/>
    <mergeCell ref="N169:N174"/>
    <mergeCell ref="O169:O174"/>
    <mergeCell ref="P169:P174"/>
    <mergeCell ref="Q169:Q174"/>
    <mergeCell ref="R169:R174"/>
    <mergeCell ref="BV343:BV348"/>
    <mergeCell ref="BW343:BW348"/>
    <mergeCell ref="BX343:BX348"/>
    <mergeCell ref="A337:A348"/>
    <mergeCell ref="B337:B348"/>
    <mergeCell ref="C337:C348"/>
    <mergeCell ref="D337:D342"/>
    <mergeCell ref="E337:E342"/>
    <mergeCell ref="F337:F342"/>
    <mergeCell ref="G337:G342"/>
    <mergeCell ref="H337:H342"/>
    <mergeCell ref="I337:I342"/>
    <mergeCell ref="Y343:Y348"/>
    <mergeCell ref="Z343:Z348"/>
    <mergeCell ref="AA343:AA348"/>
    <mergeCell ref="AR343:AR348"/>
    <mergeCell ref="AS343:AS348"/>
    <mergeCell ref="AT343:AT348"/>
    <mergeCell ref="AU343:AU348"/>
    <mergeCell ref="AV343:AV348"/>
    <mergeCell ref="AW343:AW348"/>
    <mergeCell ref="P343:P348"/>
    <mergeCell ref="Q343:Q348"/>
    <mergeCell ref="R343:R348"/>
    <mergeCell ref="S343:S348"/>
    <mergeCell ref="T343:T348"/>
    <mergeCell ref="U343:U348"/>
    <mergeCell ref="V343:V348"/>
    <mergeCell ref="W343:W348"/>
    <mergeCell ref="X343:X348"/>
    <mergeCell ref="G343:G348"/>
    <mergeCell ref="H343:H348"/>
    <mergeCell ref="I343:I348"/>
    <mergeCell ref="J343:J348"/>
    <mergeCell ref="K343:K348"/>
    <mergeCell ref="L343:L348"/>
    <mergeCell ref="M343:M348"/>
    <mergeCell ref="N343:N348"/>
    <mergeCell ref="O343:O348"/>
    <mergeCell ref="D343:D348"/>
    <mergeCell ref="E343:E348"/>
    <mergeCell ref="F343:F348"/>
    <mergeCell ref="BA337:BA342"/>
    <mergeCell ref="BU337:BU342"/>
    <mergeCell ref="J337:J342"/>
    <mergeCell ref="K337:K342"/>
    <mergeCell ref="L337:L342"/>
    <mergeCell ref="M337:M342"/>
    <mergeCell ref="N337:N342"/>
    <mergeCell ref="O337:O342"/>
    <mergeCell ref="P337:P342"/>
    <mergeCell ref="Q337:Q342"/>
    <mergeCell ref="R337:R342"/>
    <mergeCell ref="AX343:AX348"/>
    <mergeCell ref="AY343:AY348"/>
    <mergeCell ref="AZ343:AZ348"/>
    <mergeCell ref="BA343:BA348"/>
    <mergeCell ref="BU343:BU348"/>
    <mergeCell ref="BV337:BV342"/>
    <mergeCell ref="BW337:BW342"/>
    <mergeCell ref="BX337:BX342"/>
    <mergeCell ref="AR337:AR342"/>
    <mergeCell ref="AS337:AS342"/>
    <mergeCell ref="AT337:AT342"/>
    <mergeCell ref="AU337:AU342"/>
    <mergeCell ref="AV337:AV342"/>
    <mergeCell ref="AW337:AW342"/>
    <mergeCell ref="AX337:AX342"/>
    <mergeCell ref="AY337:AY342"/>
    <mergeCell ref="AZ337:AZ342"/>
    <mergeCell ref="S337:S342"/>
    <mergeCell ref="T337:T342"/>
    <mergeCell ref="U337:U342"/>
    <mergeCell ref="V337:V342"/>
    <mergeCell ref="W337:W342"/>
    <mergeCell ref="X337:X342"/>
    <mergeCell ref="Y337:Y342"/>
    <mergeCell ref="Z337:Z342"/>
    <mergeCell ref="AA337:AA342"/>
    <mergeCell ref="U331:U336"/>
    <mergeCell ref="V331:V336"/>
    <mergeCell ref="W331:W336"/>
    <mergeCell ref="X331:X336"/>
    <mergeCell ref="Y331:Y336"/>
    <mergeCell ref="Z331:Z336"/>
    <mergeCell ref="AA331:AA336"/>
    <mergeCell ref="AR331:AR336"/>
    <mergeCell ref="AS331:AS336"/>
    <mergeCell ref="BV331:BV336"/>
    <mergeCell ref="BW331:BW336"/>
    <mergeCell ref="BX331:BX336"/>
    <mergeCell ref="AT331:AT336"/>
    <mergeCell ref="AU331:AU336"/>
    <mergeCell ref="AV331:AV336"/>
    <mergeCell ref="AW331:AW336"/>
    <mergeCell ref="AX331:AX336"/>
    <mergeCell ref="AY331:AY336"/>
    <mergeCell ref="AZ331:AZ336"/>
    <mergeCell ref="BA331:BA336"/>
    <mergeCell ref="BU331:BU336"/>
    <mergeCell ref="U325:U330"/>
    <mergeCell ref="V325:V330"/>
    <mergeCell ref="W325:W330"/>
    <mergeCell ref="X325:X330"/>
    <mergeCell ref="Y325:Y330"/>
    <mergeCell ref="M331:M336"/>
    <mergeCell ref="N331:N336"/>
    <mergeCell ref="O331:O336"/>
    <mergeCell ref="P331:P336"/>
    <mergeCell ref="Q331:Q336"/>
    <mergeCell ref="R331:R336"/>
    <mergeCell ref="S331:S336"/>
    <mergeCell ref="T331:T336"/>
    <mergeCell ref="A325:A336"/>
    <mergeCell ref="B325:B336"/>
    <mergeCell ref="C325:C336"/>
    <mergeCell ref="D331:D336"/>
    <mergeCell ref="E331:E336"/>
    <mergeCell ref="F331:F336"/>
    <mergeCell ref="G331:G336"/>
    <mergeCell ref="H331:H336"/>
    <mergeCell ref="I331:I336"/>
    <mergeCell ref="J331:J336"/>
    <mergeCell ref="K331:K336"/>
    <mergeCell ref="L331:L336"/>
    <mergeCell ref="D325:D330"/>
    <mergeCell ref="E325:E330"/>
    <mergeCell ref="F325:F330"/>
    <mergeCell ref="G325:G330"/>
    <mergeCell ref="H325:H330"/>
    <mergeCell ref="I325:I330"/>
    <mergeCell ref="J325:J330"/>
    <mergeCell ref="K325:K330"/>
    <mergeCell ref="L325:L330"/>
    <mergeCell ref="M325:M330"/>
    <mergeCell ref="N325:N330"/>
    <mergeCell ref="O325:O330"/>
    <mergeCell ref="P325:P330"/>
    <mergeCell ref="Q325:Q330"/>
    <mergeCell ref="R325:R330"/>
    <mergeCell ref="S325:S330"/>
    <mergeCell ref="T325:T330"/>
    <mergeCell ref="BV319:BV324"/>
    <mergeCell ref="BW319:BW324"/>
    <mergeCell ref="BX319:BX324"/>
    <mergeCell ref="AS319:AS324"/>
    <mergeCell ref="AT319:AT324"/>
    <mergeCell ref="AU319:AU324"/>
    <mergeCell ref="AV319:AV324"/>
    <mergeCell ref="AW319:AW324"/>
    <mergeCell ref="AX319:AX324"/>
    <mergeCell ref="AY319:AY324"/>
    <mergeCell ref="AZ319:AZ324"/>
    <mergeCell ref="BA319:BA324"/>
    <mergeCell ref="Z325:Z330"/>
    <mergeCell ref="AA325:AA330"/>
    <mergeCell ref="AR325:AR330"/>
    <mergeCell ref="AS325:AS330"/>
    <mergeCell ref="AT325:AT330"/>
    <mergeCell ref="AU325:AU330"/>
    <mergeCell ref="AV325:AV330"/>
    <mergeCell ref="AW325:AW330"/>
    <mergeCell ref="AX325:AX330"/>
    <mergeCell ref="AY325:AY330"/>
    <mergeCell ref="AZ325:AZ330"/>
    <mergeCell ref="BA325:BA330"/>
    <mergeCell ref="BU325:BU330"/>
    <mergeCell ref="BV325:BV330"/>
    <mergeCell ref="BW325:BW330"/>
    <mergeCell ref="BX325:BX330"/>
    <mergeCell ref="T319:T324"/>
    <mergeCell ref="U319:U324"/>
    <mergeCell ref="V319:V324"/>
    <mergeCell ref="W319:W324"/>
    <mergeCell ref="X319:X324"/>
    <mergeCell ref="Y319:Y324"/>
    <mergeCell ref="Z319:Z324"/>
    <mergeCell ref="AA319:AA324"/>
    <mergeCell ref="AR319:AR324"/>
    <mergeCell ref="AX313:AX318"/>
    <mergeCell ref="AY313:AY318"/>
    <mergeCell ref="AZ313:AZ318"/>
    <mergeCell ref="BA313:BA318"/>
    <mergeCell ref="BU313:BU318"/>
    <mergeCell ref="BV313:BV318"/>
    <mergeCell ref="BW313:BW318"/>
    <mergeCell ref="BX313:BX318"/>
    <mergeCell ref="Y313:Y318"/>
    <mergeCell ref="Z313:Z318"/>
    <mergeCell ref="AA313:AA318"/>
    <mergeCell ref="AR313:AR318"/>
    <mergeCell ref="AS313:AS318"/>
    <mergeCell ref="AT313:AT318"/>
    <mergeCell ref="AU313:AU318"/>
    <mergeCell ref="AV313:AV318"/>
    <mergeCell ref="AW313:AW318"/>
    <mergeCell ref="BU319:BU324"/>
    <mergeCell ref="D319:D324"/>
    <mergeCell ref="E319:E324"/>
    <mergeCell ref="F319:F324"/>
    <mergeCell ref="G319:G324"/>
    <mergeCell ref="H319:H324"/>
    <mergeCell ref="I319:I324"/>
    <mergeCell ref="J319:J324"/>
    <mergeCell ref="K319:K324"/>
    <mergeCell ref="L319:L324"/>
    <mergeCell ref="M319:M324"/>
    <mergeCell ref="N319:N324"/>
    <mergeCell ref="O319:O324"/>
    <mergeCell ref="P319:P324"/>
    <mergeCell ref="Q319:Q324"/>
    <mergeCell ref="R319:R324"/>
    <mergeCell ref="S319:S324"/>
    <mergeCell ref="A313:A324"/>
    <mergeCell ref="B313:B324"/>
    <mergeCell ref="C313:C324"/>
    <mergeCell ref="P313:P318"/>
    <mergeCell ref="Q313:Q318"/>
    <mergeCell ref="R313:R318"/>
    <mergeCell ref="S313:S318"/>
    <mergeCell ref="J313:J318"/>
    <mergeCell ref="K313:K318"/>
    <mergeCell ref="L313:L318"/>
    <mergeCell ref="M313:M318"/>
    <mergeCell ref="N313:N318"/>
    <mergeCell ref="O313:O318"/>
    <mergeCell ref="AV127:AV132"/>
    <mergeCell ref="AW127:AW132"/>
    <mergeCell ref="AX127:AX132"/>
    <mergeCell ref="AY127:AY132"/>
    <mergeCell ref="T313:T318"/>
    <mergeCell ref="U313:U318"/>
    <mergeCell ref="V313:V318"/>
    <mergeCell ref="W313:W318"/>
    <mergeCell ref="X313:X318"/>
    <mergeCell ref="A169:A222"/>
    <mergeCell ref="B169:B222"/>
    <mergeCell ref="C169:C222"/>
    <mergeCell ref="D169:D174"/>
    <mergeCell ref="E169:E174"/>
    <mergeCell ref="F169:F174"/>
    <mergeCell ref="G169:G174"/>
    <mergeCell ref="H169:H174"/>
    <mergeCell ref="I169:I174"/>
    <mergeCell ref="X181:X186"/>
    <mergeCell ref="BA127:BA132"/>
    <mergeCell ref="W127:W132"/>
    <mergeCell ref="X127:X132"/>
    <mergeCell ref="Y127:Y132"/>
    <mergeCell ref="Z127:Z132"/>
    <mergeCell ref="AA127:AA132"/>
    <mergeCell ref="AR127:AR132"/>
    <mergeCell ref="AS127:AS132"/>
    <mergeCell ref="AT127:AT132"/>
    <mergeCell ref="AU127:AU132"/>
    <mergeCell ref="BA121:BA126"/>
    <mergeCell ref="D127:D132"/>
    <mergeCell ref="E127:E132"/>
    <mergeCell ref="F127:F132"/>
    <mergeCell ref="G127:G132"/>
    <mergeCell ref="H127:H132"/>
    <mergeCell ref="I127:I132"/>
    <mergeCell ref="J127:J132"/>
    <mergeCell ref="K127:K132"/>
    <mergeCell ref="L127:L132"/>
    <mergeCell ref="M127:M132"/>
    <mergeCell ref="N127:N132"/>
    <mergeCell ref="O127:O132"/>
    <mergeCell ref="P127:P132"/>
    <mergeCell ref="Q127:Q132"/>
    <mergeCell ref="R127:R132"/>
    <mergeCell ref="S127:S132"/>
    <mergeCell ref="T127:T132"/>
    <mergeCell ref="U127:U132"/>
    <mergeCell ref="V127:V132"/>
    <mergeCell ref="AR121:AR126"/>
    <mergeCell ref="A121:A132"/>
    <mergeCell ref="B121:B132"/>
    <mergeCell ref="C121:C132"/>
    <mergeCell ref="D121:D126"/>
    <mergeCell ref="E121:E126"/>
    <mergeCell ref="F121:F126"/>
    <mergeCell ref="G121:G126"/>
    <mergeCell ref="H121:H126"/>
    <mergeCell ref="I121:I126"/>
    <mergeCell ref="AS121:AS126"/>
    <mergeCell ref="AT121:AT126"/>
    <mergeCell ref="AU121:AU126"/>
    <mergeCell ref="AV121:AV126"/>
    <mergeCell ref="AW121:AW126"/>
    <mergeCell ref="AX121:AX126"/>
    <mergeCell ref="AY121:AY126"/>
    <mergeCell ref="AZ121:AZ126"/>
    <mergeCell ref="S121:S126"/>
    <mergeCell ref="T121:T126"/>
    <mergeCell ref="U121:U126"/>
    <mergeCell ref="V121:V126"/>
    <mergeCell ref="W121:W126"/>
    <mergeCell ref="X121:X126"/>
    <mergeCell ref="Y121:Y126"/>
    <mergeCell ref="Z121:Z126"/>
    <mergeCell ref="AA121:AA126"/>
    <mergeCell ref="AZ127:AZ132"/>
    <mergeCell ref="BA19:BA24"/>
    <mergeCell ref="AR10:AR12"/>
    <mergeCell ref="AV13:AV18"/>
    <mergeCell ref="AZ19:AZ24"/>
    <mergeCell ref="AT19:AT24"/>
    <mergeCell ref="AW13:AW18"/>
    <mergeCell ref="AS10:BA10"/>
    <mergeCell ref="T11:Y11"/>
    <mergeCell ref="D10:Q10"/>
    <mergeCell ref="R10:AA10"/>
    <mergeCell ref="AS11:AU11"/>
    <mergeCell ref="AV11:AX11"/>
    <mergeCell ref="AB10:AQ10"/>
    <mergeCell ref="R12:S12"/>
    <mergeCell ref="D12:F12"/>
    <mergeCell ref="T12:U12"/>
    <mergeCell ref="J121:J126"/>
    <mergeCell ref="K121:K126"/>
    <mergeCell ref="L121:L126"/>
    <mergeCell ref="M121:M126"/>
    <mergeCell ref="N121:N126"/>
    <mergeCell ref="O121:O126"/>
    <mergeCell ref="P121:P126"/>
    <mergeCell ref="Q121:Q126"/>
    <mergeCell ref="R121:R126"/>
    <mergeCell ref="Y85:Y90"/>
    <mergeCell ref="Z85:Z90"/>
    <mergeCell ref="AA85:AA90"/>
    <mergeCell ref="AR85:AR90"/>
    <mergeCell ref="AX79:AX84"/>
    <mergeCell ref="AY79:AY84"/>
    <mergeCell ref="AZ79:AZ84"/>
    <mergeCell ref="R11:S11"/>
    <mergeCell ref="AG11:AQ11"/>
    <mergeCell ref="A10:A12"/>
    <mergeCell ref="B10:B12"/>
    <mergeCell ref="C10:C12"/>
    <mergeCell ref="B5:G5"/>
    <mergeCell ref="J2:J5"/>
    <mergeCell ref="A7:G7"/>
    <mergeCell ref="A1:G1"/>
    <mergeCell ref="BV11:BX11"/>
    <mergeCell ref="AB11:AE11"/>
    <mergeCell ref="V19:V24"/>
    <mergeCell ref="W19:W24"/>
    <mergeCell ref="BK9:BX9"/>
    <mergeCell ref="BS10:BT10"/>
    <mergeCell ref="BS11:BS12"/>
    <mergeCell ref="BT11:BT12"/>
    <mergeCell ref="AY13:AY18"/>
    <mergeCell ref="AY19:AY24"/>
    <mergeCell ref="AX13:AX18"/>
    <mergeCell ref="AX19:AX24"/>
    <mergeCell ref="A2:G2"/>
    <mergeCell ref="BK11:BR11"/>
    <mergeCell ref="BK10:BR10"/>
    <mergeCell ref="BU10:BX10"/>
    <mergeCell ref="P11:Q11"/>
    <mergeCell ref="H13:H18"/>
    <mergeCell ref="K13:K18"/>
    <mergeCell ref="BB10:BJ10"/>
    <mergeCell ref="BE11:BH11"/>
    <mergeCell ref="T13:T18"/>
    <mergeCell ref="AR13:AR18"/>
    <mergeCell ref="U25:U30"/>
    <mergeCell ref="V25:V30"/>
    <mergeCell ref="AS25:AS30"/>
    <mergeCell ref="N25:N30"/>
    <mergeCell ref="M19:M24"/>
    <mergeCell ref="B13:B30"/>
    <mergeCell ref="C13:C30"/>
    <mergeCell ref="F13:F18"/>
    <mergeCell ref="O13:O18"/>
    <mergeCell ref="P13:P18"/>
    <mergeCell ref="Q13:Q18"/>
    <mergeCell ref="M25:M30"/>
    <mergeCell ref="N13:N18"/>
    <mergeCell ref="O25:O30"/>
    <mergeCell ref="O19:O24"/>
    <mergeCell ref="AS19:AS24"/>
    <mergeCell ref="AW12:AX12"/>
    <mergeCell ref="AT12:AU12"/>
    <mergeCell ref="X19:X24"/>
    <mergeCell ref="AS13:AS18"/>
    <mergeCell ref="V12:W12"/>
    <mergeCell ref="X12:Y12"/>
    <mergeCell ref="AG12:AH12"/>
    <mergeCell ref="AI12:AJ12"/>
    <mergeCell ref="T19:T24"/>
    <mergeCell ref="AV31:AV36"/>
    <mergeCell ref="AW31:AW36"/>
    <mergeCell ref="AX31:AX36"/>
    <mergeCell ref="AY31:AY36"/>
    <mergeCell ref="AZ31:AZ36"/>
    <mergeCell ref="BA31:BA36"/>
    <mergeCell ref="D31:D36"/>
    <mergeCell ref="E31:E36"/>
    <mergeCell ref="F31:F36"/>
    <mergeCell ref="G31:G36"/>
    <mergeCell ref="H31:H36"/>
    <mergeCell ref="I31:I36"/>
    <mergeCell ref="J31:J36"/>
    <mergeCell ref="K31:K36"/>
    <mergeCell ref="L31:L36"/>
    <mergeCell ref="M31:M36"/>
    <mergeCell ref="N31:N36"/>
    <mergeCell ref="O31:O36"/>
    <mergeCell ref="P31:P36"/>
    <mergeCell ref="Q31:Q36"/>
    <mergeCell ref="R31:R36"/>
    <mergeCell ref="S31:S36"/>
    <mergeCell ref="T31:T36"/>
    <mergeCell ref="Z37:Z42"/>
    <mergeCell ref="AA37:AA42"/>
    <mergeCell ref="AR37:AR42"/>
    <mergeCell ref="AS37:AS42"/>
    <mergeCell ref="AT37:AT42"/>
    <mergeCell ref="AU37:AU42"/>
    <mergeCell ref="U31:U36"/>
    <mergeCell ref="V31:V36"/>
    <mergeCell ref="W31:W36"/>
    <mergeCell ref="X31:X36"/>
    <mergeCell ref="Y31:Y36"/>
    <mergeCell ref="Z31:Z36"/>
    <mergeCell ref="AA31:AA36"/>
    <mergeCell ref="AR31:AR36"/>
    <mergeCell ref="AS31:AS36"/>
    <mergeCell ref="AT31:AT36"/>
    <mergeCell ref="AU31:AU36"/>
    <mergeCell ref="T43:T48"/>
    <mergeCell ref="U43:U48"/>
    <mergeCell ref="V43:V48"/>
    <mergeCell ref="W43:W48"/>
    <mergeCell ref="X43:X48"/>
    <mergeCell ref="Y43:Y48"/>
    <mergeCell ref="BU31:BU36"/>
    <mergeCell ref="BV31:BV36"/>
    <mergeCell ref="BW31:BW36"/>
    <mergeCell ref="BX31:BX36"/>
    <mergeCell ref="D37:D42"/>
    <mergeCell ref="E37:E42"/>
    <mergeCell ref="F37:F42"/>
    <mergeCell ref="G37:G42"/>
    <mergeCell ref="H37:H42"/>
    <mergeCell ref="I37:I42"/>
    <mergeCell ref="J37:J42"/>
    <mergeCell ref="K37:K42"/>
    <mergeCell ref="L37:L42"/>
    <mergeCell ref="M37:M42"/>
    <mergeCell ref="N37:N42"/>
    <mergeCell ref="O37:O42"/>
    <mergeCell ref="P37:P42"/>
    <mergeCell ref="Q37:Q42"/>
    <mergeCell ref="R37:R42"/>
    <mergeCell ref="S37:S42"/>
    <mergeCell ref="T37:T42"/>
    <mergeCell ref="U37:U42"/>
    <mergeCell ref="V37:V42"/>
    <mergeCell ref="W37:W42"/>
    <mergeCell ref="X37:X42"/>
    <mergeCell ref="Y37:Y42"/>
    <mergeCell ref="AZ49:AZ54"/>
    <mergeCell ref="Z43:Z48"/>
    <mergeCell ref="AA43:AA48"/>
    <mergeCell ref="AR43:AR48"/>
    <mergeCell ref="AS43:AS48"/>
    <mergeCell ref="AT43:AT48"/>
    <mergeCell ref="AV37:AV42"/>
    <mergeCell ref="AW37:AW42"/>
    <mergeCell ref="AX37:AX42"/>
    <mergeCell ref="AY37:AY42"/>
    <mergeCell ref="AZ37:AZ42"/>
    <mergeCell ref="BA37:BA42"/>
    <mergeCell ref="BU37:BU42"/>
    <mergeCell ref="BV37:BV42"/>
    <mergeCell ref="BW37:BW42"/>
    <mergeCell ref="BX37:BX42"/>
    <mergeCell ref="D43:D48"/>
    <mergeCell ref="E43:E48"/>
    <mergeCell ref="F43:F48"/>
    <mergeCell ref="G43:G48"/>
    <mergeCell ref="H43:H48"/>
    <mergeCell ref="I43:I48"/>
    <mergeCell ref="J43:J48"/>
    <mergeCell ref="K43:K48"/>
    <mergeCell ref="L43:L48"/>
    <mergeCell ref="M43:M48"/>
    <mergeCell ref="N43:N48"/>
    <mergeCell ref="O43:O48"/>
    <mergeCell ref="P43:P48"/>
    <mergeCell ref="Q43:Q48"/>
    <mergeCell ref="R43:R48"/>
    <mergeCell ref="S43:S48"/>
    <mergeCell ref="AU55:AU60"/>
    <mergeCell ref="AV55:AV60"/>
    <mergeCell ref="AW55:AW60"/>
    <mergeCell ref="AX55:AX60"/>
    <mergeCell ref="AY55:AY60"/>
    <mergeCell ref="AZ55:AZ60"/>
    <mergeCell ref="BA43:BA48"/>
    <mergeCell ref="BU43:BU48"/>
    <mergeCell ref="BV43:BV48"/>
    <mergeCell ref="BW43:BW48"/>
    <mergeCell ref="BX43:BX48"/>
    <mergeCell ref="D49:D54"/>
    <mergeCell ref="E49:E54"/>
    <mergeCell ref="F49:F54"/>
    <mergeCell ref="G49:G54"/>
    <mergeCell ref="H49:H54"/>
    <mergeCell ref="I49:I54"/>
    <mergeCell ref="J49:J54"/>
    <mergeCell ref="K49:K54"/>
    <mergeCell ref="L49:L54"/>
    <mergeCell ref="M49:M54"/>
    <mergeCell ref="N49:N54"/>
    <mergeCell ref="O49:O54"/>
    <mergeCell ref="P49:P54"/>
    <mergeCell ref="Q49:Q54"/>
    <mergeCell ref="R49:R54"/>
    <mergeCell ref="S49:S54"/>
    <mergeCell ref="AU49:AU54"/>
    <mergeCell ref="AV49:AV54"/>
    <mergeCell ref="AW49:AW54"/>
    <mergeCell ref="AX49:AX54"/>
    <mergeCell ref="AY49:AY54"/>
    <mergeCell ref="Q55:Q60"/>
    <mergeCell ref="R55:R60"/>
    <mergeCell ref="S55:S60"/>
    <mergeCell ref="T55:T60"/>
    <mergeCell ref="U55:U60"/>
    <mergeCell ref="V55:V60"/>
    <mergeCell ref="W55:W60"/>
    <mergeCell ref="X55:X60"/>
    <mergeCell ref="Y55:Y60"/>
    <mergeCell ref="Z55:Z60"/>
    <mergeCell ref="AA55:AA60"/>
    <mergeCell ref="AR55:AR60"/>
    <mergeCell ref="AS55:AS60"/>
    <mergeCell ref="AT55:AT60"/>
    <mergeCell ref="T49:T54"/>
    <mergeCell ref="U49:U54"/>
    <mergeCell ref="V49:V54"/>
    <mergeCell ref="W49:W54"/>
    <mergeCell ref="X49:X54"/>
    <mergeCell ref="Y49:Y54"/>
    <mergeCell ref="Z49:Z54"/>
    <mergeCell ref="AA49:AA54"/>
    <mergeCell ref="AR49:AR54"/>
    <mergeCell ref="AS49:AS54"/>
    <mergeCell ref="AT49:AT54"/>
    <mergeCell ref="BA55:BA60"/>
    <mergeCell ref="BU55:BU60"/>
    <mergeCell ref="BV55:BV60"/>
    <mergeCell ref="BW55:BW60"/>
    <mergeCell ref="BX55:BX60"/>
    <mergeCell ref="A31:A60"/>
    <mergeCell ref="B31:B60"/>
    <mergeCell ref="C31:C60"/>
    <mergeCell ref="BA49:BA54"/>
    <mergeCell ref="BU49:BU54"/>
    <mergeCell ref="BV49:BV54"/>
    <mergeCell ref="BW49:BW54"/>
    <mergeCell ref="BX49:BX54"/>
    <mergeCell ref="D55:D60"/>
    <mergeCell ref="E55:E60"/>
    <mergeCell ref="F55:F60"/>
    <mergeCell ref="G55:G60"/>
    <mergeCell ref="H55:H60"/>
    <mergeCell ref="I55:I60"/>
    <mergeCell ref="J55:J60"/>
    <mergeCell ref="K55:K60"/>
    <mergeCell ref="L55:L60"/>
    <mergeCell ref="M55:M60"/>
    <mergeCell ref="N55:N60"/>
    <mergeCell ref="O55:O60"/>
    <mergeCell ref="P55:P60"/>
    <mergeCell ref="AU43:AU48"/>
    <mergeCell ref="AV43:AV48"/>
    <mergeCell ref="AW43:AW48"/>
    <mergeCell ref="AX43:AX48"/>
    <mergeCell ref="AY43:AY48"/>
    <mergeCell ref="AZ43:AZ48"/>
  </mergeCells>
  <phoneticPr fontId="58" type="noConversion"/>
  <conditionalFormatting sqref="R13:R60">
    <cfRule type="cellIs" dxfId="258" priority="37" operator="equal">
      <formula>"Muy Baja"</formula>
    </cfRule>
    <cfRule type="cellIs" dxfId="257" priority="36" operator="equal">
      <formula>"Baja"</formula>
    </cfRule>
    <cfRule type="cellIs" dxfId="256" priority="35" operator="equal">
      <formula>"Media"</formula>
    </cfRule>
    <cfRule type="cellIs" dxfId="255" priority="34" operator="equal">
      <formula>"Alta"</formula>
    </cfRule>
    <cfRule type="cellIs" dxfId="254" priority="33" operator="equal">
      <formula>"Muy Alta"</formula>
    </cfRule>
  </conditionalFormatting>
  <conditionalFormatting sqref="R61:R72">
    <cfRule type="cellIs" dxfId="253" priority="407" operator="equal">
      <formula>"Muy Baja"</formula>
    </cfRule>
    <cfRule type="cellIs" dxfId="252" priority="406" operator="equal">
      <formula>"Baja"</formula>
    </cfRule>
    <cfRule type="cellIs" dxfId="251" priority="405" operator="equal">
      <formula>"Media"</formula>
    </cfRule>
    <cfRule type="cellIs" dxfId="250" priority="404" operator="equal">
      <formula>"Alta"</formula>
    </cfRule>
    <cfRule type="cellIs" dxfId="249" priority="403" operator="equal">
      <formula>"Muy Alta"</formula>
    </cfRule>
  </conditionalFormatting>
  <conditionalFormatting sqref="R73:R348">
    <cfRule type="cellIs" dxfId="248" priority="181" operator="equal">
      <formula>"Muy Alta"</formula>
    </cfRule>
    <cfRule type="cellIs" dxfId="247" priority="182" operator="equal">
      <formula>"Alta"</formula>
    </cfRule>
    <cfRule type="cellIs" dxfId="246" priority="183" operator="equal">
      <formula>"Media"</formula>
    </cfRule>
    <cfRule type="cellIs" dxfId="245" priority="184" operator="equal">
      <formula>"Baja"</formula>
    </cfRule>
    <cfRule type="cellIs" dxfId="244" priority="185" operator="equal">
      <formula>"Muy Baja"</formula>
    </cfRule>
  </conditionalFormatting>
  <conditionalFormatting sqref="T13:T60">
    <cfRule type="cellIs" dxfId="243" priority="28" operator="equal">
      <formula>"Catastrófico"</formula>
    </cfRule>
    <cfRule type="cellIs" dxfId="242" priority="29" operator="equal">
      <formula>"Mayor"</formula>
    </cfRule>
    <cfRule type="cellIs" dxfId="241" priority="32" operator="equal">
      <formula>"Leve"</formula>
    </cfRule>
    <cfRule type="cellIs" dxfId="240" priority="31" operator="equal">
      <formula>"Menor"</formula>
    </cfRule>
    <cfRule type="cellIs" dxfId="239" priority="30" operator="equal">
      <formula>"Moderado"</formula>
    </cfRule>
  </conditionalFormatting>
  <conditionalFormatting sqref="T61:T72">
    <cfRule type="cellIs" dxfId="238" priority="398" operator="equal">
      <formula>"Catastrófico"</formula>
    </cfRule>
    <cfRule type="cellIs" dxfId="237" priority="402" operator="equal">
      <formula>"Leve"</formula>
    </cfRule>
    <cfRule type="cellIs" dxfId="236" priority="401" operator="equal">
      <formula>"Menor"</formula>
    </cfRule>
    <cfRule type="cellIs" dxfId="235" priority="400" operator="equal">
      <formula>"Moderado"</formula>
    </cfRule>
    <cfRule type="cellIs" dxfId="234" priority="399" operator="equal">
      <formula>"Mayor"</formula>
    </cfRule>
  </conditionalFormatting>
  <conditionalFormatting sqref="T73:T348">
    <cfRule type="cellIs" dxfId="233" priority="180" operator="equal">
      <formula>"Leve"</formula>
    </cfRule>
    <cfRule type="cellIs" dxfId="232" priority="179" operator="equal">
      <formula>"Menor"</formula>
    </cfRule>
    <cfRule type="cellIs" dxfId="231" priority="178" operator="equal">
      <formula>"Moderado"</formula>
    </cfRule>
    <cfRule type="cellIs" dxfId="230" priority="177" operator="equal">
      <formula>"Mayor"</formula>
    </cfRule>
    <cfRule type="cellIs" dxfId="229" priority="176" operator="equal">
      <formula>"Catastrófico"</formula>
    </cfRule>
  </conditionalFormatting>
  <conditionalFormatting sqref="V13:V60">
    <cfRule type="cellIs" dxfId="228" priority="23" operator="equal">
      <formula>"Catastrófico"</formula>
    </cfRule>
    <cfRule type="cellIs" dxfId="227" priority="24" operator="equal">
      <formula>"Mayor"</formula>
    </cfRule>
    <cfRule type="cellIs" dxfId="226" priority="25" operator="equal">
      <formula>"Moderado"</formula>
    </cfRule>
    <cfRule type="cellIs" dxfId="225" priority="26" operator="equal">
      <formula>"Menor"</formula>
    </cfRule>
    <cfRule type="cellIs" dxfId="224" priority="27" operator="equal">
      <formula>"Leve"</formula>
    </cfRule>
  </conditionalFormatting>
  <conditionalFormatting sqref="V61:V72">
    <cfRule type="cellIs" dxfId="223" priority="393" operator="equal">
      <formula>"Catastrófico"</formula>
    </cfRule>
    <cfRule type="cellIs" dxfId="222" priority="394" operator="equal">
      <formula>"Mayor"</formula>
    </cfRule>
    <cfRule type="cellIs" dxfId="221" priority="395" operator="equal">
      <formula>"Moderado"</formula>
    </cfRule>
    <cfRule type="cellIs" dxfId="220" priority="396" operator="equal">
      <formula>"Menor"</formula>
    </cfRule>
    <cfRule type="cellIs" dxfId="219" priority="397" operator="equal">
      <formula>"Leve"</formula>
    </cfRule>
  </conditionalFormatting>
  <conditionalFormatting sqref="V73:V348">
    <cfRule type="cellIs" dxfId="218" priority="171" operator="equal">
      <formula>"Catastrófico"</formula>
    </cfRule>
    <cfRule type="cellIs" dxfId="217" priority="175" operator="equal">
      <formula>"Leve"</formula>
    </cfRule>
    <cfRule type="cellIs" dxfId="216" priority="174" operator="equal">
      <formula>"Menor"</formula>
    </cfRule>
    <cfRule type="cellIs" dxfId="215" priority="173" operator="equal">
      <formula>"Moderado"</formula>
    </cfRule>
    <cfRule type="cellIs" dxfId="214" priority="172" operator="equal">
      <formula>"Mayor"</formula>
    </cfRule>
  </conditionalFormatting>
  <conditionalFormatting sqref="X13:X60">
    <cfRule type="cellIs" dxfId="213" priority="22" operator="equal">
      <formula>"Leve"</formula>
    </cfRule>
    <cfRule type="cellIs" dxfId="212" priority="21" operator="equal">
      <formula>"Menor"</formula>
    </cfRule>
    <cfRule type="cellIs" dxfId="211" priority="20" operator="equal">
      <formula>"Moderado"</formula>
    </cfRule>
    <cfRule type="cellIs" dxfId="210" priority="19" operator="equal">
      <formula>"Mayor"</formula>
    </cfRule>
    <cfRule type="cellIs" dxfId="209" priority="18" operator="equal">
      <formula>"Catastrófico"</formula>
    </cfRule>
  </conditionalFormatting>
  <conditionalFormatting sqref="X61:X72">
    <cfRule type="cellIs" dxfId="208" priority="388" operator="equal">
      <formula>"Catastrófico"</formula>
    </cfRule>
    <cfRule type="cellIs" dxfId="207" priority="389" operator="equal">
      <formula>"Mayor"</formula>
    </cfRule>
    <cfRule type="cellIs" dxfId="206" priority="390" operator="equal">
      <formula>"Moderado"</formula>
    </cfRule>
    <cfRule type="cellIs" dxfId="205" priority="392" operator="equal">
      <formula>"Leve"</formula>
    </cfRule>
    <cfRule type="cellIs" dxfId="204" priority="391" operator="equal">
      <formula>"Menor"</formula>
    </cfRule>
  </conditionalFormatting>
  <conditionalFormatting sqref="X73:X348">
    <cfRule type="cellIs" dxfId="203" priority="167" operator="equal">
      <formula>"Mayor"</formula>
    </cfRule>
    <cfRule type="cellIs" dxfId="202" priority="168" operator="equal">
      <formula>"Moderado"</formula>
    </cfRule>
    <cfRule type="cellIs" dxfId="201" priority="169" operator="equal">
      <formula>"Menor"</formula>
    </cfRule>
    <cfRule type="cellIs" dxfId="200" priority="170" operator="equal">
      <formula>"Leve"</formula>
    </cfRule>
    <cfRule type="cellIs" dxfId="199" priority="166" operator="equal">
      <formula>"Catastrófico"</formula>
    </cfRule>
  </conditionalFormatting>
  <conditionalFormatting sqref="AA13:AA60">
    <cfRule type="cellIs" dxfId="198" priority="14" operator="equal">
      <formula>"Extremo"</formula>
    </cfRule>
    <cfRule type="cellIs" dxfId="197" priority="15" operator="equal">
      <formula>"Alto"</formula>
    </cfRule>
    <cfRule type="cellIs" dxfId="196" priority="16" operator="equal">
      <formula>"Moderado"</formula>
    </cfRule>
    <cfRule type="cellIs" dxfId="195" priority="17" operator="equal">
      <formula>"Bajo"</formula>
    </cfRule>
  </conditionalFormatting>
  <conditionalFormatting sqref="AA61:AA72">
    <cfRule type="cellIs" dxfId="194" priority="387" operator="equal">
      <formula>"Bajo"</formula>
    </cfRule>
    <cfRule type="cellIs" dxfId="193" priority="386" operator="equal">
      <formula>"Moderado"</formula>
    </cfRule>
    <cfRule type="cellIs" dxfId="192" priority="385" operator="equal">
      <formula>"Alto"</formula>
    </cfRule>
    <cfRule type="cellIs" dxfId="191" priority="384" operator="equal">
      <formula>"Extremo"</formula>
    </cfRule>
  </conditionalFormatting>
  <conditionalFormatting sqref="AA73:AA348">
    <cfRule type="cellIs" dxfId="190" priority="165" operator="equal">
      <formula>"Bajo"</formula>
    </cfRule>
    <cfRule type="cellIs" dxfId="189" priority="164" operator="equal">
      <formula>"Moderado"</formula>
    </cfRule>
    <cfRule type="cellIs" dxfId="188" priority="163" operator="equal">
      <formula>"Alto"</formula>
    </cfRule>
    <cfRule type="cellIs" dxfId="187" priority="162" operator="equal">
      <formula>"Extremo"</formula>
    </cfRule>
  </conditionalFormatting>
  <conditionalFormatting sqref="AU13:AU60">
    <cfRule type="cellIs" dxfId="186" priority="9" operator="equal">
      <formula>"Muy Baja"</formula>
    </cfRule>
    <cfRule type="cellIs" dxfId="185" priority="10" operator="equal">
      <formula>"Baja"</formula>
    </cfRule>
    <cfRule type="cellIs" dxfId="184" priority="11" operator="equal">
      <formula>"Media"</formula>
    </cfRule>
    <cfRule type="cellIs" dxfId="183" priority="12" operator="equal">
      <formula>"Alta"</formula>
    </cfRule>
    <cfRule type="cellIs" dxfId="182" priority="13" operator="equal">
      <formula>"Muy Alta"</formula>
    </cfRule>
  </conditionalFormatting>
  <conditionalFormatting sqref="AU61:AU72">
    <cfRule type="cellIs" dxfId="181" priority="380" operator="equal">
      <formula>"Baja"</formula>
    </cfRule>
    <cfRule type="cellIs" dxfId="180" priority="379" operator="equal">
      <formula>"Muy Baja"</formula>
    </cfRule>
    <cfRule type="cellIs" dxfId="179" priority="381" operator="equal">
      <formula>"Media"</formula>
    </cfRule>
    <cfRule type="cellIs" dxfId="178" priority="382" operator="equal">
      <formula>"Alta"</formula>
    </cfRule>
    <cfRule type="cellIs" dxfId="177" priority="383" operator="equal">
      <formula>"Muy Alta"</formula>
    </cfRule>
  </conditionalFormatting>
  <conditionalFormatting sqref="AU73:AU348">
    <cfRule type="cellIs" dxfId="176" priority="157" operator="equal">
      <formula>"Muy Baja"</formula>
    </cfRule>
    <cfRule type="cellIs" dxfId="175" priority="161" operator="equal">
      <formula>"Muy Alta"</formula>
    </cfRule>
    <cfRule type="cellIs" dxfId="174" priority="160" operator="equal">
      <formula>"Alta"</formula>
    </cfRule>
    <cfRule type="cellIs" dxfId="173" priority="159" operator="equal">
      <formula>"Media"</formula>
    </cfRule>
    <cfRule type="cellIs" dxfId="172" priority="158" operator="equal">
      <formula>"Baja"</formula>
    </cfRule>
  </conditionalFormatting>
  <conditionalFormatting sqref="AX13:AX60">
    <cfRule type="cellIs" dxfId="171" priority="5" operator="equal">
      <formula>"Leve"</formula>
    </cfRule>
    <cfRule type="cellIs" dxfId="170" priority="6" operator="equal">
      <formula>"Menor"</formula>
    </cfRule>
    <cfRule type="cellIs" dxfId="169" priority="7" operator="equal">
      <formula>"Mayor"</formula>
    </cfRule>
    <cfRule type="cellIs" dxfId="168" priority="8" operator="equal">
      <formula>"Catastrófico"</formula>
    </cfRule>
  </conditionalFormatting>
  <conditionalFormatting sqref="AX61:AX72">
    <cfRule type="cellIs" dxfId="167" priority="376" operator="equal">
      <formula>"Menor"</formula>
    </cfRule>
    <cfRule type="cellIs" dxfId="166" priority="377" operator="equal">
      <formula>"Mayor"</formula>
    </cfRule>
    <cfRule type="cellIs" dxfId="165" priority="378" operator="equal">
      <formula>"Catastrófico"</formula>
    </cfRule>
    <cfRule type="cellIs" dxfId="164" priority="375" operator="equal">
      <formula>"Leve"</formula>
    </cfRule>
  </conditionalFormatting>
  <conditionalFormatting sqref="AX73:AX348">
    <cfRule type="cellIs" dxfId="163" priority="153" operator="equal">
      <formula>"Leve"</formula>
    </cfRule>
    <cfRule type="cellIs" dxfId="162" priority="155" operator="equal">
      <formula>"Mayor"</formula>
    </cfRule>
    <cfRule type="cellIs" dxfId="161" priority="156" operator="equal">
      <formula>"Catastrófico"</formula>
    </cfRule>
    <cfRule type="cellIs" dxfId="160" priority="154" operator="equal">
      <formula>"Menor"</formula>
    </cfRule>
  </conditionalFormatting>
  <conditionalFormatting sqref="AX13:AZ60">
    <cfRule type="cellIs" dxfId="159" priority="3" operator="equal">
      <formula>"Moderado"</formula>
    </cfRule>
  </conditionalFormatting>
  <conditionalFormatting sqref="AX61:AZ72">
    <cfRule type="cellIs" dxfId="158" priority="373" operator="equal">
      <formula>"Moderado"</formula>
    </cfRule>
  </conditionalFormatting>
  <conditionalFormatting sqref="AX73:AZ348">
    <cfRule type="cellIs" dxfId="157" priority="151" operator="equal">
      <formula>"Moderado"</formula>
    </cfRule>
  </conditionalFormatting>
  <conditionalFormatting sqref="AY13:AZ60">
    <cfRule type="cellIs" dxfId="156" priority="4" operator="equal">
      <formula>"Bajo"</formula>
    </cfRule>
    <cfRule type="cellIs" dxfId="155" priority="2" operator="equal">
      <formula>"Alto"</formula>
    </cfRule>
    <cfRule type="cellIs" dxfId="154" priority="1" operator="equal">
      <formula>"Extremo"</formula>
    </cfRule>
  </conditionalFormatting>
  <conditionalFormatting sqref="AY61:AZ72">
    <cfRule type="cellIs" dxfId="153" priority="371" operator="equal">
      <formula>"Extremo"</formula>
    </cfRule>
    <cfRule type="cellIs" dxfId="152" priority="372" operator="equal">
      <formula>"Alto"</formula>
    </cfRule>
    <cfRule type="cellIs" dxfId="151" priority="374" operator="equal">
      <formula>"Bajo"</formula>
    </cfRule>
  </conditionalFormatting>
  <conditionalFormatting sqref="AY73:AZ348">
    <cfRule type="cellIs" dxfId="150" priority="149" operator="equal">
      <formula>"Extremo"</formula>
    </cfRule>
    <cfRule type="cellIs" dxfId="149" priority="150" operator="equal">
      <formula>"Alto"</formula>
    </cfRule>
    <cfRule type="cellIs" dxfId="148" priority="152" operator="equal">
      <formula>"Bajo"</formula>
    </cfRule>
  </conditionalFormatting>
  <dataValidations count="3">
    <dataValidation type="list" allowBlank="1" showInputMessage="1" showErrorMessage="1" sqref="BL5" xr:uid="{1DD306D6-7695-46D9-A75F-62B8DAFBB097}">
      <formula1>"I TRIM, II TRIM, III TRIM, IV TRIM"</formula1>
    </dataValidation>
    <dataValidation type="list" allowBlank="1" showInputMessage="1" showErrorMessage="1" sqref="K13:K348" xr:uid="{A175B922-933A-4F8B-A433-0449CE89A9BB}">
      <formula1>"SI, NO"</formula1>
    </dataValidation>
    <dataValidation type="list" allowBlank="1" showInputMessage="1" showErrorMessage="1" sqref="D13:D348" xr:uid="{F7D493CB-E333-4ADB-83E9-26E9ADD8F856}">
      <formula1>"RG, RS, RF, RIC, RLAFT"</formula1>
    </dataValidation>
  </dataValidations>
  <pageMargins left="0.7" right="0.7" top="0.75" bottom="0.75" header="0.3" footer="0.3"/>
  <pageSetup paperSize="5" scale="10" fitToHeight="0" orientation="landscape" r:id="rId1"/>
  <headerFooter>
    <oddFooter>&amp;C&amp;G
DIES-05-FR-01
v.3
Hoja 2</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6:U47"/>
  <sheetViews>
    <sheetView topLeftCell="B28" zoomScale="70" zoomScaleNormal="70" workbookViewId="0">
      <selection activeCell="C42" sqref="C42:C44"/>
    </sheetView>
  </sheetViews>
  <sheetFormatPr baseColWidth="10" defaultColWidth="11.5" defaultRowHeight="16" x14ac:dyDescent="0.2"/>
  <cols>
    <col min="1" max="1" width="2.6640625" style="24" customWidth="1"/>
    <col min="2" max="2" width="25.33203125" style="24" customWidth="1"/>
    <col min="3" max="3" width="45.5" style="24" customWidth="1"/>
    <col min="4" max="4" width="46.33203125" style="24" customWidth="1"/>
    <col min="5" max="5" width="36" style="24" customWidth="1"/>
    <col min="6" max="6" width="14" style="24" customWidth="1"/>
    <col min="7" max="13" width="11.5" style="24"/>
    <col min="14" max="14" width="15.6640625" style="24" bestFit="1" customWidth="1"/>
    <col min="15" max="15" width="17.5" style="24" customWidth="1"/>
    <col min="16" max="16" width="16.6640625" style="24" customWidth="1"/>
    <col min="17" max="17" width="14.1640625" style="24" bestFit="1" customWidth="1"/>
    <col min="18" max="18" width="18.5" style="24" customWidth="1"/>
    <col min="19" max="19" width="19.1640625" style="24" bestFit="1" customWidth="1"/>
    <col min="20" max="20" width="17.33203125" style="24" customWidth="1"/>
    <col min="21" max="16384" width="11.5" style="24"/>
  </cols>
  <sheetData>
    <row r="6" spans="2:7" x14ac:dyDescent="0.2">
      <c r="B6" s="1735" t="s">
        <v>1116</v>
      </c>
      <c r="C6" s="1735"/>
      <c r="D6" s="1735"/>
      <c r="G6" s="58" t="s">
        <v>1117</v>
      </c>
    </row>
    <row r="7" spans="2:7" ht="17" x14ac:dyDescent="0.2">
      <c r="B7" s="19"/>
      <c r="C7" s="59" t="s">
        <v>1118</v>
      </c>
      <c r="D7" s="59" t="s">
        <v>1119</v>
      </c>
    </row>
    <row r="8" spans="2:7" ht="34" x14ac:dyDescent="0.2">
      <c r="B8" s="60" t="s">
        <v>269</v>
      </c>
      <c r="C8" s="22" t="s">
        <v>1120</v>
      </c>
      <c r="D8" s="61">
        <v>0.2</v>
      </c>
    </row>
    <row r="9" spans="2:7" ht="34" x14ac:dyDescent="0.2">
      <c r="B9" s="62" t="s">
        <v>250</v>
      </c>
      <c r="C9" s="23" t="s">
        <v>1121</v>
      </c>
      <c r="D9" s="63">
        <v>0.4</v>
      </c>
    </row>
    <row r="10" spans="2:7" ht="34" x14ac:dyDescent="0.2">
      <c r="B10" s="64" t="s">
        <v>217</v>
      </c>
      <c r="C10" s="23" t="s">
        <v>1122</v>
      </c>
      <c r="D10" s="63">
        <v>0.6</v>
      </c>
    </row>
    <row r="11" spans="2:7" ht="52.5" customHeight="1" x14ac:dyDescent="0.2">
      <c r="B11" s="65" t="s">
        <v>340</v>
      </c>
      <c r="C11" s="23" t="s">
        <v>1123</v>
      </c>
      <c r="D11" s="63">
        <v>0.8</v>
      </c>
    </row>
    <row r="12" spans="2:7" ht="34" x14ac:dyDescent="0.2">
      <c r="B12" s="66" t="s">
        <v>430</v>
      </c>
      <c r="C12" s="23" t="s">
        <v>1124</v>
      </c>
      <c r="D12" s="63">
        <v>1</v>
      </c>
    </row>
    <row r="15" spans="2:7" ht="18.75" customHeight="1" x14ac:dyDescent="0.2">
      <c r="B15" s="1735" t="s">
        <v>1125</v>
      </c>
      <c r="C15" s="1735"/>
      <c r="D15" s="1735"/>
      <c r="E15" s="1735"/>
    </row>
    <row r="16" spans="2:7" ht="38.25" customHeight="1" x14ac:dyDescent="0.2">
      <c r="B16" s="21"/>
      <c r="C16" s="59" t="s">
        <v>1126</v>
      </c>
      <c r="D16" s="59" t="s">
        <v>1127</v>
      </c>
      <c r="E16" s="59" t="s">
        <v>697</v>
      </c>
    </row>
    <row r="17" spans="2:21" ht="34" x14ac:dyDescent="0.2">
      <c r="B17" s="60" t="s">
        <v>317</v>
      </c>
      <c r="C17" s="31" t="s">
        <v>1128</v>
      </c>
      <c r="D17" s="22" t="s">
        <v>1129</v>
      </c>
      <c r="E17" s="61">
        <v>0.2</v>
      </c>
    </row>
    <row r="18" spans="2:21" ht="68" x14ac:dyDescent="0.2">
      <c r="B18" s="62" t="s">
        <v>251</v>
      </c>
      <c r="C18" s="32" t="s">
        <v>1130</v>
      </c>
      <c r="D18" s="23" t="s">
        <v>1131</v>
      </c>
      <c r="E18" s="63">
        <v>0.4</v>
      </c>
      <c r="S18" s="27"/>
    </row>
    <row r="19" spans="2:21" ht="51" x14ac:dyDescent="0.2">
      <c r="B19" s="64" t="s">
        <v>218</v>
      </c>
      <c r="C19" s="32" t="s">
        <v>1132</v>
      </c>
      <c r="D19" s="23" t="s">
        <v>1133</v>
      </c>
      <c r="E19" s="63">
        <v>0.6</v>
      </c>
    </row>
    <row r="20" spans="2:21" ht="51" x14ac:dyDescent="0.2">
      <c r="B20" s="65" t="s">
        <v>403</v>
      </c>
      <c r="C20" s="32" t="s">
        <v>1134</v>
      </c>
      <c r="D20" s="23" t="s">
        <v>1135</v>
      </c>
      <c r="E20" s="63">
        <v>0.8</v>
      </c>
    </row>
    <row r="21" spans="2:21" ht="51" x14ac:dyDescent="0.2">
      <c r="B21" s="66" t="s">
        <v>1136</v>
      </c>
      <c r="C21" s="32" t="s">
        <v>1137</v>
      </c>
      <c r="D21" s="23" t="s">
        <v>1138</v>
      </c>
      <c r="E21" s="63">
        <v>1</v>
      </c>
    </row>
    <row r="22" spans="2:21" ht="17" thickBot="1" x14ac:dyDescent="0.25">
      <c r="P22" s="67"/>
      <c r="Q22" s="67"/>
      <c r="R22" s="67"/>
      <c r="S22" s="67"/>
    </row>
    <row r="23" spans="2:21" ht="17" thickBot="1" x14ac:dyDescent="0.25">
      <c r="B23" s="1736" t="s">
        <v>1139</v>
      </c>
      <c r="C23" s="1737"/>
      <c r="D23" s="1737"/>
      <c r="E23" s="1737"/>
      <c r="F23" s="1738"/>
      <c r="P23" s="68"/>
      <c r="Q23" s="68"/>
      <c r="R23" s="69"/>
      <c r="S23" s="69"/>
    </row>
    <row r="24" spans="2:21" ht="17" thickBot="1" x14ac:dyDescent="0.25">
      <c r="B24" s="70"/>
      <c r="C24" s="70"/>
      <c r="D24" s="70"/>
      <c r="E24" s="70"/>
      <c r="F24" s="70"/>
      <c r="N24" s="86"/>
      <c r="O24" s="86"/>
      <c r="P24" s="87">
        <v>100</v>
      </c>
      <c r="Q24" s="87">
        <v>500</v>
      </c>
      <c r="R24" s="87">
        <v>1000</v>
      </c>
      <c r="S24" s="87">
        <v>5000</v>
      </c>
    </row>
    <row r="25" spans="2:21" ht="18" thickBot="1" x14ac:dyDescent="0.25">
      <c r="B25" s="1739" t="s">
        <v>1140</v>
      </c>
      <c r="C25" s="1740"/>
      <c r="D25" s="1740"/>
      <c r="E25" s="72" t="s">
        <v>1141</v>
      </c>
      <c r="F25" s="73" t="s">
        <v>1142</v>
      </c>
      <c r="N25" s="86"/>
      <c r="O25" s="86"/>
      <c r="P25" s="88">
        <f>+P24*O26</f>
        <v>162350000</v>
      </c>
      <c r="Q25" s="88">
        <f>+Q24*O26</f>
        <v>811750000</v>
      </c>
      <c r="R25" s="89">
        <f>+R24*O26</f>
        <v>1623500000</v>
      </c>
      <c r="S25" s="89">
        <f>+S24*O26</f>
        <v>8117500000</v>
      </c>
      <c r="T25" s="58"/>
    </row>
    <row r="26" spans="2:21" ht="34" x14ac:dyDescent="0.2">
      <c r="B26" s="1741" t="s">
        <v>1143</v>
      </c>
      <c r="C26" s="1733" t="s">
        <v>1144</v>
      </c>
      <c r="D26" s="74" t="s">
        <v>221</v>
      </c>
      <c r="E26" s="75" t="s">
        <v>1145</v>
      </c>
      <c r="F26" s="76">
        <v>0.25</v>
      </c>
      <c r="N26" s="90" t="s">
        <v>1146</v>
      </c>
      <c r="O26" s="91">
        <v>1623500</v>
      </c>
      <c r="P26" s="92">
        <f>+P25/S27</f>
        <v>1.2810718007721324E-3</v>
      </c>
      <c r="Q26" s="92">
        <f>+Q25/S27</f>
        <v>6.405359003860662E-3</v>
      </c>
      <c r="R26" s="93">
        <f>+R25/S27</f>
        <v>1.2810718007721324E-2</v>
      </c>
      <c r="S26" s="93">
        <f>+S25/S27</f>
        <v>6.4053590038606625E-2</v>
      </c>
      <c r="T26" s="30"/>
    </row>
    <row r="27" spans="2:21" ht="51" x14ac:dyDescent="0.2">
      <c r="B27" s="1742"/>
      <c r="C27" s="1743"/>
      <c r="D27" s="180" t="s">
        <v>281</v>
      </c>
      <c r="E27" s="181" t="s">
        <v>1147</v>
      </c>
      <c r="F27" s="214">
        <v>0.15</v>
      </c>
      <c r="N27" s="86"/>
      <c r="O27" s="86"/>
      <c r="P27" s="94"/>
      <c r="Q27" s="94"/>
      <c r="R27" s="95" t="s">
        <v>1148</v>
      </c>
      <c r="S27" s="96">
        <v>126729821000</v>
      </c>
      <c r="T27" s="79"/>
    </row>
    <row r="28" spans="2:21" ht="51" x14ac:dyDescent="0.2">
      <c r="B28" s="1742"/>
      <c r="C28" s="1743"/>
      <c r="D28" s="180" t="s">
        <v>264</v>
      </c>
      <c r="E28" s="181" t="s">
        <v>1149</v>
      </c>
      <c r="F28" s="214">
        <v>0.1</v>
      </c>
      <c r="N28" s="85"/>
      <c r="O28" s="71"/>
      <c r="P28" s="71"/>
      <c r="Q28" s="71"/>
      <c r="R28" s="77"/>
      <c r="S28" s="78"/>
      <c r="T28" s="30"/>
      <c r="U28" s="29"/>
    </row>
    <row r="29" spans="2:21" ht="102" x14ac:dyDescent="0.2">
      <c r="B29" s="1742"/>
      <c r="C29" s="1743" t="s">
        <v>174</v>
      </c>
      <c r="D29" s="180" t="s">
        <v>734</v>
      </c>
      <c r="E29" s="181" t="s">
        <v>1150</v>
      </c>
      <c r="F29" s="214">
        <v>0.25</v>
      </c>
      <c r="N29" s="71"/>
      <c r="O29" s="71"/>
      <c r="P29" s="71"/>
      <c r="Q29" s="71"/>
      <c r="R29" s="77"/>
      <c r="S29" s="78"/>
    </row>
    <row r="30" spans="2:21" ht="51" x14ac:dyDescent="0.2">
      <c r="B30" s="1742"/>
      <c r="C30" s="1743"/>
      <c r="D30" s="180" t="s">
        <v>222</v>
      </c>
      <c r="E30" s="181" t="s">
        <v>1151</v>
      </c>
      <c r="F30" s="214">
        <v>0.15</v>
      </c>
      <c r="N30" s="80"/>
      <c r="O30" s="80"/>
      <c r="P30" s="80"/>
      <c r="Q30" s="80"/>
    </row>
    <row r="31" spans="2:21" ht="85" x14ac:dyDescent="0.2">
      <c r="B31" s="1742" t="s">
        <v>1152</v>
      </c>
      <c r="C31" s="1743" t="s">
        <v>178</v>
      </c>
      <c r="D31" s="180" t="s">
        <v>223</v>
      </c>
      <c r="E31" s="181" t="s">
        <v>1153</v>
      </c>
      <c r="F31" s="215" t="s">
        <v>1154</v>
      </c>
    </row>
    <row r="32" spans="2:21" ht="51" customHeight="1" x14ac:dyDescent="0.2">
      <c r="B32" s="1742"/>
      <c r="C32" s="1743"/>
      <c r="D32" s="180" t="s">
        <v>771</v>
      </c>
      <c r="E32" s="181" t="s">
        <v>1155</v>
      </c>
      <c r="F32" s="215"/>
    </row>
    <row r="33" spans="2:6" ht="51" customHeight="1" x14ac:dyDescent="0.2">
      <c r="B33" s="1742"/>
      <c r="C33" s="1743"/>
      <c r="D33" s="180" t="s">
        <v>859</v>
      </c>
      <c r="E33" s="181" t="s">
        <v>1156</v>
      </c>
      <c r="F33" s="215" t="s">
        <v>1154</v>
      </c>
    </row>
    <row r="34" spans="2:6" ht="34" x14ac:dyDescent="0.2">
      <c r="B34" s="1742"/>
      <c r="C34" s="1743"/>
      <c r="D34" s="180" t="s">
        <v>1157</v>
      </c>
      <c r="E34" s="181" t="s">
        <v>1158</v>
      </c>
      <c r="F34" s="215" t="s">
        <v>1154</v>
      </c>
    </row>
    <row r="35" spans="2:6" ht="78.75" customHeight="1" x14ac:dyDescent="0.2">
      <c r="B35" s="1742"/>
      <c r="C35" s="1731" t="s">
        <v>179</v>
      </c>
      <c r="D35" s="180" t="s">
        <v>291</v>
      </c>
      <c r="E35" s="81" t="s">
        <v>1159</v>
      </c>
      <c r="F35" s="215" t="s">
        <v>1154</v>
      </c>
    </row>
    <row r="36" spans="2:6" ht="17" x14ac:dyDescent="0.2">
      <c r="B36" s="1742"/>
      <c r="C36" s="1732"/>
      <c r="D36" s="180" t="s">
        <v>443</v>
      </c>
      <c r="E36" s="1729" t="s">
        <v>1160</v>
      </c>
      <c r="F36" s="215" t="s">
        <v>1154</v>
      </c>
    </row>
    <row r="37" spans="2:6" ht="17" x14ac:dyDescent="0.2">
      <c r="B37" s="1742"/>
      <c r="C37" s="1732"/>
      <c r="D37" s="180" t="s">
        <v>240</v>
      </c>
      <c r="E37" s="1729"/>
      <c r="F37" s="215" t="s">
        <v>1154</v>
      </c>
    </row>
    <row r="38" spans="2:6" ht="17" x14ac:dyDescent="0.2">
      <c r="B38" s="1742"/>
      <c r="C38" s="1732"/>
      <c r="D38" s="180" t="s">
        <v>1077</v>
      </c>
      <c r="E38" s="1729"/>
      <c r="F38" s="215" t="s">
        <v>1154</v>
      </c>
    </row>
    <row r="39" spans="2:6" ht="17" x14ac:dyDescent="0.2">
      <c r="B39" s="1742"/>
      <c r="C39" s="1732"/>
      <c r="D39" s="180" t="s">
        <v>245</v>
      </c>
      <c r="E39" s="1729"/>
      <c r="F39" s="215" t="s">
        <v>1154</v>
      </c>
    </row>
    <row r="40" spans="2:6" ht="17" x14ac:dyDescent="0.2">
      <c r="B40" s="1742"/>
      <c r="C40" s="1732"/>
      <c r="D40" s="180" t="s">
        <v>377</v>
      </c>
      <c r="E40" s="1729"/>
      <c r="F40" s="215" t="s">
        <v>1154</v>
      </c>
    </row>
    <row r="41" spans="2:6" ht="17" x14ac:dyDescent="0.2">
      <c r="B41" s="1742"/>
      <c r="C41" s="1733"/>
      <c r="D41" s="180" t="s">
        <v>224</v>
      </c>
      <c r="E41" s="1734"/>
      <c r="F41" s="215" t="s">
        <v>1154</v>
      </c>
    </row>
    <row r="42" spans="2:6" ht="31.5" customHeight="1" x14ac:dyDescent="0.2">
      <c r="B42" s="1742"/>
      <c r="C42" s="1743" t="s">
        <v>180</v>
      </c>
      <c r="D42" s="180" t="s">
        <v>225</v>
      </c>
      <c r="E42" s="1728" t="s">
        <v>1161</v>
      </c>
      <c r="F42" s="215" t="s">
        <v>1154</v>
      </c>
    </row>
    <row r="43" spans="2:6" ht="31.5" customHeight="1" x14ac:dyDescent="0.2">
      <c r="B43" s="1748"/>
      <c r="C43" s="1731"/>
      <c r="D43" s="180" t="s">
        <v>241</v>
      </c>
      <c r="E43" s="1729"/>
      <c r="F43" s="182" t="s">
        <v>1154</v>
      </c>
    </row>
    <row r="44" spans="2:6" ht="18" thickBot="1" x14ac:dyDescent="0.25">
      <c r="B44" s="1745"/>
      <c r="C44" s="1747"/>
      <c r="D44" s="127" t="s">
        <v>444</v>
      </c>
      <c r="E44" s="1730"/>
      <c r="F44" s="188" t="s">
        <v>1154</v>
      </c>
    </row>
    <row r="45" spans="2:6" ht="17" x14ac:dyDescent="0.2">
      <c r="B45" s="1744" t="s">
        <v>1152</v>
      </c>
      <c r="C45" s="1746" t="s">
        <v>1162</v>
      </c>
      <c r="D45" s="82" t="s">
        <v>226</v>
      </c>
      <c r="E45" s="83" t="s">
        <v>1163</v>
      </c>
      <c r="F45" s="84" t="s">
        <v>1154</v>
      </c>
    </row>
    <row r="46" spans="2:6" ht="68" x14ac:dyDescent="0.2">
      <c r="B46" s="1742"/>
      <c r="C46" s="1743"/>
      <c r="D46" s="180" t="s">
        <v>759</v>
      </c>
      <c r="E46" s="181" t="s">
        <v>1164</v>
      </c>
      <c r="F46" s="215" t="s">
        <v>1154</v>
      </c>
    </row>
    <row r="47" spans="2:6" ht="35" thickBot="1" x14ac:dyDescent="0.25">
      <c r="B47" s="1745"/>
      <c r="C47" s="1747"/>
      <c r="D47" s="183" t="s">
        <v>242</v>
      </c>
      <c r="E47" s="184" t="s">
        <v>1165</v>
      </c>
      <c r="F47" s="188" t="s">
        <v>1154</v>
      </c>
    </row>
  </sheetData>
  <mergeCells count="15">
    <mergeCell ref="B45:B47"/>
    <mergeCell ref="C45:C47"/>
    <mergeCell ref="B31:B44"/>
    <mergeCell ref="C31:C34"/>
    <mergeCell ref="C42:C44"/>
    <mergeCell ref="E42:E44"/>
    <mergeCell ref="C35:C41"/>
    <mergeCell ref="E36:E41"/>
    <mergeCell ref="B6:D6"/>
    <mergeCell ref="B15:E15"/>
    <mergeCell ref="B23:F23"/>
    <mergeCell ref="B25:D25"/>
    <mergeCell ref="B26:B30"/>
    <mergeCell ref="C26:C28"/>
    <mergeCell ref="C29:C30"/>
  </mergeCells>
  <pageMargins left="0.7" right="0.7" top="0.75" bottom="0.75" header="0.3" footer="0.3"/>
  <pageSetup scale="2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11"/>
  <sheetViews>
    <sheetView topLeftCell="A109" zoomScale="85" zoomScaleNormal="85" workbookViewId="0">
      <selection activeCell="B8" sqref="B8"/>
    </sheetView>
  </sheetViews>
  <sheetFormatPr baseColWidth="10" defaultColWidth="11.5" defaultRowHeight="16" x14ac:dyDescent="0.2"/>
  <cols>
    <col min="1" max="1" width="31.5" style="17" customWidth="1"/>
    <col min="2" max="2" width="69.83203125" style="17" customWidth="1"/>
    <col min="3" max="3" width="16.5" style="17" customWidth="1"/>
    <col min="4" max="16384" width="11.5" style="17"/>
  </cols>
  <sheetData>
    <row r="1" spans="1:3" ht="17" x14ac:dyDescent="0.2">
      <c r="A1" s="25" t="s">
        <v>1166</v>
      </c>
      <c r="C1" s="25" t="s">
        <v>1167</v>
      </c>
    </row>
    <row r="2" spans="1:3" ht="17" x14ac:dyDescent="0.2">
      <c r="A2" s="20" t="s">
        <v>1168</v>
      </c>
      <c r="C2" s="20" t="s">
        <v>192</v>
      </c>
    </row>
    <row r="3" spans="1:3" ht="17" x14ac:dyDescent="0.2">
      <c r="A3" s="20" t="s">
        <v>1169</v>
      </c>
      <c r="C3" s="20" t="s">
        <v>193</v>
      </c>
    </row>
    <row r="4" spans="1:3" ht="34" x14ac:dyDescent="0.2">
      <c r="A4" s="20" t="s">
        <v>1170</v>
      </c>
      <c r="C4" s="20" t="s">
        <v>194</v>
      </c>
    </row>
    <row r="5" spans="1:3" ht="17" x14ac:dyDescent="0.2">
      <c r="A5" s="20" t="s">
        <v>1171</v>
      </c>
      <c r="C5" s="20" t="s">
        <v>195</v>
      </c>
    </row>
    <row r="6" spans="1:3" x14ac:dyDescent="0.2">
      <c r="A6" s="20"/>
      <c r="C6" s="26"/>
    </row>
    <row r="7" spans="1:3" ht="17" x14ac:dyDescent="0.2">
      <c r="A7" s="25" t="s">
        <v>1172</v>
      </c>
      <c r="B7" s="25" t="s">
        <v>1173</v>
      </c>
    </row>
    <row r="8" spans="1:3" ht="34" x14ac:dyDescent="0.2">
      <c r="A8" s="20" t="s">
        <v>214</v>
      </c>
      <c r="B8" s="20" t="s">
        <v>214</v>
      </c>
    </row>
    <row r="9" spans="1:3" ht="17" x14ac:dyDescent="0.2">
      <c r="A9" s="20" t="s">
        <v>1174</v>
      </c>
      <c r="B9" s="20" t="s">
        <v>314</v>
      </c>
    </row>
    <row r="10" spans="1:3" ht="17" x14ac:dyDescent="0.2">
      <c r="A10" s="20" t="s">
        <v>1175</v>
      </c>
      <c r="B10" s="20" t="s">
        <v>562</v>
      </c>
    </row>
    <row r="11" spans="1:3" ht="17" x14ac:dyDescent="0.2">
      <c r="A11" s="20" t="s">
        <v>1176</v>
      </c>
      <c r="B11" s="20" t="s">
        <v>1177</v>
      </c>
    </row>
    <row r="12" spans="1:3" ht="17" x14ac:dyDescent="0.2">
      <c r="A12" s="20" t="s">
        <v>1178</v>
      </c>
      <c r="B12" s="20" t="s">
        <v>1179</v>
      </c>
    </row>
    <row r="13" spans="1:3" ht="34.5" customHeight="1" x14ac:dyDescent="0.2">
      <c r="A13" s="20" t="s">
        <v>1180</v>
      </c>
      <c r="B13" s="20" t="s">
        <v>1181</v>
      </c>
    </row>
    <row r="14" spans="1:3" ht="34" x14ac:dyDescent="0.2">
      <c r="A14" s="20" t="s">
        <v>1182</v>
      </c>
    </row>
    <row r="15" spans="1:3" x14ac:dyDescent="0.2">
      <c r="A15" s="20"/>
    </row>
    <row r="16" spans="1:3" ht="17" x14ac:dyDescent="0.2">
      <c r="A16" s="25" t="s">
        <v>1183</v>
      </c>
    </row>
    <row r="17" spans="1:3" ht="17" x14ac:dyDescent="0.2">
      <c r="A17" s="20" t="s">
        <v>1184</v>
      </c>
    </row>
    <row r="18" spans="1:3" ht="17" x14ac:dyDescent="0.2">
      <c r="A18" s="20" t="s">
        <v>1185</v>
      </c>
    </row>
    <row r="19" spans="1:3" x14ac:dyDescent="0.2">
      <c r="A19" s="20"/>
    </row>
    <row r="20" spans="1:3" x14ac:dyDescent="0.2">
      <c r="A20" s="20"/>
    </row>
    <row r="22" spans="1:3" ht="17" x14ac:dyDescent="0.2">
      <c r="A22" s="25" t="s">
        <v>1186</v>
      </c>
    </row>
    <row r="23" spans="1:3" ht="17" x14ac:dyDescent="0.2">
      <c r="A23" s="25" t="s">
        <v>1187</v>
      </c>
    </row>
    <row r="24" spans="1:3" ht="68" x14ac:dyDescent="0.2">
      <c r="A24" s="20" t="s">
        <v>221</v>
      </c>
      <c r="B24" s="20" t="s">
        <v>1188</v>
      </c>
      <c r="C24" s="20">
        <v>0.25</v>
      </c>
    </row>
    <row r="25" spans="1:3" ht="85" x14ac:dyDescent="0.2">
      <c r="A25" s="20" t="s">
        <v>281</v>
      </c>
      <c r="B25" s="20" t="s">
        <v>1189</v>
      </c>
      <c r="C25" s="20">
        <v>0.15</v>
      </c>
    </row>
    <row r="26" spans="1:3" ht="51" x14ac:dyDescent="0.2">
      <c r="A26" s="20" t="s">
        <v>1190</v>
      </c>
      <c r="B26" s="20" t="s">
        <v>1191</v>
      </c>
      <c r="C26" s="20">
        <v>0.1</v>
      </c>
    </row>
    <row r="27" spans="1:3" x14ac:dyDescent="0.2">
      <c r="A27" s="18"/>
    </row>
    <row r="28" spans="1:3" ht="17" x14ac:dyDescent="0.2">
      <c r="A28" s="25" t="s">
        <v>1192</v>
      </c>
    </row>
    <row r="29" spans="1:3" ht="17" x14ac:dyDescent="0.2">
      <c r="A29" s="20" t="s">
        <v>734</v>
      </c>
      <c r="B29" s="26" t="s">
        <v>1193</v>
      </c>
      <c r="C29" s="20">
        <v>0.25</v>
      </c>
    </row>
    <row r="30" spans="1:3" ht="17" x14ac:dyDescent="0.2">
      <c r="A30" s="20" t="s">
        <v>222</v>
      </c>
      <c r="B30" s="26" t="s">
        <v>1194</v>
      </c>
      <c r="C30" s="20">
        <v>0.15</v>
      </c>
    </row>
    <row r="32" spans="1:3" ht="17" x14ac:dyDescent="0.2">
      <c r="A32" s="25" t="s">
        <v>1195</v>
      </c>
    </row>
    <row r="33" spans="1:2" ht="34" x14ac:dyDescent="0.2">
      <c r="A33" s="20" t="s">
        <v>1196</v>
      </c>
      <c r="B33" s="20" t="s">
        <v>1197</v>
      </c>
    </row>
    <row r="34" spans="1:2" ht="34" x14ac:dyDescent="0.2">
      <c r="A34" s="20" t="s">
        <v>1157</v>
      </c>
      <c r="B34" s="20" t="s">
        <v>1198</v>
      </c>
    </row>
    <row r="36" spans="1:2" ht="17" x14ac:dyDescent="0.2">
      <c r="A36" s="25" t="s">
        <v>1199</v>
      </c>
    </row>
    <row r="37" spans="1:2" ht="17" x14ac:dyDescent="0.2">
      <c r="A37" s="20" t="s">
        <v>1200</v>
      </c>
      <c r="B37" s="20" t="s">
        <v>1201</v>
      </c>
    </row>
    <row r="38" spans="1:2" ht="17" x14ac:dyDescent="0.2">
      <c r="A38" s="20" t="s">
        <v>1202</v>
      </c>
      <c r="B38" s="20" t="s">
        <v>1203</v>
      </c>
    </row>
    <row r="40" spans="1:2" ht="17" x14ac:dyDescent="0.2">
      <c r="A40" s="25" t="s">
        <v>1204</v>
      </c>
    </row>
    <row r="41" spans="1:2" ht="17" x14ac:dyDescent="0.2">
      <c r="A41" s="20" t="s">
        <v>1205</v>
      </c>
      <c r="B41" s="20" t="s">
        <v>1206</v>
      </c>
    </row>
    <row r="42" spans="1:2" ht="17" x14ac:dyDescent="0.2">
      <c r="A42" s="20" t="s">
        <v>444</v>
      </c>
      <c r="B42" s="20" t="s">
        <v>1207</v>
      </c>
    </row>
    <row r="45" spans="1:2" ht="17" x14ac:dyDescent="0.2">
      <c r="A45" s="25" t="s">
        <v>1208</v>
      </c>
    </row>
    <row r="46" spans="1:2" ht="34" x14ac:dyDescent="0.2">
      <c r="A46" s="20" t="s">
        <v>228</v>
      </c>
      <c r="B46" s="20" t="s">
        <v>1209</v>
      </c>
    </row>
    <row r="47" spans="1:2" ht="51" x14ac:dyDescent="0.2">
      <c r="A47" s="20" t="s">
        <v>1210</v>
      </c>
      <c r="B47" s="20" t="s">
        <v>1211</v>
      </c>
    </row>
    <row r="48" spans="1:2" ht="17" x14ac:dyDescent="0.2">
      <c r="A48" s="20" t="s">
        <v>255</v>
      </c>
      <c r="B48" s="20" t="s">
        <v>1212</v>
      </c>
    </row>
    <row r="49" spans="1:6" ht="17" x14ac:dyDescent="0.2">
      <c r="A49" s="20" t="s">
        <v>1213</v>
      </c>
      <c r="B49" s="20" t="s">
        <v>1214</v>
      </c>
    </row>
    <row r="53" spans="1:6" x14ac:dyDescent="0.2">
      <c r="B53" s="17" t="s">
        <v>1215</v>
      </c>
    </row>
    <row r="54" spans="1:6" x14ac:dyDescent="0.2">
      <c r="B54" s="17" t="s">
        <v>1216</v>
      </c>
    </row>
    <row r="55" spans="1:6" x14ac:dyDescent="0.2">
      <c r="B55" s="17" t="s">
        <v>1217</v>
      </c>
    </row>
    <row r="56" spans="1:6" x14ac:dyDescent="0.2">
      <c r="B56" s="17" t="s">
        <v>1218</v>
      </c>
    </row>
    <row r="58" spans="1:6" x14ac:dyDescent="0.2">
      <c r="B58" s="18" t="s">
        <v>1219</v>
      </c>
    </row>
    <row r="59" spans="1:6" x14ac:dyDescent="0.2">
      <c r="B59" s="17" t="s">
        <v>206</v>
      </c>
      <c r="C59" s="17" t="s">
        <v>210</v>
      </c>
    </row>
    <row r="60" spans="1:6" x14ac:dyDescent="0.2">
      <c r="B60" s="17" t="s">
        <v>282</v>
      </c>
      <c r="C60" s="17" t="s">
        <v>284</v>
      </c>
    </row>
    <row r="61" spans="1:6" x14ac:dyDescent="0.2">
      <c r="B61" s="17" t="s">
        <v>363</v>
      </c>
      <c r="C61" s="17" t="s">
        <v>365</v>
      </c>
    </row>
    <row r="62" spans="1:6" x14ac:dyDescent="0.2">
      <c r="B62" s="17" t="s">
        <v>395</v>
      </c>
      <c r="C62" s="17" t="s">
        <v>398</v>
      </c>
    </row>
    <row r="63" spans="1:6" x14ac:dyDescent="0.2">
      <c r="B63" s="17" t="s">
        <v>544</v>
      </c>
      <c r="C63" s="17" t="s">
        <v>546</v>
      </c>
    </row>
    <row r="64" spans="1:6" x14ac:dyDescent="0.2">
      <c r="B64" s="17" t="s">
        <v>584</v>
      </c>
      <c r="C64" s="17" t="s">
        <v>587</v>
      </c>
      <c r="F64" s="17" t="s">
        <v>1220</v>
      </c>
    </row>
    <row r="65" spans="1:3" x14ac:dyDescent="0.2">
      <c r="B65" s="17" t="s">
        <v>698</v>
      </c>
      <c r="C65" s="17" t="s">
        <v>701</v>
      </c>
    </row>
    <row r="66" spans="1:3" x14ac:dyDescent="0.2">
      <c r="B66" s="17" t="s">
        <v>807</v>
      </c>
      <c r="C66" s="17" t="s">
        <v>809</v>
      </c>
    </row>
    <row r="67" spans="1:3" x14ac:dyDescent="0.2">
      <c r="B67" s="17" t="s">
        <v>894</v>
      </c>
      <c r="C67" s="17" t="s">
        <v>896</v>
      </c>
    </row>
    <row r="68" spans="1:3" x14ac:dyDescent="0.2">
      <c r="B68" s="17" t="s">
        <v>929</v>
      </c>
      <c r="C68" s="17" t="s">
        <v>931</v>
      </c>
    </row>
    <row r="69" spans="1:3" x14ac:dyDescent="0.2">
      <c r="B69" s="17" t="s">
        <v>971</v>
      </c>
      <c r="C69" s="17" t="s">
        <v>973</v>
      </c>
    </row>
    <row r="70" spans="1:3" x14ac:dyDescent="0.2">
      <c r="B70" s="17" t="s">
        <v>990</v>
      </c>
      <c r="C70" s="17" t="s">
        <v>992</v>
      </c>
    </row>
    <row r="71" spans="1:3" x14ac:dyDescent="0.2">
      <c r="B71" s="17" t="s">
        <v>1031</v>
      </c>
      <c r="C71" s="17" t="s">
        <v>1033</v>
      </c>
    </row>
    <row r="72" spans="1:3" x14ac:dyDescent="0.2">
      <c r="B72" s="24" t="s">
        <v>1062</v>
      </c>
      <c r="C72" s="24" t="s">
        <v>1064</v>
      </c>
    </row>
    <row r="73" spans="1:3" x14ac:dyDescent="0.2">
      <c r="B73" s="24" t="s">
        <v>1096</v>
      </c>
      <c r="C73" s="24" t="s">
        <v>1098</v>
      </c>
    </row>
    <row r="74" spans="1:3" x14ac:dyDescent="0.2">
      <c r="B74" s="17" t="s">
        <v>1221</v>
      </c>
      <c r="C74" s="17" t="s">
        <v>1222</v>
      </c>
    </row>
    <row r="76" spans="1:3" x14ac:dyDescent="0.2">
      <c r="A76" s="17" t="s">
        <v>1223</v>
      </c>
    </row>
    <row r="77" spans="1:3" x14ac:dyDescent="0.2">
      <c r="A77" s="17" t="s">
        <v>1224</v>
      </c>
    </row>
    <row r="78" spans="1:3" x14ac:dyDescent="0.2">
      <c r="A78" s="17" t="s">
        <v>1225</v>
      </c>
    </row>
    <row r="81" spans="1:9" x14ac:dyDescent="0.2">
      <c r="A81" s="18" t="s">
        <v>1226</v>
      </c>
      <c r="B81" s="17" t="s">
        <v>1227</v>
      </c>
    </row>
    <row r="82" spans="1:9" x14ac:dyDescent="0.2">
      <c r="B82" s="17" t="s">
        <v>1228</v>
      </c>
      <c r="I82" s="18"/>
    </row>
    <row r="83" spans="1:9" x14ac:dyDescent="0.2">
      <c r="B83" s="17" t="s">
        <v>1229</v>
      </c>
      <c r="I83" s="18"/>
    </row>
    <row r="84" spans="1:9" x14ac:dyDescent="0.2">
      <c r="B84" s="17" t="s">
        <v>1230</v>
      </c>
      <c r="I84" s="18"/>
    </row>
    <row r="85" spans="1:9" x14ac:dyDescent="0.2">
      <c r="B85" s="17" t="s">
        <v>1231</v>
      </c>
      <c r="I85" s="18"/>
    </row>
    <row r="86" spans="1:9" x14ac:dyDescent="0.2">
      <c r="B86" s="17" t="s">
        <v>1232</v>
      </c>
    </row>
    <row r="87" spans="1:9" x14ac:dyDescent="0.2">
      <c r="B87" s="17" t="s">
        <v>1233</v>
      </c>
      <c r="C87" s="35"/>
    </row>
    <row r="88" spans="1:9" x14ac:dyDescent="0.2">
      <c r="B88" s="17" t="s">
        <v>1234</v>
      </c>
    </row>
    <row r="89" spans="1:9" x14ac:dyDescent="0.2">
      <c r="B89" s="17" t="s">
        <v>1235</v>
      </c>
    </row>
    <row r="90" spans="1:9" x14ac:dyDescent="0.2">
      <c r="B90" s="17" t="s">
        <v>1236</v>
      </c>
    </row>
    <row r="91" spans="1:9" x14ac:dyDescent="0.2">
      <c r="B91" s="17" t="s">
        <v>1237</v>
      </c>
    </row>
    <row r="92" spans="1:9" x14ac:dyDescent="0.2">
      <c r="B92" s="17" t="s">
        <v>1238</v>
      </c>
    </row>
    <row r="93" spans="1:9" x14ac:dyDescent="0.2">
      <c r="B93" s="17" t="s">
        <v>1239</v>
      </c>
    </row>
    <row r="95" spans="1:9" x14ac:dyDescent="0.2">
      <c r="A95" s="18" t="s">
        <v>1240</v>
      </c>
    </row>
    <row r="96" spans="1:9" x14ac:dyDescent="0.2">
      <c r="A96" s="42" t="s">
        <v>1241</v>
      </c>
    </row>
    <row r="97" spans="1:2" x14ac:dyDescent="0.2">
      <c r="A97" s="42" t="s">
        <v>1242</v>
      </c>
    </row>
    <row r="98" spans="1:2" x14ac:dyDescent="0.2">
      <c r="A98" s="42" t="s">
        <v>1243</v>
      </c>
    </row>
    <row r="99" spans="1:2" x14ac:dyDescent="0.2">
      <c r="A99" s="42" t="s">
        <v>1244</v>
      </c>
    </row>
    <row r="100" spans="1:2" x14ac:dyDescent="0.2">
      <c r="A100" s="42" t="s">
        <v>1245</v>
      </c>
    </row>
    <row r="101" spans="1:2" x14ac:dyDescent="0.2">
      <c r="A101" s="42" t="s">
        <v>1246</v>
      </c>
    </row>
    <row r="102" spans="1:2" x14ac:dyDescent="0.2">
      <c r="A102" s="42" t="s">
        <v>1247</v>
      </c>
    </row>
    <row r="103" spans="1:2" x14ac:dyDescent="0.2">
      <c r="A103" s="42" t="s">
        <v>1248</v>
      </c>
    </row>
    <row r="104" spans="1:2" x14ac:dyDescent="0.2">
      <c r="A104" s="17" t="s">
        <v>1249</v>
      </c>
    </row>
    <row r="105" spans="1:2" x14ac:dyDescent="0.2">
      <c r="A105" s="17" t="s">
        <v>1250</v>
      </c>
    </row>
    <row r="107" spans="1:2" x14ac:dyDescent="0.2">
      <c r="B107" s="18" t="s">
        <v>1251</v>
      </c>
    </row>
    <row r="108" spans="1:2" ht="34" x14ac:dyDescent="0.2">
      <c r="A108" s="17" t="s">
        <v>1252</v>
      </c>
      <c r="B108" s="45" t="s">
        <v>1253</v>
      </c>
    </row>
    <row r="109" spans="1:2" ht="51" x14ac:dyDescent="0.2">
      <c r="A109" s="17" t="s">
        <v>1254</v>
      </c>
      <c r="B109" s="45" t="s">
        <v>699</v>
      </c>
    </row>
    <row r="110" spans="1:2" ht="51" x14ac:dyDescent="0.2">
      <c r="A110" s="17" t="s">
        <v>1255</v>
      </c>
      <c r="B110" s="45" t="s">
        <v>396</v>
      </c>
    </row>
    <row r="111" spans="1:2" ht="85" x14ac:dyDescent="0.2">
      <c r="A111" s="17" t="s">
        <v>1256</v>
      </c>
      <c r="B111" s="45" t="s">
        <v>207</v>
      </c>
    </row>
  </sheetData>
  <pageMargins left="0.7" right="0.7" top="0.75" bottom="0.75" header="0.3" footer="0.3"/>
  <pageSetup scale="3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854-5878-4AED-B2B7-0C94E72C1B60}">
  <sheetPr>
    <pageSetUpPr fitToPage="1"/>
  </sheetPr>
  <dimension ref="A1:BZ68"/>
  <sheetViews>
    <sheetView zoomScale="55" zoomScaleNormal="55" workbookViewId="0">
      <pane ySplit="8" topLeftCell="A9" activePane="bottomLeft" state="frozen"/>
      <selection pane="bottomLeft" activeCell="A9" sqref="A9:A26"/>
    </sheetView>
  </sheetViews>
  <sheetFormatPr baseColWidth="10" defaultColWidth="9.1640625" defaultRowHeight="15" x14ac:dyDescent="0.2"/>
  <cols>
    <col min="1" max="1" width="23.6640625" customWidth="1"/>
    <col min="2" max="2" width="38.5" customWidth="1"/>
    <col min="3" max="3" width="28" customWidth="1"/>
    <col min="7" max="7" width="25.5" customWidth="1"/>
    <col min="8" max="9" width="16.1640625" hidden="1" customWidth="1"/>
    <col min="10" max="10" width="46.33203125" customWidth="1"/>
    <col min="12" max="12" width="16.5" customWidth="1"/>
    <col min="13" max="13" width="27.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85.5" customWidth="1"/>
    <col min="30" max="30" width="8.33203125" customWidth="1"/>
    <col min="31" max="31" width="38.5" customWidth="1"/>
    <col min="44" max="44" width="47.33203125" customWidth="1"/>
    <col min="47" max="47" width="13" customWidth="1"/>
    <col min="50" max="53" width="13" customWidth="1"/>
    <col min="54" max="54" width="59.5" customWidth="1"/>
    <col min="55" max="55" width="38" customWidth="1"/>
    <col min="56" max="56" width="15.83203125" customWidth="1"/>
    <col min="61" max="61" width="25.6640625" customWidth="1"/>
    <col min="62" max="62" width="27.83203125" customWidth="1"/>
    <col min="63" max="63" width="92.83203125" customWidth="1"/>
    <col min="64" max="64" width="40.83203125" customWidth="1"/>
    <col min="69" max="69" width="11.5" customWidth="1"/>
    <col min="70" max="70" width="12.33203125" customWidth="1"/>
    <col min="71" max="72" width="32.83203125" customWidth="1"/>
    <col min="73" max="73" width="29" hidden="1" customWidth="1"/>
    <col min="74" max="76" width="23.5" customWidth="1"/>
    <col min="77" max="77" width="78.5" hidden="1" customWidth="1"/>
    <col min="78" max="78" width="63.5" hidden="1" customWidth="1"/>
  </cols>
  <sheetData>
    <row r="1" spans="1:78" ht="15.75" customHeight="1" x14ac:dyDescent="0.2">
      <c r="A1" s="1186" t="s">
        <v>1257</v>
      </c>
      <c r="B1" s="1187"/>
      <c r="C1" s="1187"/>
      <c r="D1" s="1187"/>
      <c r="E1" s="1187"/>
      <c r="F1" s="1187"/>
      <c r="G1" s="1187"/>
      <c r="H1" s="358"/>
      <c r="BY1" s="1383" t="s">
        <v>2691</v>
      </c>
      <c r="BZ1" s="1384"/>
    </row>
    <row r="2" spans="1:78" x14ac:dyDescent="0.2">
      <c r="A2" s="359"/>
      <c r="B2" s="359"/>
      <c r="C2" s="359"/>
      <c r="D2" s="359"/>
      <c r="E2" s="359"/>
      <c r="F2" s="359"/>
      <c r="G2" s="359"/>
      <c r="H2" s="359"/>
      <c r="BY2" s="1385"/>
      <c r="BZ2" s="1386"/>
    </row>
    <row r="3" spans="1:78" ht="15.75" customHeight="1" x14ac:dyDescent="0.2">
      <c r="A3" s="1754" t="s">
        <v>1258</v>
      </c>
      <c r="B3" s="1754"/>
      <c r="C3" s="1754"/>
      <c r="D3" s="1754"/>
      <c r="E3" s="1754"/>
      <c r="F3" s="1754"/>
      <c r="G3" s="1755"/>
      <c r="H3" s="360"/>
      <c r="BY3" s="1385"/>
      <c r="BZ3" s="1386"/>
    </row>
    <row r="4" spans="1:78" ht="16" thickBot="1" x14ac:dyDescent="0.25">
      <c r="BY4" s="1387"/>
      <c r="BZ4" s="1388"/>
    </row>
    <row r="5" spans="1:78" ht="15.75" customHeight="1" thickBot="1" x14ac:dyDescent="0.25">
      <c r="A5" s="1059" t="s">
        <v>127</v>
      </c>
      <c r="B5" s="1060"/>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60"/>
      <c r="AP5" s="1060"/>
      <c r="AQ5" s="1060"/>
      <c r="AR5" s="1060"/>
      <c r="AS5" s="1060"/>
      <c r="AT5" s="1060"/>
      <c r="AU5" s="1060"/>
      <c r="AV5" s="1060"/>
      <c r="AW5" s="1060"/>
      <c r="AX5" s="1060"/>
      <c r="AY5" s="1060"/>
      <c r="AZ5" s="1060"/>
      <c r="BA5" s="1060"/>
      <c r="BB5" s="1061"/>
      <c r="BC5" s="1061"/>
      <c r="BD5" s="1061"/>
      <c r="BE5" s="1061"/>
      <c r="BF5" s="1061"/>
      <c r="BG5" s="1061"/>
      <c r="BH5" s="1061"/>
      <c r="BI5" s="1061"/>
      <c r="BJ5" s="1062"/>
      <c r="BK5" s="1041" t="s">
        <v>128</v>
      </c>
      <c r="BL5" s="1042"/>
      <c r="BM5" s="1042"/>
      <c r="BN5" s="1042"/>
      <c r="BO5" s="1042"/>
      <c r="BP5" s="1042"/>
      <c r="BQ5" s="1042"/>
      <c r="BR5" s="1042"/>
      <c r="BS5" s="1042"/>
      <c r="BT5" s="1042"/>
      <c r="BU5" s="1042"/>
      <c r="BV5" s="1042"/>
      <c r="BW5" s="1042"/>
      <c r="BX5" s="1043"/>
      <c r="BY5" s="38"/>
      <c r="BZ5" s="724"/>
    </row>
    <row r="6" spans="1:78" ht="17" thickBot="1" x14ac:dyDescent="0.25">
      <c r="A6" s="1084" t="s">
        <v>129</v>
      </c>
      <c r="B6" s="1084" t="s">
        <v>130</v>
      </c>
      <c r="C6" s="1084" t="s">
        <v>131</v>
      </c>
      <c r="D6" s="1086" t="s">
        <v>132</v>
      </c>
      <c r="E6" s="1094"/>
      <c r="F6" s="1094"/>
      <c r="G6" s="1094"/>
      <c r="H6" s="1094"/>
      <c r="I6" s="1094"/>
      <c r="J6" s="1094"/>
      <c r="K6" s="1094"/>
      <c r="L6" s="1094"/>
      <c r="M6" s="1094"/>
      <c r="N6" s="1094"/>
      <c r="O6" s="1094"/>
      <c r="P6" s="1094"/>
      <c r="Q6" s="1087"/>
      <c r="R6" s="1088" t="s">
        <v>133</v>
      </c>
      <c r="S6" s="1088"/>
      <c r="T6" s="1088"/>
      <c r="U6" s="1088"/>
      <c r="V6" s="1088"/>
      <c r="W6" s="1088"/>
      <c r="X6" s="1088"/>
      <c r="Y6" s="1088"/>
      <c r="Z6" s="1088"/>
      <c r="AA6" s="1088"/>
      <c r="AB6" s="1089" t="s">
        <v>134</v>
      </c>
      <c r="AC6" s="1090"/>
      <c r="AD6" s="1090"/>
      <c r="AE6" s="1090"/>
      <c r="AF6" s="1090"/>
      <c r="AG6" s="1090"/>
      <c r="AH6" s="1090"/>
      <c r="AI6" s="1090"/>
      <c r="AJ6" s="1090"/>
      <c r="AK6" s="1090"/>
      <c r="AL6" s="1090"/>
      <c r="AM6" s="1090"/>
      <c r="AN6" s="1090"/>
      <c r="AO6" s="1090"/>
      <c r="AP6" s="1090"/>
      <c r="AQ6" s="1090"/>
      <c r="AR6" s="1095" t="s">
        <v>135</v>
      </c>
      <c r="AS6" s="1092" t="s">
        <v>136</v>
      </c>
      <c r="AT6" s="1092"/>
      <c r="AU6" s="1092"/>
      <c r="AV6" s="1092"/>
      <c r="AW6" s="1092"/>
      <c r="AX6" s="1092"/>
      <c r="AY6" s="1092"/>
      <c r="AZ6" s="1092"/>
      <c r="BA6" s="1092"/>
      <c r="BB6" s="1098" t="s">
        <v>137</v>
      </c>
      <c r="BC6" s="1098"/>
      <c r="BD6" s="1098"/>
      <c r="BE6" s="1098"/>
      <c r="BF6" s="1098"/>
      <c r="BG6" s="1098"/>
      <c r="BH6" s="1098"/>
      <c r="BI6" s="1098"/>
      <c r="BJ6" s="1098"/>
      <c r="BK6" s="1053" t="s">
        <v>138</v>
      </c>
      <c r="BL6" s="1054"/>
      <c r="BM6" s="1054"/>
      <c r="BN6" s="1054"/>
      <c r="BO6" s="1054"/>
      <c r="BP6" s="1054"/>
      <c r="BQ6" s="1054"/>
      <c r="BR6" s="1055"/>
      <c r="BS6" s="1044" t="s">
        <v>139</v>
      </c>
      <c r="BT6" s="1045"/>
      <c r="BU6" s="1056"/>
      <c r="BV6" s="1057"/>
      <c r="BW6" s="1057"/>
      <c r="BX6" s="1058"/>
      <c r="BY6" s="1389" t="s">
        <v>2692</v>
      </c>
      <c r="BZ6" s="1392" t="s">
        <v>2693</v>
      </c>
    </row>
    <row r="7" spans="1:78" ht="44.25" customHeight="1" x14ac:dyDescent="0.2">
      <c r="A7" s="1084"/>
      <c r="B7" s="1084"/>
      <c r="C7" s="1084"/>
      <c r="D7" s="140"/>
      <c r="E7" s="141"/>
      <c r="F7" s="141"/>
      <c r="G7" s="141"/>
      <c r="H7" s="141"/>
      <c r="I7" s="141"/>
      <c r="J7" s="141"/>
      <c r="K7" s="141"/>
      <c r="L7" s="141"/>
      <c r="M7" s="141"/>
      <c r="N7" s="141"/>
      <c r="O7" s="141"/>
      <c r="P7" s="1086" t="s">
        <v>140</v>
      </c>
      <c r="Q7" s="1087"/>
      <c r="R7" s="1088" t="s">
        <v>141</v>
      </c>
      <c r="S7" s="1088"/>
      <c r="T7" s="1088" t="s">
        <v>142</v>
      </c>
      <c r="U7" s="1088"/>
      <c r="V7" s="1088"/>
      <c r="W7" s="1088"/>
      <c r="X7" s="1088"/>
      <c r="Y7" s="1088"/>
      <c r="Z7" s="110"/>
      <c r="AA7" s="111"/>
      <c r="AB7" s="1089"/>
      <c r="AC7" s="1090"/>
      <c r="AD7" s="1090"/>
      <c r="AE7" s="1090"/>
      <c r="AF7" s="138"/>
      <c r="AG7" s="1091"/>
      <c r="AH7" s="1091"/>
      <c r="AI7" s="1091"/>
      <c r="AJ7" s="1091"/>
      <c r="AK7" s="1091"/>
      <c r="AL7" s="1091"/>
      <c r="AM7" s="1091"/>
      <c r="AN7" s="1091"/>
      <c r="AO7" s="1091"/>
      <c r="AP7" s="1089"/>
      <c r="AQ7" s="1089"/>
      <c r="AR7" s="1096"/>
      <c r="AS7" s="1054" t="s">
        <v>143</v>
      </c>
      <c r="AT7" s="1054"/>
      <c r="AU7" s="1054"/>
      <c r="AV7" s="1092" t="s">
        <v>144</v>
      </c>
      <c r="AW7" s="1092"/>
      <c r="AX7" s="1092"/>
      <c r="AY7" s="142"/>
      <c r="AZ7" s="142"/>
      <c r="BA7" s="143"/>
      <c r="BB7" s="112"/>
      <c r="BC7" s="113"/>
      <c r="BD7" s="113"/>
      <c r="BE7" s="1093" t="s">
        <v>145</v>
      </c>
      <c r="BF7" s="1093"/>
      <c r="BG7" s="1093"/>
      <c r="BH7" s="1093"/>
      <c r="BI7" s="113"/>
      <c r="BJ7" s="113"/>
      <c r="BK7" s="1053" t="s">
        <v>146</v>
      </c>
      <c r="BL7" s="1101"/>
      <c r="BM7" s="1101"/>
      <c r="BN7" s="1101"/>
      <c r="BO7" s="1101"/>
      <c r="BP7" s="1101"/>
      <c r="BQ7" s="1101"/>
      <c r="BR7" s="1102"/>
      <c r="BS7" s="1046" t="s">
        <v>147</v>
      </c>
      <c r="BT7" s="1048" t="s">
        <v>148</v>
      </c>
      <c r="BU7" s="144" t="s">
        <v>149</v>
      </c>
      <c r="BV7" s="1095" t="s">
        <v>150</v>
      </c>
      <c r="BW7" s="1095"/>
      <c r="BX7" s="1756"/>
      <c r="BY7" s="1390"/>
      <c r="BZ7" s="1393"/>
    </row>
    <row r="8" spans="1:78" ht="246" customHeight="1" thickBot="1" x14ac:dyDescent="0.25">
      <c r="A8" s="1085"/>
      <c r="B8" s="1085"/>
      <c r="C8" s="1085"/>
      <c r="D8" s="1103" t="s">
        <v>151</v>
      </c>
      <c r="E8" s="1104"/>
      <c r="F8" s="1105"/>
      <c r="G8" s="114" t="s">
        <v>152</v>
      </c>
      <c r="H8" s="115" t="s">
        <v>153</v>
      </c>
      <c r="I8" s="115" t="s">
        <v>154</v>
      </c>
      <c r="J8" s="672" t="s">
        <v>155</v>
      </c>
      <c r="K8" s="116" t="s">
        <v>156</v>
      </c>
      <c r="L8" s="114" t="s">
        <v>157</v>
      </c>
      <c r="M8" s="114" t="s">
        <v>158</v>
      </c>
      <c r="N8" s="115" t="s">
        <v>159</v>
      </c>
      <c r="O8" s="115" t="s">
        <v>160</v>
      </c>
      <c r="P8" s="114" t="s">
        <v>161</v>
      </c>
      <c r="Q8" s="114" t="s">
        <v>162</v>
      </c>
      <c r="R8" s="1106" t="s">
        <v>163</v>
      </c>
      <c r="S8" s="1106"/>
      <c r="T8" s="1106" t="s">
        <v>164</v>
      </c>
      <c r="U8" s="1106"/>
      <c r="V8" s="1106" t="s">
        <v>165</v>
      </c>
      <c r="W8" s="1106"/>
      <c r="X8" s="1106" t="s">
        <v>166</v>
      </c>
      <c r="Y8" s="1106"/>
      <c r="Z8" s="117"/>
      <c r="AA8" s="117" t="s">
        <v>167</v>
      </c>
      <c r="AB8" s="118" t="s">
        <v>168</v>
      </c>
      <c r="AC8" s="118" t="s">
        <v>169</v>
      </c>
      <c r="AD8" s="119" t="s">
        <v>170</v>
      </c>
      <c r="AE8" s="118" t="s">
        <v>171</v>
      </c>
      <c r="AF8" s="119" t="s">
        <v>172</v>
      </c>
      <c r="AG8" s="1107" t="s">
        <v>173</v>
      </c>
      <c r="AH8" s="1107"/>
      <c r="AI8" s="1108" t="s">
        <v>174</v>
      </c>
      <c r="AJ8" s="1108"/>
      <c r="AK8" s="119" t="s">
        <v>175</v>
      </c>
      <c r="AL8" s="118" t="s">
        <v>176</v>
      </c>
      <c r="AM8" s="118" t="s">
        <v>177</v>
      </c>
      <c r="AN8" s="119" t="s">
        <v>178</v>
      </c>
      <c r="AO8" s="119" t="s">
        <v>179</v>
      </c>
      <c r="AP8" s="120" t="s">
        <v>180</v>
      </c>
      <c r="AQ8" s="120" t="s">
        <v>181</v>
      </c>
      <c r="AR8" s="1096"/>
      <c r="AS8" s="121" t="s">
        <v>182</v>
      </c>
      <c r="AT8" s="1447" t="s">
        <v>183</v>
      </c>
      <c r="AU8" s="1448"/>
      <c r="AV8" s="117" t="s">
        <v>184</v>
      </c>
      <c r="AW8" s="1447" t="s">
        <v>185</v>
      </c>
      <c r="AX8" s="1448"/>
      <c r="AY8" s="117" t="s">
        <v>186</v>
      </c>
      <c r="AZ8" s="122" t="s">
        <v>187</v>
      </c>
      <c r="BA8" s="122" t="s">
        <v>188</v>
      </c>
      <c r="BB8" s="115" t="s">
        <v>189</v>
      </c>
      <c r="BC8" s="115" t="s">
        <v>190</v>
      </c>
      <c r="BD8" s="123" t="s">
        <v>191</v>
      </c>
      <c r="BE8" s="115" t="s">
        <v>192</v>
      </c>
      <c r="BF8" s="115" t="s">
        <v>193</v>
      </c>
      <c r="BG8" s="115" t="s">
        <v>194</v>
      </c>
      <c r="BH8" s="115" t="s">
        <v>195</v>
      </c>
      <c r="BI8" s="124" t="s">
        <v>196</v>
      </c>
      <c r="BJ8" s="115" t="s">
        <v>197</v>
      </c>
      <c r="BK8" s="122" t="s">
        <v>198</v>
      </c>
      <c r="BL8" s="122" t="s">
        <v>199</v>
      </c>
      <c r="BM8" s="122" t="s">
        <v>192</v>
      </c>
      <c r="BN8" s="122" t="s">
        <v>193</v>
      </c>
      <c r="BO8" s="122" t="s">
        <v>194</v>
      </c>
      <c r="BP8" s="122" t="s">
        <v>195</v>
      </c>
      <c r="BQ8" s="122" t="s">
        <v>200</v>
      </c>
      <c r="BR8" s="122" t="s">
        <v>201</v>
      </c>
      <c r="BS8" s="1047"/>
      <c r="BT8" s="1049"/>
      <c r="BU8" s="125" t="s">
        <v>202</v>
      </c>
      <c r="BV8" s="109" t="s">
        <v>203</v>
      </c>
      <c r="BW8" s="109" t="s">
        <v>204</v>
      </c>
      <c r="BX8" s="725" t="s">
        <v>205</v>
      </c>
      <c r="BY8" s="1391"/>
      <c r="BZ8" s="1394"/>
    </row>
    <row r="9" spans="1:78" s="662" customFormat="1" ht="105" customHeight="1" x14ac:dyDescent="0.2">
      <c r="A9" s="1749" t="s">
        <v>282</v>
      </c>
      <c r="B9" s="1749" t="s">
        <v>207</v>
      </c>
      <c r="C9" s="1751" t="s">
        <v>283</v>
      </c>
      <c r="D9" s="1459" t="s">
        <v>1259</v>
      </c>
      <c r="E9" s="1003" t="s">
        <v>284</v>
      </c>
      <c r="F9" s="1006">
        <v>1</v>
      </c>
      <c r="G9" s="1081" t="s">
        <v>1260</v>
      </c>
      <c r="H9" s="1012"/>
      <c r="I9" s="1015"/>
      <c r="J9" s="1018" t="s">
        <v>1261</v>
      </c>
      <c r="K9" s="1012" t="s">
        <v>313</v>
      </c>
      <c r="L9" s="994" t="s">
        <v>214</v>
      </c>
      <c r="M9" s="1038" t="s">
        <v>1262</v>
      </c>
      <c r="N9" s="994"/>
      <c r="O9" s="994"/>
      <c r="P9" s="1075"/>
      <c r="Q9" s="1133"/>
      <c r="R9" s="1015" t="s">
        <v>250</v>
      </c>
      <c r="S9" s="1026">
        <f>IF(R9="Muy Alta",100%,IF(R9="Alta",80%,IF(R9="Media",60%,IF(R9="Baja",40%,IF(R9="Muy Baja",20%,"")))))</f>
        <v>0.4</v>
      </c>
      <c r="T9" s="1015" t="s">
        <v>251</v>
      </c>
      <c r="U9" s="1026">
        <f>IF(T9="Catastrófico",100%,IF(T9="Mayor",80%,IF(T9="Moderado",60%,IF(T9="Menor",40%,IF(T9="Leve",20%,"")))))</f>
        <v>0.4</v>
      </c>
      <c r="V9" s="1015" t="s">
        <v>251</v>
      </c>
      <c r="W9" s="1026">
        <f>IF(V9="Catastrófico",100%,IF(V9="Mayor",80%,IF(V9="Moderado",60%,IF(V9="Menor",40%,IF(V9="Leve",20%,"")))))</f>
        <v>0.4</v>
      </c>
      <c r="X9" s="1029" t="str">
        <f>IF(Y9=100%,"Catastrófico",IF(Y9=80%,"Mayor",IF(Y9=60%,"Moderado",IF(Y9=40%,"Menor",IF(Y9=20%,"Leve","")))))</f>
        <v>Menor</v>
      </c>
      <c r="Y9" s="1026">
        <f>IF(AND(U9="",W9=""),"",MAX(U9,W9))</f>
        <v>0.4</v>
      </c>
      <c r="Z9" s="1026" t="str">
        <f>CONCATENATE(R9,X9)</f>
        <v>BajaMenor</v>
      </c>
      <c r="AA9" s="1032"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Moderado</v>
      </c>
      <c r="AB9" s="97">
        <v>1</v>
      </c>
      <c r="AC9" s="9" t="s">
        <v>1263</v>
      </c>
      <c r="AD9" s="527" t="s">
        <v>271</v>
      </c>
      <c r="AE9" s="9" t="s">
        <v>1264</v>
      </c>
      <c r="AF9" s="99" t="str">
        <f t="shared" ref="AF9:AF26" si="0">IF(OR(AG9="Preventivo",AG9="Detectivo"),"Probabilidad",IF(AG9="Correctivo","Impacto",""))</f>
        <v>Probabilidad</v>
      </c>
      <c r="AG9" s="10" t="s">
        <v>221</v>
      </c>
      <c r="AH9" s="14">
        <f t="shared" ref="AH9:AH26" si="1">IF(AG9="","",IF(AG9="Preventivo",25%,IF(AG9="Detectivo",15%,IF(AG9="Correctivo",10%))))</f>
        <v>0.25</v>
      </c>
      <c r="AI9" s="10" t="s">
        <v>222</v>
      </c>
      <c r="AJ9" s="14">
        <f t="shared" ref="AJ9:AJ26" si="2">IF(AI9="Automático",25%,IF(AI9="Manual",15%,""))</f>
        <v>0.15</v>
      </c>
      <c r="AK9" s="101">
        <f t="shared" ref="AK9:AK26" si="3">IF(OR(AH9="",AJ9=""),"",AH9+AJ9)</f>
        <v>0.4</v>
      </c>
      <c r="AL9" s="100">
        <f>IFERROR(IF(AF9="Probabilidad",(S9-(+S9*AK9)),IF(AF9="Impacto",S9,"")),"")</f>
        <v>0.24</v>
      </c>
      <c r="AM9" s="100">
        <f>IFERROR(IF(AF9="Impacto",(Y9-(+Y9*AK9)),IF(AF9="Probabilidad",Y9,"")),"")</f>
        <v>0.4</v>
      </c>
      <c r="AN9" s="50" t="s">
        <v>223</v>
      </c>
      <c r="AO9" s="50" t="s">
        <v>291</v>
      </c>
      <c r="AP9" s="50" t="s">
        <v>225</v>
      </c>
      <c r="AQ9" s="50" t="s">
        <v>226</v>
      </c>
      <c r="AR9" s="1012" t="s">
        <v>1265</v>
      </c>
      <c r="AS9" s="1035">
        <f>S9</f>
        <v>0.4</v>
      </c>
      <c r="AT9" s="1035">
        <f>IF(AL9="","",MIN(AL9:AL14))</f>
        <v>0.24</v>
      </c>
      <c r="AU9" s="1032" t="str">
        <f>IFERROR(IF(AT9="","",IF(AT9&lt;=0.2,"Muy Baja",IF(AT9&lt;=0.4,"Baja",IF(AT9&lt;=0.6,"Media",IF(AT9&lt;=0.8,"Alta","Muy Alta"))))),"")</f>
        <v>Baja</v>
      </c>
      <c r="AV9" s="1035">
        <f>Y9</f>
        <v>0.4</v>
      </c>
      <c r="AW9" s="1035">
        <f>IF(AM9="","",MIN(AM9:AM14))</f>
        <v>0.4</v>
      </c>
      <c r="AX9" s="1032" t="str">
        <f>IFERROR(IF(AW9="","",IF(AW9&lt;=0.2,"Leve",IF(AW9&lt;=0.4,"Menor",IF(AW9&lt;=0.6,"Moderado",IF(AW9&lt;=0.8,"Mayor","Catastrófico"))))),"")</f>
        <v>Menor</v>
      </c>
      <c r="AY9" s="1032" t="str">
        <f>AA9</f>
        <v>Moderado</v>
      </c>
      <c r="AZ9" s="1032"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Moderado</v>
      </c>
      <c r="BA9" s="1015" t="s">
        <v>228</v>
      </c>
      <c r="BB9" s="46" t="s">
        <v>1266</v>
      </c>
      <c r="BC9" s="46" t="s">
        <v>1267</v>
      </c>
      <c r="BD9" s="103">
        <f t="shared" ref="BD9:BD26" si="4">IF(SUM(BE9:BH9)=0,"",SUM(BE9:BH9))</f>
        <v>6</v>
      </c>
      <c r="BE9" s="9">
        <v>1</v>
      </c>
      <c r="BF9" s="9">
        <v>2</v>
      </c>
      <c r="BG9" s="9">
        <v>1</v>
      </c>
      <c r="BH9" s="9">
        <v>2</v>
      </c>
      <c r="BI9" s="46" t="s">
        <v>1268</v>
      </c>
      <c r="BJ9" s="46" t="s">
        <v>1269</v>
      </c>
      <c r="BK9" s="46"/>
      <c r="BL9" s="619"/>
      <c r="BM9" s="732"/>
      <c r="BN9" s="48"/>
      <c r="BO9" s="48"/>
      <c r="BP9" s="48"/>
      <c r="BQ9" s="104"/>
      <c r="BR9" s="128"/>
      <c r="BS9" s="713"/>
      <c r="BT9" s="28"/>
      <c r="BU9" s="1050"/>
      <c r="BV9" s="994"/>
      <c r="BW9" s="994"/>
      <c r="BX9" s="997"/>
      <c r="BY9" s="997"/>
      <c r="BZ9" s="997"/>
    </row>
    <row r="10" spans="1:78" s="662" customFormat="1" ht="16" x14ac:dyDescent="0.2">
      <c r="A10" s="1272"/>
      <c r="B10" s="1272"/>
      <c r="C10" s="1752"/>
      <c r="D10" s="1460"/>
      <c r="E10" s="1004"/>
      <c r="F10" s="1007"/>
      <c r="G10" s="1082"/>
      <c r="H10" s="1013"/>
      <c r="I10" s="1016"/>
      <c r="J10" s="1019"/>
      <c r="K10" s="1013"/>
      <c r="L10" s="1024"/>
      <c r="M10" s="1039"/>
      <c r="N10" s="1024"/>
      <c r="O10" s="1024"/>
      <c r="P10" s="1076"/>
      <c r="Q10" s="1134"/>
      <c r="R10" s="1016"/>
      <c r="S10" s="1027"/>
      <c r="T10" s="1016"/>
      <c r="U10" s="1027"/>
      <c r="V10" s="1016"/>
      <c r="W10" s="1027"/>
      <c r="X10" s="1030"/>
      <c r="Y10" s="1027"/>
      <c r="Z10" s="1027"/>
      <c r="AA10" s="1033"/>
      <c r="AB10" s="150">
        <v>2</v>
      </c>
      <c r="AC10" s="149"/>
      <c r="AD10" s="286"/>
      <c r="AE10" s="149"/>
      <c r="AF10" s="145" t="str">
        <f t="shared" si="0"/>
        <v/>
      </c>
      <c r="AG10" s="151"/>
      <c r="AH10" s="146" t="str">
        <f t="shared" si="1"/>
        <v/>
      </c>
      <c r="AI10" s="151"/>
      <c r="AJ10" s="146" t="str">
        <f t="shared" si="2"/>
        <v/>
      </c>
      <c r="AK10" s="147" t="str">
        <f t="shared" si="3"/>
        <v/>
      </c>
      <c r="AL10" s="152" t="str">
        <f>IFERROR(IF(AND(AF9="Probabilidad",AF10="Probabilidad"),(AL9-(+AL9*AK10)),IF(AF10="Probabilidad",(S9-(+S9*AK10)),IF(AF10="Impacto",AL9,""))),"")</f>
        <v/>
      </c>
      <c r="AM10" s="152" t="str">
        <f>IFERROR(IF(AND(AF9="Impacto",AF10="Impacto"),(AM9-(+AM9*AK10)),IF(AF10="Impacto",(Y9-(+Y9*AK10)),IF(AF10="Probabilidad",AM9,""))),"")</f>
        <v/>
      </c>
      <c r="AN10" s="153"/>
      <c r="AO10" s="153"/>
      <c r="AP10" s="153"/>
      <c r="AQ10" s="153"/>
      <c r="AR10" s="1013"/>
      <c r="AS10" s="1036"/>
      <c r="AT10" s="1036"/>
      <c r="AU10" s="1033"/>
      <c r="AV10" s="1036"/>
      <c r="AW10" s="1036"/>
      <c r="AX10" s="1033"/>
      <c r="AY10" s="1033"/>
      <c r="AZ10" s="1033"/>
      <c r="BA10" s="1016"/>
      <c r="BB10" s="130"/>
      <c r="BC10" s="130"/>
      <c r="BD10" s="173" t="str">
        <f t="shared" si="4"/>
        <v/>
      </c>
      <c r="BE10" s="149"/>
      <c r="BF10" s="149"/>
      <c r="BG10" s="149"/>
      <c r="BH10" s="149"/>
      <c r="BI10" s="130"/>
      <c r="BJ10" s="130"/>
      <c r="BK10" s="130"/>
      <c r="BL10" s="130"/>
      <c r="BM10" s="155"/>
      <c r="BN10" s="155"/>
      <c r="BO10" s="155"/>
      <c r="BP10" s="155"/>
      <c r="BQ10" s="156"/>
      <c r="BR10" s="157"/>
      <c r="BS10" s="713"/>
      <c r="BT10" s="149"/>
      <c r="BU10" s="1051"/>
      <c r="BV10" s="995"/>
      <c r="BW10" s="995"/>
      <c r="BX10" s="998"/>
      <c r="BY10" s="998"/>
      <c r="BZ10" s="998"/>
    </row>
    <row r="11" spans="1:78" s="662" customFormat="1" ht="16" x14ac:dyDescent="0.2">
      <c r="A11" s="1272"/>
      <c r="B11" s="1272"/>
      <c r="C11" s="1752"/>
      <c r="D11" s="1460"/>
      <c r="E11" s="1004"/>
      <c r="F11" s="1007"/>
      <c r="G11" s="1082"/>
      <c r="H11" s="1013"/>
      <c r="I11" s="1016"/>
      <c r="J11" s="1019"/>
      <c r="K11" s="1013"/>
      <c r="L11" s="1024"/>
      <c r="M11" s="1039"/>
      <c r="N11" s="1024"/>
      <c r="O11" s="1024"/>
      <c r="P11" s="1076"/>
      <c r="Q11" s="1134"/>
      <c r="R11" s="1016"/>
      <c r="S11" s="1027"/>
      <c r="T11" s="1016"/>
      <c r="U11" s="1027"/>
      <c r="V11" s="1016"/>
      <c r="W11" s="1027"/>
      <c r="X11" s="1030"/>
      <c r="Y11" s="1027"/>
      <c r="Z11" s="1027"/>
      <c r="AA11" s="1033"/>
      <c r="AB11" s="150">
        <v>3</v>
      </c>
      <c r="AC11" s="149"/>
      <c r="AD11" s="286"/>
      <c r="AE11" s="149"/>
      <c r="AF11" s="145" t="str">
        <f t="shared" si="0"/>
        <v/>
      </c>
      <c r="AG11" s="151"/>
      <c r="AH11" s="146" t="str">
        <f t="shared" si="1"/>
        <v/>
      </c>
      <c r="AI11" s="151"/>
      <c r="AJ11" s="146" t="str">
        <f t="shared" si="2"/>
        <v/>
      </c>
      <c r="AK11" s="147" t="str">
        <f t="shared" si="3"/>
        <v/>
      </c>
      <c r="AL11" s="152" t="str">
        <f>IFERROR(IF(AND(AF10="Probabilidad",AF11="Probabilidad"),(AL10-(+AL10*AK11)),IF(AND(AF10="Impacto",AF11="Probabilidad"),(AL9-(+AL9*AK11)),IF(AF11="Impacto",AL10,""))),"")</f>
        <v/>
      </c>
      <c r="AM11" s="152" t="str">
        <f>IFERROR(IF(AND(AF10="Impacto",AF11="Impacto"),(AM10-(+AM10*AK11)),IF(AND(AF10="Probabilidad",AF11="Impacto"),(AM9-(+AM9*AK11)),IF(AF11="Probabilidad",AM10,""))),"")</f>
        <v/>
      </c>
      <c r="AN11" s="153"/>
      <c r="AO11" s="153"/>
      <c r="AP11" s="153"/>
      <c r="AQ11" s="153"/>
      <c r="AR11" s="1013"/>
      <c r="AS11" s="1036"/>
      <c r="AT11" s="1036"/>
      <c r="AU11" s="1033"/>
      <c r="AV11" s="1036"/>
      <c r="AW11" s="1036"/>
      <c r="AX11" s="1033"/>
      <c r="AY11" s="1033"/>
      <c r="AZ11" s="1033"/>
      <c r="BA11" s="1016"/>
      <c r="BB11" s="130"/>
      <c r="BC11" s="130"/>
      <c r="BD11" s="173" t="str">
        <f t="shared" si="4"/>
        <v/>
      </c>
      <c r="BE11" s="149"/>
      <c r="BF11" s="149"/>
      <c r="BG11" s="149"/>
      <c r="BH11" s="149"/>
      <c r="BI11" s="130"/>
      <c r="BJ11" s="130"/>
      <c r="BK11" s="130"/>
      <c r="BL11" s="130"/>
      <c r="BM11" s="155"/>
      <c r="BN11" s="155"/>
      <c r="BO11" s="155"/>
      <c r="BP11" s="155"/>
      <c r="BQ11" s="156"/>
      <c r="BR11" s="157"/>
      <c r="BS11" s="713"/>
      <c r="BT11" s="131"/>
      <c r="BU11" s="1051"/>
      <c r="BV11" s="995"/>
      <c r="BW11" s="995"/>
      <c r="BX11" s="998"/>
      <c r="BY11" s="998"/>
      <c r="BZ11" s="998"/>
    </row>
    <row r="12" spans="1:78" s="662" customFormat="1" ht="16" x14ac:dyDescent="0.2">
      <c r="A12" s="1272"/>
      <c r="B12" s="1272"/>
      <c r="C12" s="1752"/>
      <c r="D12" s="1460"/>
      <c r="E12" s="1004"/>
      <c r="F12" s="1007"/>
      <c r="G12" s="1082"/>
      <c r="H12" s="1013"/>
      <c r="I12" s="1016"/>
      <c r="J12" s="1019"/>
      <c r="K12" s="1013"/>
      <c r="L12" s="1024"/>
      <c r="M12" s="1039"/>
      <c r="N12" s="1024"/>
      <c r="O12" s="1024"/>
      <c r="P12" s="1076"/>
      <c r="Q12" s="1134"/>
      <c r="R12" s="1016"/>
      <c r="S12" s="1027"/>
      <c r="T12" s="1016"/>
      <c r="U12" s="1027"/>
      <c r="V12" s="1016"/>
      <c r="W12" s="1027"/>
      <c r="X12" s="1030"/>
      <c r="Y12" s="1027"/>
      <c r="Z12" s="1027"/>
      <c r="AA12" s="1033"/>
      <c r="AB12" s="150">
        <v>4</v>
      </c>
      <c r="AC12" s="149"/>
      <c r="AD12" s="286"/>
      <c r="AE12" s="149"/>
      <c r="AF12" s="145" t="str">
        <f t="shared" si="0"/>
        <v/>
      </c>
      <c r="AG12" s="151"/>
      <c r="AH12" s="146" t="str">
        <f t="shared" si="1"/>
        <v/>
      </c>
      <c r="AI12" s="151"/>
      <c r="AJ12" s="146" t="str">
        <f t="shared" si="2"/>
        <v/>
      </c>
      <c r="AK12" s="147" t="str">
        <f t="shared" si="3"/>
        <v/>
      </c>
      <c r="AL12" s="152" t="str">
        <f>IFERROR(IF(AND(AF11="Probabilidad",AF12="Probabilidad"),(AL11-(+AL11*AK12)),IF(AND(AF11="Impacto",AF12="Probabilidad"),(AL10-(+AL10*AK12)),IF(AF12="Impacto",AL11,""))),"")</f>
        <v/>
      </c>
      <c r="AM12" s="152" t="str">
        <f>IFERROR(IF(AND(AF11="Impacto",AF12="Impacto"),(AM11-(+AM11*AK12)),IF(AND(AF11="Probabilidad",AF12="Impacto"),(AM10-(+AM10*AK12)),IF(AF12="Probabilidad",AM11,""))),"")</f>
        <v/>
      </c>
      <c r="AN12" s="153"/>
      <c r="AO12" s="153"/>
      <c r="AP12" s="153"/>
      <c r="AQ12" s="153"/>
      <c r="AR12" s="1013"/>
      <c r="AS12" s="1036"/>
      <c r="AT12" s="1036"/>
      <c r="AU12" s="1033"/>
      <c r="AV12" s="1036"/>
      <c r="AW12" s="1036"/>
      <c r="AX12" s="1033"/>
      <c r="AY12" s="1033"/>
      <c r="AZ12" s="1033"/>
      <c r="BA12" s="1016"/>
      <c r="BB12" s="130"/>
      <c r="BC12" s="130"/>
      <c r="BD12" s="173" t="str">
        <f t="shared" si="4"/>
        <v/>
      </c>
      <c r="BE12" s="149"/>
      <c r="BF12" s="149"/>
      <c r="BG12" s="149"/>
      <c r="BH12" s="149"/>
      <c r="BI12" s="130"/>
      <c r="BJ12" s="130"/>
      <c r="BK12" s="130"/>
      <c r="BL12" s="130"/>
      <c r="BM12" s="155"/>
      <c r="BN12" s="155"/>
      <c r="BO12" s="155"/>
      <c r="BP12" s="155"/>
      <c r="BQ12" s="156"/>
      <c r="BR12" s="157"/>
      <c r="BS12" s="713"/>
      <c r="BT12" s="149"/>
      <c r="BU12" s="1051"/>
      <c r="BV12" s="995"/>
      <c r="BW12" s="995"/>
      <c r="BX12" s="998"/>
      <c r="BY12" s="998"/>
      <c r="BZ12" s="998"/>
    </row>
    <row r="13" spans="1:78" s="662" customFormat="1" ht="16" x14ac:dyDescent="0.2">
      <c r="A13" s="1272"/>
      <c r="B13" s="1272"/>
      <c r="C13" s="1752"/>
      <c r="D13" s="1460"/>
      <c r="E13" s="1004"/>
      <c r="F13" s="1007"/>
      <c r="G13" s="1082"/>
      <c r="H13" s="1013"/>
      <c r="I13" s="1016"/>
      <c r="J13" s="1019"/>
      <c r="K13" s="1013"/>
      <c r="L13" s="1024"/>
      <c r="M13" s="1039"/>
      <c r="N13" s="1024"/>
      <c r="O13" s="1024"/>
      <c r="P13" s="1076"/>
      <c r="Q13" s="1134"/>
      <c r="R13" s="1016"/>
      <c r="S13" s="1027"/>
      <c r="T13" s="1016"/>
      <c r="U13" s="1027"/>
      <c r="V13" s="1016"/>
      <c r="W13" s="1027"/>
      <c r="X13" s="1030"/>
      <c r="Y13" s="1027"/>
      <c r="Z13" s="1027"/>
      <c r="AA13" s="1033"/>
      <c r="AB13" s="150">
        <v>5</v>
      </c>
      <c r="AC13" s="149"/>
      <c r="AD13" s="286"/>
      <c r="AE13" s="149"/>
      <c r="AF13" s="145" t="str">
        <f t="shared" si="0"/>
        <v/>
      </c>
      <c r="AG13" s="151"/>
      <c r="AH13" s="146" t="str">
        <f t="shared" si="1"/>
        <v/>
      </c>
      <c r="AI13" s="151"/>
      <c r="AJ13" s="146" t="str">
        <f t="shared" si="2"/>
        <v/>
      </c>
      <c r="AK13" s="147" t="str">
        <f t="shared" si="3"/>
        <v/>
      </c>
      <c r="AL13" s="152" t="str">
        <f>IFERROR(IF(AND(AF12="Probabilidad",AF13="Probabilidad"),(AL12-(+AL12*AK13)),IF(AND(AF12="Impacto",AF13="Probabilidad"),(AL11-(+AL11*AK13)),IF(AF13="Impacto",AL12,""))),"")</f>
        <v/>
      </c>
      <c r="AM13" s="152" t="str">
        <f>IFERROR(IF(AND(AF12="Impacto",AF13="Impacto"),(AM12-(+AM12*AK13)),IF(AND(AF12="Probabilidad",AF13="Impacto"),(AM11-(+AM11*AK13)),IF(AF13="Probabilidad",AM12,""))),"")</f>
        <v/>
      </c>
      <c r="AN13" s="153"/>
      <c r="AO13" s="153"/>
      <c r="AP13" s="153"/>
      <c r="AQ13" s="153"/>
      <c r="AR13" s="1013"/>
      <c r="AS13" s="1036"/>
      <c r="AT13" s="1036"/>
      <c r="AU13" s="1033"/>
      <c r="AV13" s="1036"/>
      <c r="AW13" s="1036"/>
      <c r="AX13" s="1033"/>
      <c r="AY13" s="1033"/>
      <c r="AZ13" s="1033"/>
      <c r="BA13" s="1016"/>
      <c r="BB13" s="130"/>
      <c r="BC13" s="130"/>
      <c r="BD13" s="173" t="str">
        <f t="shared" si="4"/>
        <v/>
      </c>
      <c r="BE13" s="149"/>
      <c r="BF13" s="149"/>
      <c r="BG13" s="149"/>
      <c r="BH13" s="149"/>
      <c r="BI13" s="130"/>
      <c r="BJ13" s="130"/>
      <c r="BK13" s="130"/>
      <c r="BL13" s="130"/>
      <c r="BM13" s="155"/>
      <c r="BN13" s="155"/>
      <c r="BO13" s="155"/>
      <c r="BP13" s="155"/>
      <c r="BQ13" s="156"/>
      <c r="BR13" s="157"/>
      <c r="BS13" s="713"/>
      <c r="BT13" s="149"/>
      <c r="BU13" s="1051"/>
      <c r="BV13" s="995"/>
      <c r="BW13" s="995"/>
      <c r="BX13" s="998"/>
      <c r="BY13" s="998"/>
      <c r="BZ13" s="998"/>
    </row>
    <row r="14" spans="1:78" s="662" customFormat="1" ht="17" thickBot="1" x14ac:dyDescent="0.25">
      <c r="A14" s="1272"/>
      <c r="B14" s="1272"/>
      <c r="C14" s="1752"/>
      <c r="D14" s="1461"/>
      <c r="E14" s="1005"/>
      <c r="F14" s="1008"/>
      <c r="G14" s="1083"/>
      <c r="H14" s="1014"/>
      <c r="I14" s="1017"/>
      <c r="J14" s="1020"/>
      <c r="K14" s="1014"/>
      <c r="L14" s="1025"/>
      <c r="M14" s="1040"/>
      <c r="N14" s="1025"/>
      <c r="O14" s="1025"/>
      <c r="P14" s="1077"/>
      <c r="Q14" s="1135"/>
      <c r="R14" s="1017"/>
      <c r="S14" s="1028"/>
      <c r="T14" s="1017"/>
      <c r="U14" s="1028"/>
      <c r="V14" s="1017"/>
      <c r="W14" s="1028"/>
      <c r="X14" s="1031"/>
      <c r="Y14" s="1028"/>
      <c r="Z14" s="1028"/>
      <c r="AA14" s="1034"/>
      <c r="AB14" s="162">
        <v>6</v>
      </c>
      <c r="AC14" s="160"/>
      <c r="AD14" s="528"/>
      <c r="AE14" s="160"/>
      <c r="AF14" s="175" t="str">
        <f t="shared" si="0"/>
        <v/>
      </c>
      <c r="AG14" s="163"/>
      <c r="AH14" s="161" t="str">
        <f t="shared" si="1"/>
        <v/>
      </c>
      <c r="AI14" s="163"/>
      <c r="AJ14" s="161" t="str">
        <f t="shared" si="2"/>
        <v/>
      </c>
      <c r="AK14" s="164" t="str">
        <f t="shared" si="3"/>
        <v/>
      </c>
      <c r="AL14" s="220" t="str">
        <f>IFERROR(IF(AND(AF13="Probabilidad",AF14="Probabilidad"),(AL13-(+AL13*AK14)),IF(AND(AF13="Impacto",AF14="Probabilidad"),(AL12-(+AL12*AK14)),IF(AF14="Impacto",AL13,""))),"")</f>
        <v/>
      </c>
      <c r="AM14" s="220" t="str">
        <f>IFERROR(IF(AND(AF13="Impacto",AF14="Impacto"),(AM13-(+AM13*AK14)),IF(AND(AF13="Probabilidad",AF14="Impacto"),(AM12-(+AM12*AK14)),IF(AF14="Probabilidad",AM13,""))),"")</f>
        <v/>
      </c>
      <c r="AN14" s="221"/>
      <c r="AO14" s="221"/>
      <c r="AP14" s="221"/>
      <c r="AQ14" s="221"/>
      <c r="AR14" s="1014"/>
      <c r="AS14" s="1037"/>
      <c r="AT14" s="1037"/>
      <c r="AU14" s="1034"/>
      <c r="AV14" s="1037"/>
      <c r="AW14" s="1037"/>
      <c r="AX14" s="1034"/>
      <c r="AY14" s="1034"/>
      <c r="AZ14" s="1034"/>
      <c r="BA14" s="1017"/>
      <c r="BB14" s="167"/>
      <c r="BC14" s="167"/>
      <c r="BD14" s="176" t="str">
        <f t="shared" si="4"/>
        <v/>
      </c>
      <c r="BE14" s="160"/>
      <c r="BF14" s="160"/>
      <c r="BG14" s="160"/>
      <c r="BH14" s="160"/>
      <c r="BI14" s="167"/>
      <c r="BJ14" s="167"/>
      <c r="BK14" s="167"/>
      <c r="BL14" s="167"/>
      <c r="BM14" s="168"/>
      <c r="BN14" s="168"/>
      <c r="BO14" s="168"/>
      <c r="BP14" s="168"/>
      <c r="BQ14" s="169"/>
      <c r="BR14" s="170"/>
      <c r="BS14" s="713"/>
      <c r="BT14" s="160"/>
      <c r="BU14" s="1052"/>
      <c r="BV14" s="996"/>
      <c r="BW14" s="996"/>
      <c r="BX14" s="999"/>
      <c r="BY14" s="999"/>
      <c r="BZ14" s="999"/>
    </row>
    <row r="15" spans="1:78" s="662" customFormat="1" ht="100" x14ac:dyDescent="0.2">
      <c r="A15" s="1272"/>
      <c r="B15" s="1272"/>
      <c r="C15" s="1752"/>
      <c r="D15" s="1459" t="s">
        <v>1259</v>
      </c>
      <c r="E15" s="1003" t="s">
        <v>284</v>
      </c>
      <c r="F15" s="1006">
        <v>2</v>
      </c>
      <c r="G15" s="1081" t="s">
        <v>336</v>
      </c>
      <c r="H15" s="1012"/>
      <c r="I15" s="1015"/>
      <c r="J15" s="1018" t="s">
        <v>1270</v>
      </c>
      <c r="K15" s="1021" t="s">
        <v>313</v>
      </c>
      <c r="L15" s="994" t="s">
        <v>214</v>
      </c>
      <c r="M15" s="1038" t="s">
        <v>338</v>
      </c>
      <c r="N15" s="994"/>
      <c r="O15" s="994"/>
      <c r="P15" s="1075"/>
      <c r="Q15" s="1133"/>
      <c r="R15" s="1015" t="s">
        <v>250</v>
      </c>
      <c r="S15" s="1026">
        <f>IF(R15="Muy Alta",100%,IF(R15="Alta",80%,IF(R15="Media",60%,IF(R15="Baja",40%,IF(R15="Muy Baja",20%,"")))))</f>
        <v>0.4</v>
      </c>
      <c r="T15" s="1015" t="s">
        <v>317</v>
      </c>
      <c r="U15" s="1026">
        <f>IF(T15="Catastrófico",100%,IF(T15="Mayor",80%,IF(T15="Moderado",60%,IF(T15="Menor",40%,IF(T15="Leve",20%,"")))))</f>
        <v>0.2</v>
      </c>
      <c r="V15" s="1015" t="s">
        <v>218</v>
      </c>
      <c r="W15" s="1026">
        <f>IF(V15="Catastrófico",100%,IF(V15="Mayor",80%,IF(V15="Moderado",60%,IF(V15="Menor",40%,IF(V15="Leve",20%,"")))))</f>
        <v>0.6</v>
      </c>
      <c r="X15" s="1029" t="str">
        <f>IF(Y15=100%,"Catastrófico",IF(Y15=80%,"Mayor",IF(Y15=60%,"Moderado",IF(Y15=40%,"Menor",IF(Y15=20%,"Leve","")))))</f>
        <v>Moderado</v>
      </c>
      <c r="Y15" s="1026">
        <f>IF(AND(U15="",W15=""),"",MAX(U15,W15))</f>
        <v>0.6</v>
      </c>
      <c r="Z15" s="1026" t="str">
        <f>CONCATENATE(R15,X15)</f>
        <v>BajaModerado</v>
      </c>
      <c r="AA15" s="1032"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9" t="s">
        <v>1271</v>
      </c>
      <c r="AD15" s="527" t="s">
        <v>1272</v>
      </c>
      <c r="AE15" s="9" t="s">
        <v>1273</v>
      </c>
      <c r="AF15" s="99" t="str">
        <f t="shared" si="0"/>
        <v>Probabilidad</v>
      </c>
      <c r="AG15" s="10" t="s">
        <v>221</v>
      </c>
      <c r="AH15" s="14">
        <f t="shared" si="1"/>
        <v>0.25</v>
      </c>
      <c r="AI15" s="10" t="s">
        <v>222</v>
      </c>
      <c r="AJ15" s="14">
        <f t="shared" si="2"/>
        <v>0.15</v>
      </c>
      <c r="AK15" s="101">
        <f t="shared" si="3"/>
        <v>0.4</v>
      </c>
      <c r="AL15" s="100">
        <f>IFERROR(IF(AF15="Probabilidad",(S15-(+S15*AK15)),IF(AF15="Impacto",S15,"")),"")</f>
        <v>0.24</v>
      </c>
      <c r="AM15" s="100">
        <f>IFERROR(IF(AF15="Impacto",(Y15-(+Y15*AK15)),IF(AF15="Probabilidad",Y15,"")),"")</f>
        <v>0.6</v>
      </c>
      <c r="AN15" s="335" t="s">
        <v>223</v>
      </c>
      <c r="AO15" s="335" t="s">
        <v>291</v>
      </c>
      <c r="AP15" s="335" t="s">
        <v>225</v>
      </c>
      <c r="AQ15" s="335" t="s">
        <v>226</v>
      </c>
      <c r="AR15" s="1012" t="s">
        <v>1274</v>
      </c>
      <c r="AS15" s="1035">
        <f>S15</f>
        <v>0.4</v>
      </c>
      <c r="AT15" s="1035">
        <f>IF(AL15="","",MIN(AL15:AL20))</f>
        <v>1.8662399999999996E-2</v>
      </c>
      <c r="AU15" s="1032" t="str">
        <f>IFERROR(IF(AT15="","",IF(AT15&lt;=0.2,"Muy Baja",IF(AT15&lt;=0.4,"Baja",IF(AT15&lt;=0.6,"Media",IF(AT15&lt;=0.8,"Alta","Muy Alta"))))),"")</f>
        <v>Muy Baja</v>
      </c>
      <c r="AV15" s="1035">
        <f>Y15</f>
        <v>0.6</v>
      </c>
      <c r="AW15" s="1035">
        <f>IF(AM15="","",MIN(AM15:AM20))</f>
        <v>0.6</v>
      </c>
      <c r="AX15" s="1032" t="str">
        <f>IFERROR(IF(AW15="","",IF(AW15&lt;=0.2,"Leve",IF(AW15&lt;=0.4,"Menor",IF(AW15&lt;=0.6,"Moderado",IF(AW15&lt;=0.8,"Mayor","Catastrófico"))))),"")</f>
        <v>Moderado</v>
      </c>
      <c r="AY15" s="1032" t="str">
        <f>AA15</f>
        <v>Moderado</v>
      </c>
      <c r="AZ15" s="1032"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Moderado</v>
      </c>
      <c r="BA15" s="1015" t="s">
        <v>228</v>
      </c>
      <c r="BB15" s="46" t="s">
        <v>345</v>
      </c>
      <c r="BC15" s="46" t="s">
        <v>346</v>
      </c>
      <c r="BD15" s="103">
        <f t="shared" si="4"/>
        <v>1</v>
      </c>
      <c r="BE15" s="9"/>
      <c r="BF15" s="9"/>
      <c r="BG15" s="9">
        <v>1</v>
      </c>
      <c r="BH15" s="9"/>
      <c r="BI15" s="46" t="s">
        <v>1275</v>
      </c>
      <c r="BJ15" s="46" t="s">
        <v>1276</v>
      </c>
      <c r="BK15" s="46"/>
      <c r="BL15" s="46"/>
      <c r="BM15" s="732"/>
      <c r="BN15" s="48"/>
      <c r="BO15" s="48"/>
      <c r="BP15" s="48"/>
      <c r="BQ15" s="104"/>
      <c r="BR15" s="128"/>
      <c r="BS15" s="710"/>
      <c r="BT15" s="12"/>
      <c r="BU15" s="1050"/>
      <c r="BV15" s="994"/>
      <c r="BW15" s="994"/>
      <c r="BX15" s="997"/>
      <c r="BY15" s="997"/>
      <c r="BZ15" s="997"/>
    </row>
    <row r="16" spans="1:78" s="662" customFormat="1" ht="96" x14ac:dyDescent="0.2">
      <c r="A16" s="1272"/>
      <c r="B16" s="1272"/>
      <c r="C16" s="1752"/>
      <c r="D16" s="1460"/>
      <c r="E16" s="1004"/>
      <c r="F16" s="1007"/>
      <c r="G16" s="1082"/>
      <c r="H16" s="1013"/>
      <c r="I16" s="1016"/>
      <c r="J16" s="1019"/>
      <c r="K16" s="1022"/>
      <c r="L16" s="1024"/>
      <c r="M16" s="1039"/>
      <c r="N16" s="1024"/>
      <c r="O16" s="1024"/>
      <c r="P16" s="1076"/>
      <c r="Q16" s="1134"/>
      <c r="R16" s="1016"/>
      <c r="S16" s="1027"/>
      <c r="T16" s="1016"/>
      <c r="U16" s="1027"/>
      <c r="V16" s="1016"/>
      <c r="W16" s="1027"/>
      <c r="X16" s="1030"/>
      <c r="Y16" s="1027"/>
      <c r="Z16" s="1027"/>
      <c r="AA16" s="1033"/>
      <c r="AB16" s="150">
        <v>2</v>
      </c>
      <c r="AC16" s="149" t="s">
        <v>1277</v>
      </c>
      <c r="AD16" s="286" t="s">
        <v>277</v>
      </c>
      <c r="AE16" s="149" t="s">
        <v>1278</v>
      </c>
      <c r="AF16" s="145" t="str">
        <f t="shared" si="0"/>
        <v>Probabilidad</v>
      </c>
      <c r="AG16" s="232" t="s">
        <v>221</v>
      </c>
      <c r="AH16" s="146">
        <f t="shared" si="1"/>
        <v>0.25</v>
      </c>
      <c r="AI16" s="232" t="s">
        <v>222</v>
      </c>
      <c r="AJ16" s="146">
        <f t="shared" si="2"/>
        <v>0.15</v>
      </c>
      <c r="AK16" s="147">
        <f t="shared" si="3"/>
        <v>0.4</v>
      </c>
      <c r="AL16" s="152">
        <f>IFERROR(IF(AND(AF15="Probabilidad",AF16="Probabilidad"),(AL15-(+AL15*AK16)),IF(AF16="Probabilidad",(S15-(+S15*AK16)),IF(AF16="Impacto",AL15,""))),"")</f>
        <v>0.14399999999999999</v>
      </c>
      <c r="AM16" s="152">
        <f>IFERROR(IF(AND(AF15="Impacto",AF16="Impacto"),(AM15-(+AM15*AK16)),IF(AF16="Impacto",(Y15-(Y15*AK16)),IF(AF16="Probabilidad",AM15,""))),"")</f>
        <v>0.6</v>
      </c>
      <c r="AN16" s="51" t="s">
        <v>223</v>
      </c>
      <c r="AO16" s="51" t="s">
        <v>291</v>
      </c>
      <c r="AP16" s="51" t="s">
        <v>225</v>
      </c>
      <c r="AQ16" s="51" t="s">
        <v>226</v>
      </c>
      <c r="AR16" s="1013"/>
      <c r="AS16" s="1036"/>
      <c r="AT16" s="1036"/>
      <c r="AU16" s="1033"/>
      <c r="AV16" s="1036"/>
      <c r="AW16" s="1036"/>
      <c r="AX16" s="1033"/>
      <c r="AY16" s="1033"/>
      <c r="AZ16" s="1033"/>
      <c r="BA16" s="1016"/>
      <c r="BB16" s="130" t="s">
        <v>1279</v>
      </c>
      <c r="BC16" s="130" t="s">
        <v>1280</v>
      </c>
      <c r="BD16" s="173">
        <f t="shared" si="4"/>
        <v>6</v>
      </c>
      <c r="BE16" s="149">
        <v>1</v>
      </c>
      <c r="BF16" s="149">
        <v>2</v>
      </c>
      <c r="BG16" s="149">
        <v>1</v>
      </c>
      <c r="BH16" s="149">
        <v>2</v>
      </c>
      <c r="BI16" s="235" t="s">
        <v>1275</v>
      </c>
      <c r="BJ16" s="235" t="s">
        <v>1276</v>
      </c>
      <c r="BK16" s="789"/>
      <c r="BL16" s="789"/>
      <c r="BM16" s="823"/>
      <c r="BN16" s="791"/>
      <c r="BO16" s="791"/>
      <c r="BP16" s="791"/>
      <c r="BQ16" s="156"/>
      <c r="BR16" s="157"/>
      <c r="BS16" s="304"/>
      <c r="BT16" s="149"/>
      <c r="BU16" s="1051"/>
      <c r="BV16" s="995"/>
      <c r="BW16" s="995"/>
      <c r="BX16" s="998"/>
      <c r="BY16" s="998"/>
      <c r="BZ16" s="998"/>
    </row>
    <row r="17" spans="1:78" s="662" customFormat="1" ht="96" x14ac:dyDescent="0.2">
      <c r="A17" s="1272"/>
      <c r="B17" s="1272"/>
      <c r="C17" s="1752"/>
      <c r="D17" s="1460"/>
      <c r="E17" s="1004"/>
      <c r="F17" s="1007"/>
      <c r="G17" s="1082"/>
      <c r="H17" s="1013"/>
      <c r="I17" s="1016"/>
      <c r="J17" s="1019"/>
      <c r="K17" s="1022"/>
      <c r="L17" s="1024"/>
      <c r="M17" s="1039"/>
      <c r="N17" s="1024"/>
      <c r="O17" s="1024"/>
      <c r="P17" s="1076"/>
      <c r="Q17" s="1134"/>
      <c r="R17" s="1016"/>
      <c r="S17" s="1027"/>
      <c r="T17" s="1016"/>
      <c r="U17" s="1027"/>
      <c r="V17" s="1016"/>
      <c r="W17" s="1027"/>
      <c r="X17" s="1030"/>
      <c r="Y17" s="1027"/>
      <c r="Z17" s="1027"/>
      <c r="AA17" s="1033"/>
      <c r="AB17" s="150">
        <v>3</v>
      </c>
      <c r="AC17" s="149" t="s">
        <v>1281</v>
      </c>
      <c r="AD17" s="286" t="s">
        <v>277</v>
      </c>
      <c r="AE17" s="149" t="s">
        <v>1278</v>
      </c>
      <c r="AF17" s="145" t="str">
        <f t="shared" si="0"/>
        <v>Probabilidad</v>
      </c>
      <c r="AG17" s="232" t="s">
        <v>221</v>
      </c>
      <c r="AH17" s="146">
        <f t="shared" si="1"/>
        <v>0.25</v>
      </c>
      <c r="AI17" s="232" t="s">
        <v>222</v>
      </c>
      <c r="AJ17" s="146">
        <f t="shared" si="2"/>
        <v>0.15</v>
      </c>
      <c r="AK17" s="147">
        <f t="shared" si="3"/>
        <v>0.4</v>
      </c>
      <c r="AL17" s="152">
        <f>IFERROR(IF(AND(AF16="Probabilidad",AF17="Probabilidad"),(AL16-(+AL16*AK17)),IF(AND(AF16="Impacto",AF17="Probabilidad"),(AL15-(+AL15*AK17)),IF(AF17="Impacto",AL16,""))),"")</f>
        <v>8.6399999999999991E-2</v>
      </c>
      <c r="AM17" s="152">
        <f>IFERROR(IF(AND(AF16="Impacto",AF17="Impacto"),(AM16-(+AM16*AK17)),IF(AND(AF16="Probabilidad",AF17="Impacto"),(AM15-(+AM15*AK17)),IF(AF17="Probabilidad",AM16,""))),"")</f>
        <v>0.6</v>
      </c>
      <c r="AN17" s="153" t="s">
        <v>223</v>
      </c>
      <c r="AO17" s="153" t="s">
        <v>291</v>
      </c>
      <c r="AP17" s="153" t="s">
        <v>225</v>
      </c>
      <c r="AQ17" s="153" t="s">
        <v>226</v>
      </c>
      <c r="AR17" s="1013"/>
      <c r="AS17" s="1036"/>
      <c r="AT17" s="1036"/>
      <c r="AU17" s="1033"/>
      <c r="AV17" s="1036"/>
      <c r="AW17" s="1036"/>
      <c r="AX17" s="1033"/>
      <c r="AY17" s="1033"/>
      <c r="AZ17" s="1033"/>
      <c r="BA17" s="1016"/>
      <c r="BB17" s="130"/>
      <c r="BC17" s="130"/>
      <c r="BD17" s="173" t="str">
        <f t="shared" si="4"/>
        <v/>
      </c>
      <c r="BE17" s="149"/>
      <c r="BF17" s="149"/>
      <c r="BG17" s="149"/>
      <c r="BH17" s="149"/>
      <c r="BI17" s="130"/>
      <c r="BJ17" s="130"/>
      <c r="BK17" s="130"/>
      <c r="BL17" s="130"/>
      <c r="BM17" s="155"/>
      <c r="BN17" s="155"/>
      <c r="BO17" s="155"/>
      <c r="BP17" s="155"/>
      <c r="BQ17" s="156"/>
      <c r="BR17" s="157"/>
      <c r="BS17" s="304"/>
      <c r="BT17" s="149"/>
      <c r="BU17" s="1051"/>
      <c r="BV17" s="995"/>
      <c r="BW17" s="995"/>
      <c r="BX17" s="998"/>
      <c r="BY17" s="998"/>
      <c r="BZ17" s="998"/>
    </row>
    <row r="18" spans="1:78" s="662" customFormat="1" ht="96" x14ac:dyDescent="0.2">
      <c r="A18" s="1272"/>
      <c r="B18" s="1272"/>
      <c r="C18" s="1752"/>
      <c r="D18" s="1460"/>
      <c r="E18" s="1004"/>
      <c r="F18" s="1007"/>
      <c r="G18" s="1082"/>
      <c r="H18" s="1013"/>
      <c r="I18" s="1016"/>
      <c r="J18" s="1019"/>
      <c r="K18" s="1022"/>
      <c r="L18" s="1024"/>
      <c r="M18" s="1039"/>
      <c r="N18" s="1024"/>
      <c r="O18" s="1024"/>
      <c r="P18" s="1076"/>
      <c r="Q18" s="1134"/>
      <c r="R18" s="1016"/>
      <c r="S18" s="1027"/>
      <c r="T18" s="1016"/>
      <c r="U18" s="1027"/>
      <c r="V18" s="1016"/>
      <c r="W18" s="1027"/>
      <c r="X18" s="1030"/>
      <c r="Y18" s="1027"/>
      <c r="Z18" s="1027"/>
      <c r="AA18" s="1033"/>
      <c r="AB18" s="150">
        <v>4</v>
      </c>
      <c r="AC18" s="149" t="s">
        <v>1282</v>
      </c>
      <c r="AD18" s="286" t="s">
        <v>277</v>
      </c>
      <c r="AE18" s="149" t="s">
        <v>1283</v>
      </c>
      <c r="AF18" s="145" t="str">
        <f t="shared" si="0"/>
        <v>Probabilidad</v>
      </c>
      <c r="AG18" s="232" t="s">
        <v>221</v>
      </c>
      <c r="AH18" s="146">
        <f t="shared" si="1"/>
        <v>0.25</v>
      </c>
      <c r="AI18" s="232" t="s">
        <v>222</v>
      </c>
      <c r="AJ18" s="146">
        <f t="shared" si="2"/>
        <v>0.15</v>
      </c>
      <c r="AK18" s="147">
        <f t="shared" si="3"/>
        <v>0.4</v>
      </c>
      <c r="AL18" s="152">
        <f>IFERROR(IF(AND(AF17="Probabilidad",AF18="Probabilidad"),(AL17-(+AL17*AK18)),IF(AND(AF17="Impacto",AF18="Probabilidad"),(AL16-(+AL16*AK18)),IF(AF18="Impacto",AL17,""))),"")</f>
        <v>5.183999999999999E-2</v>
      </c>
      <c r="AM18" s="152">
        <f>IFERROR(IF(AND(AF17="Impacto",AF18="Impacto"),(AM17-(+AM17*AK18)),IF(AND(AF17="Probabilidad",AF18="Impacto"),(AM16-(+AM16*AK18)),IF(AF18="Probabilidad",AM17,""))),"")</f>
        <v>0.6</v>
      </c>
      <c r="AN18" s="153" t="s">
        <v>223</v>
      </c>
      <c r="AO18" s="153" t="s">
        <v>291</v>
      </c>
      <c r="AP18" s="153" t="s">
        <v>225</v>
      </c>
      <c r="AQ18" s="153" t="s">
        <v>226</v>
      </c>
      <c r="AR18" s="1013"/>
      <c r="AS18" s="1036"/>
      <c r="AT18" s="1036"/>
      <c r="AU18" s="1033"/>
      <c r="AV18" s="1036"/>
      <c r="AW18" s="1036"/>
      <c r="AX18" s="1033"/>
      <c r="AY18" s="1033"/>
      <c r="AZ18" s="1033"/>
      <c r="BA18" s="1016"/>
      <c r="BB18" s="130"/>
      <c r="BC18" s="130"/>
      <c r="BD18" s="173" t="str">
        <f t="shared" si="4"/>
        <v/>
      </c>
      <c r="BE18" s="149"/>
      <c r="BF18" s="149"/>
      <c r="BG18" s="149"/>
      <c r="BH18" s="149"/>
      <c r="BI18" s="130"/>
      <c r="BJ18" s="130"/>
      <c r="BK18" s="130"/>
      <c r="BL18" s="130"/>
      <c r="BM18" s="155"/>
      <c r="BN18" s="155"/>
      <c r="BO18" s="155"/>
      <c r="BP18" s="155"/>
      <c r="BQ18" s="156"/>
      <c r="BR18" s="157"/>
      <c r="BS18" s="304"/>
      <c r="BT18" s="149"/>
      <c r="BU18" s="1051"/>
      <c r="BV18" s="995"/>
      <c r="BW18" s="995"/>
      <c r="BX18" s="998"/>
      <c r="BY18" s="998"/>
      <c r="BZ18" s="998"/>
    </row>
    <row r="19" spans="1:78" s="662" customFormat="1" ht="96" x14ac:dyDescent="0.2">
      <c r="A19" s="1272"/>
      <c r="B19" s="1272"/>
      <c r="C19" s="1752"/>
      <c r="D19" s="1460"/>
      <c r="E19" s="1004"/>
      <c r="F19" s="1007"/>
      <c r="G19" s="1082"/>
      <c r="H19" s="1013"/>
      <c r="I19" s="1016"/>
      <c r="J19" s="1019"/>
      <c r="K19" s="1022"/>
      <c r="L19" s="1024"/>
      <c r="M19" s="1039"/>
      <c r="N19" s="1024"/>
      <c r="O19" s="1024"/>
      <c r="P19" s="1076"/>
      <c r="Q19" s="1134"/>
      <c r="R19" s="1016"/>
      <c r="S19" s="1027"/>
      <c r="T19" s="1016"/>
      <c r="U19" s="1027"/>
      <c r="V19" s="1016"/>
      <c r="W19" s="1027"/>
      <c r="X19" s="1030"/>
      <c r="Y19" s="1027"/>
      <c r="Z19" s="1027"/>
      <c r="AA19" s="1033"/>
      <c r="AB19" s="150">
        <v>5</v>
      </c>
      <c r="AC19" s="149" t="s">
        <v>1284</v>
      </c>
      <c r="AD19" s="639" t="s">
        <v>277</v>
      </c>
      <c r="AE19" s="149" t="s">
        <v>1283</v>
      </c>
      <c r="AF19" s="145" t="str">
        <f t="shared" si="0"/>
        <v>Probabilidad</v>
      </c>
      <c r="AG19" s="232" t="s">
        <v>221</v>
      </c>
      <c r="AH19" s="146">
        <f t="shared" si="1"/>
        <v>0.25</v>
      </c>
      <c r="AI19" s="232" t="s">
        <v>222</v>
      </c>
      <c r="AJ19" s="146">
        <f t="shared" si="2"/>
        <v>0.15</v>
      </c>
      <c r="AK19" s="147">
        <f t="shared" si="3"/>
        <v>0.4</v>
      </c>
      <c r="AL19" s="152">
        <f>IFERROR(IF(AND(AF18="Probabilidad",AF19="Probabilidad"),(AL18-(+AL18*AK19)),IF(AND(AF18="Impacto",AF19="Probabilidad"),(AL17-(+AL17*AK19)),IF(AF19="Impacto",AL18,""))),"")</f>
        <v>3.1103999999999993E-2</v>
      </c>
      <c r="AM19" s="152">
        <f>IFERROR(IF(AND(AF18="Impacto",AF19="Impacto"),(AM18-(+AM18*AK19)),IF(AND(AF18="Probabilidad",AF19="Impacto"),(AM17-(+AM17*AK19)),IF(AF19="Probabilidad",AM18,""))),"")</f>
        <v>0.6</v>
      </c>
      <c r="AN19" s="153" t="s">
        <v>223</v>
      </c>
      <c r="AO19" s="153" t="s">
        <v>291</v>
      </c>
      <c r="AP19" s="153" t="s">
        <v>225</v>
      </c>
      <c r="AQ19" s="153" t="s">
        <v>226</v>
      </c>
      <c r="AR19" s="1013"/>
      <c r="AS19" s="1036"/>
      <c r="AT19" s="1036"/>
      <c r="AU19" s="1033"/>
      <c r="AV19" s="1036"/>
      <c r="AW19" s="1036"/>
      <c r="AX19" s="1033"/>
      <c r="AY19" s="1033"/>
      <c r="AZ19" s="1033"/>
      <c r="BA19" s="1016"/>
      <c r="BB19" s="130"/>
      <c r="BC19" s="130"/>
      <c r="BD19" s="173" t="str">
        <f t="shared" si="4"/>
        <v/>
      </c>
      <c r="BE19" s="149"/>
      <c r="BF19" s="149"/>
      <c r="BG19" s="149"/>
      <c r="BH19" s="149"/>
      <c r="BI19" s="130"/>
      <c r="BJ19" s="130"/>
      <c r="BK19" s="130"/>
      <c r="BL19" s="130"/>
      <c r="BM19" s="155"/>
      <c r="BN19" s="155"/>
      <c r="BO19" s="155"/>
      <c r="BP19" s="155"/>
      <c r="BQ19" s="156"/>
      <c r="BR19" s="157"/>
      <c r="BS19" s="304"/>
      <c r="BT19" s="149"/>
      <c r="BU19" s="1051"/>
      <c r="BV19" s="995"/>
      <c r="BW19" s="995"/>
      <c r="BX19" s="998"/>
      <c r="BY19" s="998"/>
      <c r="BZ19" s="998"/>
    </row>
    <row r="20" spans="1:78" s="662" customFormat="1" ht="97" thickBot="1" x14ac:dyDescent="0.25">
      <c r="A20" s="1272"/>
      <c r="B20" s="1272"/>
      <c r="C20" s="1752"/>
      <c r="D20" s="1461"/>
      <c r="E20" s="1005"/>
      <c r="F20" s="1008"/>
      <c r="G20" s="1083"/>
      <c r="H20" s="1014"/>
      <c r="I20" s="1017"/>
      <c r="J20" s="1020"/>
      <c r="K20" s="1023"/>
      <c r="L20" s="1025"/>
      <c r="M20" s="1040"/>
      <c r="N20" s="1025"/>
      <c r="O20" s="1025"/>
      <c r="P20" s="1077"/>
      <c r="Q20" s="1135"/>
      <c r="R20" s="1017"/>
      <c r="S20" s="1028"/>
      <c r="T20" s="1017"/>
      <c r="U20" s="1028"/>
      <c r="V20" s="1017"/>
      <c r="W20" s="1028"/>
      <c r="X20" s="1031"/>
      <c r="Y20" s="1028"/>
      <c r="Z20" s="1028"/>
      <c r="AA20" s="1034"/>
      <c r="AB20" s="162">
        <v>6</v>
      </c>
      <c r="AC20" s="531" t="s">
        <v>1285</v>
      </c>
      <c r="AD20" s="538" t="s">
        <v>277</v>
      </c>
      <c r="AE20" s="531" t="s">
        <v>1283</v>
      </c>
      <c r="AF20" s="175" t="str">
        <f t="shared" si="0"/>
        <v>Probabilidad</v>
      </c>
      <c r="AG20" s="637" t="s">
        <v>221</v>
      </c>
      <c r="AH20" s="161">
        <f t="shared" si="1"/>
        <v>0.25</v>
      </c>
      <c r="AI20" s="637" t="s">
        <v>222</v>
      </c>
      <c r="AJ20" s="161">
        <f t="shared" si="2"/>
        <v>0.15</v>
      </c>
      <c r="AK20" s="164">
        <f t="shared" si="3"/>
        <v>0.4</v>
      </c>
      <c r="AL20" s="220">
        <f>IFERROR(IF(AND(AF19="Probabilidad",AF20="Probabilidad"),(AL19-(+AL19*AK20)),IF(AND(AF19="Impacto",AF20="Probabilidad"),(AL18-(+AL18*AK20)),IF(AF20="Impacto",AL19,""))),"")</f>
        <v>1.8662399999999996E-2</v>
      </c>
      <c r="AM20" s="220">
        <f>IFERROR(IF(AND(AF19="Impacto",AF20="Impacto"),(AM19-(+AM19*AK20)),IF(AND(AF19="Probabilidad",AF20="Impacto"),(AM18-(+AM18*AK20)),IF(AF20="Probabilidad",AM19,""))),"")</f>
        <v>0.6</v>
      </c>
      <c r="AN20" s="221" t="s">
        <v>223</v>
      </c>
      <c r="AO20" s="221" t="s">
        <v>291</v>
      </c>
      <c r="AP20" s="221" t="s">
        <v>225</v>
      </c>
      <c r="AQ20" s="221" t="s">
        <v>226</v>
      </c>
      <c r="AR20" s="1014"/>
      <c r="AS20" s="1037"/>
      <c r="AT20" s="1037"/>
      <c r="AU20" s="1034"/>
      <c r="AV20" s="1037"/>
      <c r="AW20" s="1037"/>
      <c r="AX20" s="1034"/>
      <c r="AY20" s="1034"/>
      <c r="AZ20" s="1034"/>
      <c r="BA20" s="1017"/>
      <c r="BB20" s="167"/>
      <c r="BC20" s="167"/>
      <c r="BD20" s="176" t="str">
        <f t="shared" si="4"/>
        <v/>
      </c>
      <c r="BE20" s="160"/>
      <c r="BF20" s="160"/>
      <c r="BG20" s="160"/>
      <c r="BH20" s="160"/>
      <c r="BI20" s="167"/>
      <c r="BJ20" s="167"/>
      <c r="BK20" s="167"/>
      <c r="BL20" s="167"/>
      <c r="BM20" s="168"/>
      <c r="BN20" s="168"/>
      <c r="BO20" s="168"/>
      <c r="BP20" s="168"/>
      <c r="BQ20" s="169"/>
      <c r="BR20" s="170"/>
      <c r="BS20" s="711"/>
      <c r="BT20" s="160"/>
      <c r="BU20" s="1052"/>
      <c r="BV20" s="996"/>
      <c r="BW20" s="996"/>
      <c r="BX20" s="999"/>
      <c r="BY20" s="999"/>
      <c r="BZ20" s="999"/>
    </row>
    <row r="21" spans="1:78" s="662" customFormat="1" ht="96" x14ac:dyDescent="0.2">
      <c r="A21" s="1272"/>
      <c r="B21" s="1272"/>
      <c r="C21" s="1752"/>
      <c r="D21" s="1459" t="s">
        <v>1259</v>
      </c>
      <c r="E21" s="1003" t="s">
        <v>284</v>
      </c>
      <c r="F21" s="1006">
        <v>3</v>
      </c>
      <c r="G21" s="1081" t="s">
        <v>336</v>
      </c>
      <c r="H21" s="1012"/>
      <c r="I21" s="1015"/>
      <c r="J21" s="1018" t="s">
        <v>1286</v>
      </c>
      <c r="K21" s="1021" t="s">
        <v>313</v>
      </c>
      <c r="L21" s="994" t="s">
        <v>214</v>
      </c>
      <c r="M21" s="1038" t="s">
        <v>1287</v>
      </c>
      <c r="N21" s="994"/>
      <c r="O21" s="994"/>
      <c r="P21" s="1075"/>
      <c r="Q21" s="1133"/>
      <c r="R21" s="1015" t="s">
        <v>217</v>
      </c>
      <c r="S21" s="1026">
        <f>IF(R21="Muy Alta",100%,IF(R21="Alta",80%,IF(R21="Media",60%,IF(R21="Baja",40%,IF(R21="Muy Baja",20%,"")))))</f>
        <v>0.6</v>
      </c>
      <c r="T21" s="1015" t="s">
        <v>251</v>
      </c>
      <c r="U21" s="1026">
        <f>IF(T21="Catastrófico",100%,IF(T21="Mayor",80%,IF(T21="Moderado",60%,IF(T21="Menor",40%,IF(T21="Leve",20%,"")))))</f>
        <v>0.4</v>
      </c>
      <c r="V21" s="1015" t="s">
        <v>251</v>
      </c>
      <c r="W21" s="1026">
        <f>IF(V21="Catastrófico",100%,IF(V21="Mayor",80%,IF(V21="Moderado",60%,IF(V21="Menor",40%,IF(V21="Leve",20%,"")))))</f>
        <v>0.4</v>
      </c>
      <c r="X21" s="1029" t="str">
        <f>IF(Y21=100%,"Catastrófico",IF(Y21=80%,"Mayor",IF(Y21=60%,"Moderado",IF(Y21=40%,"Menor",IF(Y21=20%,"Leve","")))))</f>
        <v>Menor</v>
      </c>
      <c r="Y21" s="1026">
        <f>IF(AND(U21="",W21=""),"",MAX(U21,W21))</f>
        <v>0.4</v>
      </c>
      <c r="Z21" s="1026" t="str">
        <f>CONCATENATE(R21,X21)</f>
        <v>MediaMenor</v>
      </c>
      <c r="AA21" s="1032"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9" t="s">
        <v>341</v>
      </c>
      <c r="AD21" s="286" t="s">
        <v>271</v>
      </c>
      <c r="AE21" s="9" t="s">
        <v>343</v>
      </c>
      <c r="AF21" s="99" t="str">
        <f t="shared" si="0"/>
        <v>Probabilidad</v>
      </c>
      <c r="AG21" s="10" t="s">
        <v>221</v>
      </c>
      <c r="AH21" s="14">
        <f t="shared" si="1"/>
        <v>0.25</v>
      </c>
      <c r="AI21" s="10" t="s">
        <v>222</v>
      </c>
      <c r="AJ21" s="14">
        <f t="shared" si="2"/>
        <v>0.15</v>
      </c>
      <c r="AK21" s="101">
        <f t="shared" si="3"/>
        <v>0.4</v>
      </c>
      <c r="AL21" s="100">
        <f>IFERROR(IF(AF21="Probabilidad",(S21-(+S21*AK21)),IF(AF21="Impacto",S21,"")),"")</f>
        <v>0.36</v>
      </c>
      <c r="AM21" s="100">
        <f>IFERROR(IF(AF21="Impacto",(Y21-(+Y21*AK21)),IF(AF21="Probabilidad",Y21,"")),"")</f>
        <v>0.4</v>
      </c>
      <c r="AN21" s="335" t="s">
        <v>223</v>
      </c>
      <c r="AO21" s="335" t="s">
        <v>291</v>
      </c>
      <c r="AP21" s="335" t="s">
        <v>225</v>
      </c>
      <c r="AQ21" s="335" t="s">
        <v>226</v>
      </c>
      <c r="AR21" s="1012" t="s">
        <v>1288</v>
      </c>
      <c r="AS21" s="1035">
        <f>S21</f>
        <v>0.6</v>
      </c>
      <c r="AT21" s="1035">
        <f>IF(AL21="","",MIN(AL21:AL26))</f>
        <v>0.12959999999999999</v>
      </c>
      <c r="AU21" s="1032" t="str">
        <f>IFERROR(IF(AT21="","",IF(AT21&lt;=0.2,"Muy Baja",IF(AT21&lt;=0.4,"Baja",IF(AT21&lt;=0.6,"Media",IF(AT21&lt;=0.8,"Alta","Muy Alta"))))),"")</f>
        <v>Muy Baja</v>
      </c>
      <c r="AV21" s="1035">
        <f>Y21</f>
        <v>0.4</v>
      </c>
      <c r="AW21" s="1035">
        <f>IF(AM21="","",MIN(AM21:AM26))</f>
        <v>0.30000000000000004</v>
      </c>
      <c r="AX21" s="1032" t="str">
        <f>IFERROR(IF(AW21="","",IF(AW21&lt;=0.2,"Leve",IF(AW21&lt;=0.4,"Menor",IF(AW21&lt;=0.6,"Moderado",IF(AW21&lt;=0.8,"Mayor","Catastrófico"))))),"")</f>
        <v>Menor</v>
      </c>
      <c r="AY21" s="1032" t="str">
        <f>AA21</f>
        <v>Moderado</v>
      </c>
      <c r="AZ21" s="1032"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Bajo</v>
      </c>
      <c r="BA21" s="1015" t="s">
        <v>255</v>
      </c>
      <c r="BB21" s="46"/>
      <c r="BC21" s="46"/>
      <c r="BD21" s="103" t="str">
        <f t="shared" si="4"/>
        <v/>
      </c>
      <c r="BE21" s="9"/>
      <c r="BF21" s="9"/>
      <c r="BG21" s="9"/>
      <c r="BH21" s="9"/>
      <c r="BI21" s="46"/>
      <c r="BJ21" s="46"/>
      <c r="BK21" s="46"/>
      <c r="BL21" s="46"/>
      <c r="BM21" s="48"/>
      <c r="BN21" s="48"/>
      <c r="BO21" s="48"/>
      <c r="BP21" s="48"/>
      <c r="BQ21" s="104"/>
      <c r="BR21" s="128"/>
      <c r="BS21" s="710"/>
      <c r="BT21" s="12"/>
      <c r="BU21" s="1050"/>
      <c r="BV21" s="994"/>
      <c r="BW21" s="994"/>
      <c r="BX21" s="997"/>
      <c r="BY21" s="997"/>
      <c r="BZ21" s="997"/>
    </row>
    <row r="22" spans="1:78" s="662" customFormat="1" ht="96" x14ac:dyDescent="0.2">
      <c r="A22" s="1272"/>
      <c r="B22" s="1272"/>
      <c r="C22" s="1752"/>
      <c r="D22" s="1460"/>
      <c r="E22" s="1004"/>
      <c r="F22" s="1007"/>
      <c r="G22" s="1082"/>
      <c r="H22" s="1013"/>
      <c r="I22" s="1016"/>
      <c r="J22" s="1019"/>
      <c r="K22" s="1022"/>
      <c r="L22" s="1024"/>
      <c r="M22" s="1039"/>
      <c r="N22" s="1024"/>
      <c r="O22" s="1024"/>
      <c r="P22" s="1076"/>
      <c r="Q22" s="1134"/>
      <c r="R22" s="1016"/>
      <c r="S22" s="1027"/>
      <c r="T22" s="1016"/>
      <c r="U22" s="1027"/>
      <c r="V22" s="1016"/>
      <c r="W22" s="1027"/>
      <c r="X22" s="1030"/>
      <c r="Y22" s="1027"/>
      <c r="Z22" s="1027"/>
      <c r="AA22" s="1033"/>
      <c r="AB22" s="150">
        <v>2</v>
      </c>
      <c r="AC22" s="149" t="s">
        <v>348</v>
      </c>
      <c r="AD22" s="286" t="s">
        <v>271</v>
      </c>
      <c r="AE22" s="149" t="s">
        <v>349</v>
      </c>
      <c r="AF22" s="145" t="str">
        <f t="shared" si="0"/>
        <v>Probabilidad</v>
      </c>
      <c r="AG22" s="151" t="s">
        <v>221</v>
      </c>
      <c r="AH22" s="146">
        <f t="shared" si="1"/>
        <v>0.25</v>
      </c>
      <c r="AI22" s="232" t="s">
        <v>222</v>
      </c>
      <c r="AJ22" s="146">
        <f t="shared" si="2"/>
        <v>0.15</v>
      </c>
      <c r="AK22" s="147">
        <f t="shared" si="3"/>
        <v>0.4</v>
      </c>
      <c r="AL22" s="152">
        <f>IFERROR(IF(AND(AF21="Probabilidad",AF22="Probabilidad"),(AL21-(+AL21*AK22)),IF(AF22="Probabilidad",(S21-(+S21*AK22)),IF(AF22="Impacto",AL21,""))),"")</f>
        <v>0.216</v>
      </c>
      <c r="AM22" s="152">
        <f>IFERROR(IF(AND(AF21="Impacto",AF22="Impacto"),(AM21-(+AM21*AK22)),IF(AF22="Impacto",(Y21-(Y21*AK22)),IF(AF22="Probabilidad",AM21,""))),"")</f>
        <v>0.4</v>
      </c>
      <c r="AN22" s="153" t="s">
        <v>223</v>
      </c>
      <c r="AO22" s="153" t="s">
        <v>291</v>
      </c>
      <c r="AP22" s="153" t="s">
        <v>225</v>
      </c>
      <c r="AQ22" s="153" t="s">
        <v>226</v>
      </c>
      <c r="AR22" s="1013"/>
      <c r="AS22" s="1036"/>
      <c r="AT22" s="1036"/>
      <c r="AU22" s="1033"/>
      <c r="AV22" s="1036"/>
      <c r="AW22" s="1036"/>
      <c r="AX22" s="1033"/>
      <c r="AY22" s="1033"/>
      <c r="AZ22" s="1033"/>
      <c r="BA22" s="1016"/>
      <c r="BB22" s="130"/>
      <c r="BC22" s="130"/>
      <c r="BD22" s="173" t="str">
        <f t="shared" si="4"/>
        <v/>
      </c>
      <c r="BE22" s="149"/>
      <c r="BF22" s="149"/>
      <c r="BG22" s="149"/>
      <c r="BH22" s="149"/>
      <c r="BI22" s="130"/>
      <c r="BJ22" s="130"/>
      <c r="BK22" s="130"/>
      <c r="BL22" s="130"/>
      <c r="BM22" s="155"/>
      <c r="BN22" s="155"/>
      <c r="BO22" s="155"/>
      <c r="BP22" s="155"/>
      <c r="BQ22" s="156"/>
      <c r="BR22" s="157"/>
      <c r="BS22" s="304"/>
      <c r="BT22" s="149"/>
      <c r="BU22" s="1051"/>
      <c r="BV22" s="995"/>
      <c r="BW22" s="995"/>
      <c r="BX22" s="998"/>
      <c r="BY22" s="998"/>
      <c r="BZ22" s="998"/>
    </row>
    <row r="23" spans="1:78" s="662" customFormat="1" ht="96" x14ac:dyDescent="0.2">
      <c r="A23" s="1272"/>
      <c r="B23" s="1272"/>
      <c r="C23" s="1752"/>
      <c r="D23" s="1460"/>
      <c r="E23" s="1004"/>
      <c r="F23" s="1007"/>
      <c r="G23" s="1082"/>
      <c r="H23" s="1013"/>
      <c r="I23" s="1016"/>
      <c r="J23" s="1019"/>
      <c r="K23" s="1022"/>
      <c r="L23" s="1024"/>
      <c r="M23" s="1039"/>
      <c r="N23" s="1024"/>
      <c r="O23" s="1024"/>
      <c r="P23" s="1076"/>
      <c r="Q23" s="1134"/>
      <c r="R23" s="1016"/>
      <c r="S23" s="1027"/>
      <c r="T23" s="1016"/>
      <c r="U23" s="1027"/>
      <c r="V23" s="1016"/>
      <c r="W23" s="1027"/>
      <c r="X23" s="1030"/>
      <c r="Y23" s="1027"/>
      <c r="Z23" s="1027"/>
      <c r="AA23" s="1033"/>
      <c r="AB23" s="150">
        <v>3</v>
      </c>
      <c r="AC23" s="7" t="s">
        <v>351</v>
      </c>
      <c r="AD23" s="286" t="s">
        <v>271</v>
      </c>
      <c r="AE23" s="149" t="s">
        <v>352</v>
      </c>
      <c r="AF23" s="145" t="str">
        <f t="shared" si="0"/>
        <v>Probabilidad</v>
      </c>
      <c r="AG23" s="232" t="s">
        <v>221</v>
      </c>
      <c r="AH23" s="146">
        <f t="shared" si="1"/>
        <v>0.25</v>
      </c>
      <c r="AI23" s="232" t="s">
        <v>222</v>
      </c>
      <c r="AJ23" s="146">
        <f t="shared" si="2"/>
        <v>0.15</v>
      </c>
      <c r="AK23" s="147">
        <f t="shared" si="3"/>
        <v>0.4</v>
      </c>
      <c r="AL23" s="152">
        <f>IFERROR(IF(AND(AF22="Probabilidad",AF23="Probabilidad"),(AL22-(+AL22*AK23)),IF(AND(AF22="Impacto",AF23="Probabilidad"),(AL21-(+AL21*AK23)),IF(AF23="Impacto",AL22,""))),"")</f>
        <v>0.12959999999999999</v>
      </c>
      <c r="AM23" s="152">
        <f>IFERROR(IF(AND(AF22="Impacto",AF23="Impacto"),(AM22-(+AM22*AK23)),IF(AND(AF22="Probabilidad",AF23="Impacto"),(AM21-(+AM21*AK23)),IF(AF23="Probabilidad",AM22,""))),"")</f>
        <v>0.4</v>
      </c>
      <c r="AN23" s="153" t="s">
        <v>223</v>
      </c>
      <c r="AO23" s="153" t="s">
        <v>291</v>
      </c>
      <c r="AP23" s="153" t="s">
        <v>225</v>
      </c>
      <c r="AQ23" s="153" t="s">
        <v>226</v>
      </c>
      <c r="AR23" s="1013"/>
      <c r="AS23" s="1036"/>
      <c r="AT23" s="1036"/>
      <c r="AU23" s="1033"/>
      <c r="AV23" s="1036"/>
      <c r="AW23" s="1036"/>
      <c r="AX23" s="1033"/>
      <c r="AY23" s="1033"/>
      <c r="AZ23" s="1033"/>
      <c r="BA23" s="1016"/>
      <c r="BB23" s="130"/>
      <c r="BC23" s="130"/>
      <c r="BD23" s="173" t="str">
        <f t="shared" si="4"/>
        <v/>
      </c>
      <c r="BE23" s="149"/>
      <c r="BF23" s="149"/>
      <c r="BG23" s="149"/>
      <c r="BH23" s="149"/>
      <c r="BI23" s="130"/>
      <c r="BJ23" s="130"/>
      <c r="BK23" s="130"/>
      <c r="BL23" s="130"/>
      <c r="BM23" s="155"/>
      <c r="BN23" s="155"/>
      <c r="BO23" s="155"/>
      <c r="BP23" s="155"/>
      <c r="BQ23" s="156"/>
      <c r="BR23" s="157"/>
      <c r="BS23" s="304"/>
      <c r="BT23" s="149"/>
      <c r="BU23" s="1051"/>
      <c r="BV23" s="995"/>
      <c r="BW23" s="995"/>
      <c r="BX23" s="998"/>
      <c r="BY23" s="998"/>
      <c r="BZ23" s="998"/>
    </row>
    <row r="24" spans="1:78" s="662" customFormat="1" ht="96" x14ac:dyDescent="0.2">
      <c r="A24" s="1272"/>
      <c r="B24" s="1272"/>
      <c r="C24" s="1752"/>
      <c r="D24" s="1460"/>
      <c r="E24" s="1004"/>
      <c r="F24" s="1007"/>
      <c r="G24" s="1082"/>
      <c r="H24" s="1013"/>
      <c r="I24" s="1016"/>
      <c r="J24" s="1019"/>
      <c r="K24" s="1022"/>
      <c r="L24" s="1024"/>
      <c r="M24" s="1039"/>
      <c r="N24" s="1024"/>
      <c r="O24" s="1024"/>
      <c r="P24" s="1076"/>
      <c r="Q24" s="1134"/>
      <c r="R24" s="1016"/>
      <c r="S24" s="1027"/>
      <c r="T24" s="1016"/>
      <c r="U24" s="1027"/>
      <c r="V24" s="1016"/>
      <c r="W24" s="1027"/>
      <c r="X24" s="1030"/>
      <c r="Y24" s="1027"/>
      <c r="Z24" s="1027"/>
      <c r="AA24" s="1033"/>
      <c r="AB24" s="150">
        <v>4</v>
      </c>
      <c r="AC24" s="149" t="s">
        <v>1289</v>
      </c>
      <c r="AD24" s="538" t="s">
        <v>271</v>
      </c>
      <c r="AE24" s="149" t="s">
        <v>352</v>
      </c>
      <c r="AF24" s="145" t="str">
        <f t="shared" si="0"/>
        <v>Impacto</v>
      </c>
      <c r="AG24" s="151" t="s">
        <v>264</v>
      </c>
      <c r="AH24" s="146">
        <f t="shared" si="1"/>
        <v>0.1</v>
      </c>
      <c r="AI24" s="232" t="s">
        <v>222</v>
      </c>
      <c r="AJ24" s="146">
        <f t="shared" si="2"/>
        <v>0.15</v>
      </c>
      <c r="AK24" s="147">
        <f t="shared" si="3"/>
        <v>0.25</v>
      </c>
      <c r="AL24" s="152">
        <f>IFERROR(IF(AND(AF23="Probabilidad",AF24="Probabilidad"),(AL23-(+AL23*AK24)),IF(AND(AF23="Impacto",AF24="Probabilidad"),(AL22-(+AL22*AK24)),IF(AF24="Impacto",AL23,""))),"")</f>
        <v>0.12959999999999999</v>
      </c>
      <c r="AM24" s="172">
        <f>IFERROR(IF(AND(AF23="Impacto",AF24="Impacto"),(AM23-(+AM23*AK24)),IF(AND(AF23="Probabilidad",AF24="Impacto"),(AM22-(+AM22*AK24)),IF(AF24="Probabilidad",AM23,""))),"")</f>
        <v>0.30000000000000004</v>
      </c>
      <c r="AN24" s="126" t="s">
        <v>223</v>
      </c>
      <c r="AO24" s="126" t="s">
        <v>291</v>
      </c>
      <c r="AP24" s="126" t="s">
        <v>225</v>
      </c>
      <c r="AQ24" s="126" t="s">
        <v>226</v>
      </c>
      <c r="AR24" s="1013"/>
      <c r="AS24" s="1036"/>
      <c r="AT24" s="1036"/>
      <c r="AU24" s="1033"/>
      <c r="AV24" s="1036"/>
      <c r="AW24" s="1036"/>
      <c r="AX24" s="1033"/>
      <c r="AY24" s="1033"/>
      <c r="AZ24" s="1033"/>
      <c r="BA24" s="1016"/>
      <c r="BB24" s="130"/>
      <c r="BC24" s="130"/>
      <c r="BD24" s="173" t="str">
        <f t="shared" si="4"/>
        <v/>
      </c>
      <c r="BE24" s="149"/>
      <c r="BF24" s="149"/>
      <c r="BG24" s="149"/>
      <c r="BH24" s="149"/>
      <c r="BI24" s="130"/>
      <c r="BJ24" s="130"/>
      <c r="BK24" s="130"/>
      <c r="BL24" s="130"/>
      <c r="BM24" s="155"/>
      <c r="BN24" s="155"/>
      <c r="BO24" s="155"/>
      <c r="BP24" s="155"/>
      <c r="BQ24" s="156"/>
      <c r="BR24" s="157"/>
      <c r="BS24" s="304"/>
      <c r="BT24" s="149"/>
      <c r="BU24" s="1051"/>
      <c r="BV24" s="995"/>
      <c r="BW24" s="995"/>
      <c r="BX24" s="998"/>
      <c r="BY24" s="998"/>
      <c r="BZ24" s="998"/>
    </row>
    <row r="25" spans="1:78" s="662" customFormat="1" ht="16" x14ac:dyDescent="0.2">
      <c r="A25" s="1272"/>
      <c r="B25" s="1272"/>
      <c r="C25" s="1752"/>
      <c r="D25" s="1460"/>
      <c r="E25" s="1004"/>
      <c r="F25" s="1007"/>
      <c r="G25" s="1082"/>
      <c r="H25" s="1013"/>
      <c r="I25" s="1016"/>
      <c r="J25" s="1019"/>
      <c r="K25" s="1022"/>
      <c r="L25" s="1024"/>
      <c r="M25" s="1039"/>
      <c r="N25" s="1024"/>
      <c r="O25" s="1024"/>
      <c r="P25" s="1076"/>
      <c r="Q25" s="1134"/>
      <c r="R25" s="1016"/>
      <c r="S25" s="1027"/>
      <c r="T25" s="1016"/>
      <c r="U25" s="1027"/>
      <c r="V25" s="1016"/>
      <c r="W25" s="1027"/>
      <c r="X25" s="1030"/>
      <c r="Y25" s="1027"/>
      <c r="Z25" s="1027"/>
      <c r="AA25" s="1033"/>
      <c r="AB25" s="150">
        <v>5</v>
      </c>
      <c r="AC25" s="149"/>
      <c r="AD25" s="149"/>
      <c r="AE25" s="149"/>
      <c r="AF25" s="145" t="str">
        <f t="shared" si="0"/>
        <v/>
      </c>
      <c r="AG25" s="151"/>
      <c r="AH25" s="146" t="str">
        <f t="shared" si="1"/>
        <v/>
      </c>
      <c r="AI25" s="151"/>
      <c r="AJ25" s="146" t="str">
        <f t="shared" si="2"/>
        <v/>
      </c>
      <c r="AK25" s="147" t="str">
        <f t="shared" si="3"/>
        <v/>
      </c>
      <c r="AL25" s="152" t="str">
        <f>IFERROR(IF(AND(AF24="Probabilidad",AF25="Probabilidad"),(AL24-(+AL24*AK25)),IF(AND(AF24="Impacto",AF25="Probabilidad"),(AL23-(+AL23*AK25)),IF(AF25="Impacto",AL24,""))),"")</f>
        <v/>
      </c>
      <c r="AM25" s="152" t="str">
        <f>IFERROR(IF(AND(AF24="Impacto",AF25="Impacto"),(AM24-(+AM24*AK25)),IF(AND(AF24="Probabilidad",AF25="Impacto"),(AM23-(+AM23*AK25)),IF(AF25="Probabilidad",AM24,""))),"")</f>
        <v/>
      </c>
      <c r="AN25" s="153"/>
      <c r="AO25" s="153"/>
      <c r="AP25" s="153"/>
      <c r="AQ25" s="153"/>
      <c r="AR25" s="1013"/>
      <c r="AS25" s="1036"/>
      <c r="AT25" s="1036"/>
      <c r="AU25" s="1033"/>
      <c r="AV25" s="1036"/>
      <c r="AW25" s="1036"/>
      <c r="AX25" s="1033"/>
      <c r="AY25" s="1033"/>
      <c r="AZ25" s="1033"/>
      <c r="BA25" s="1016"/>
      <c r="BB25" s="130"/>
      <c r="BC25" s="130"/>
      <c r="BD25" s="173" t="str">
        <f t="shared" si="4"/>
        <v/>
      </c>
      <c r="BE25" s="149"/>
      <c r="BF25" s="149"/>
      <c r="BG25" s="149"/>
      <c r="BH25" s="149"/>
      <c r="BI25" s="130"/>
      <c r="BJ25" s="130"/>
      <c r="BK25" s="130"/>
      <c r="BL25" s="130"/>
      <c r="BM25" s="155"/>
      <c r="BN25" s="155"/>
      <c r="BO25" s="155"/>
      <c r="BP25" s="155"/>
      <c r="BQ25" s="156"/>
      <c r="BR25" s="157"/>
      <c r="BS25" s="304"/>
      <c r="BT25" s="28"/>
      <c r="BU25" s="1051"/>
      <c r="BV25" s="995"/>
      <c r="BW25" s="995"/>
      <c r="BX25" s="998"/>
      <c r="BY25" s="998"/>
      <c r="BZ25" s="998"/>
    </row>
    <row r="26" spans="1:78" s="662" customFormat="1" ht="17" thickBot="1" x14ac:dyDescent="0.25">
      <c r="A26" s="1750"/>
      <c r="B26" s="1750"/>
      <c r="C26" s="1753"/>
      <c r="D26" s="1461"/>
      <c r="E26" s="1005"/>
      <c r="F26" s="1008"/>
      <c r="G26" s="1083"/>
      <c r="H26" s="1014"/>
      <c r="I26" s="1017"/>
      <c r="J26" s="1020"/>
      <c r="K26" s="1023"/>
      <c r="L26" s="1025"/>
      <c r="M26" s="1040"/>
      <c r="N26" s="1025"/>
      <c r="O26" s="1025"/>
      <c r="P26" s="1077"/>
      <c r="Q26" s="1135"/>
      <c r="R26" s="1017"/>
      <c r="S26" s="1028"/>
      <c r="T26" s="1017"/>
      <c r="U26" s="1028"/>
      <c r="V26" s="1017"/>
      <c r="W26" s="1028"/>
      <c r="X26" s="1031"/>
      <c r="Y26" s="1028"/>
      <c r="Z26" s="1028"/>
      <c r="AA26" s="1034"/>
      <c r="AB26" s="162">
        <v>6</v>
      </c>
      <c r="AC26" s="160"/>
      <c r="AD26" s="160"/>
      <c r="AE26" s="160"/>
      <c r="AF26" s="175" t="str">
        <f t="shared" si="0"/>
        <v/>
      </c>
      <c r="AG26" s="163"/>
      <c r="AH26" s="161" t="str">
        <f t="shared" si="1"/>
        <v/>
      </c>
      <c r="AI26" s="163"/>
      <c r="AJ26" s="161" t="str">
        <f t="shared" si="2"/>
        <v/>
      </c>
      <c r="AK26" s="164" t="str">
        <f t="shared" si="3"/>
        <v/>
      </c>
      <c r="AL26" s="220" t="str">
        <f>IFERROR(IF(AND(AF25="Probabilidad",AF26="Probabilidad"),(AL25-(+AL25*AK26)),IF(AND(AF25="Impacto",AF26="Probabilidad"),(AL24-(+AL24*AK26)),IF(AF26="Impacto",AL25,""))),"")</f>
        <v/>
      </c>
      <c r="AM26" s="220" t="str">
        <f>IFERROR(IF(AND(AF25="Impacto",AF26="Impacto"),(AM25-(+AM25*AK26)),IF(AND(AF25="Probabilidad",AF26="Impacto"),(AM24-(+AM24*AK26)),IF(AF26="Probabilidad",AM25,""))),"")</f>
        <v/>
      </c>
      <c r="AN26" s="221"/>
      <c r="AO26" s="221"/>
      <c r="AP26" s="221"/>
      <c r="AQ26" s="221"/>
      <c r="AR26" s="1014"/>
      <c r="AS26" s="1037"/>
      <c r="AT26" s="1037"/>
      <c r="AU26" s="1034"/>
      <c r="AV26" s="1037"/>
      <c r="AW26" s="1037"/>
      <c r="AX26" s="1034"/>
      <c r="AY26" s="1034"/>
      <c r="AZ26" s="1034"/>
      <c r="BA26" s="1017"/>
      <c r="BB26" s="167"/>
      <c r="BC26" s="167"/>
      <c r="BD26" s="176" t="str">
        <f t="shared" si="4"/>
        <v/>
      </c>
      <c r="BE26" s="160"/>
      <c r="BF26" s="160"/>
      <c r="BG26" s="160"/>
      <c r="BH26" s="160"/>
      <c r="BI26" s="167"/>
      <c r="BJ26" s="167"/>
      <c r="BK26" s="167"/>
      <c r="BL26" s="167"/>
      <c r="BM26" s="168"/>
      <c r="BN26" s="168"/>
      <c r="BO26" s="168"/>
      <c r="BP26" s="168"/>
      <c r="BQ26" s="169"/>
      <c r="BR26" s="170"/>
      <c r="BS26" s="711"/>
      <c r="BT26" s="160"/>
      <c r="BU26" s="1052"/>
      <c r="BV26" s="996"/>
      <c r="BW26" s="996"/>
      <c r="BX26" s="999"/>
      <c r="BY26" s="999"/>
      <c r="BZ26" s="999"/>
    </row>
    <row r="27" spans="1:78" ht="159" customHeight="1" x14ac:dyDescent="0.2">
      <c r="A27" s="1778" t="s">
        <v>807</v>
      </c>
      <c r="B27" s="1219" t="s">
        <v>207</v>
      </c>
      <c r="C27" s="1779" t="s">
        <v>1290</v>
      </c>
      <c r="D27" s="1459" t="s">
        <v>1259</v>
      </c>
      <c r="E27" s="1003" t="s">
        <v>809</v>
      </c>
      <c r="F27" s="1006">
        <v>1</v>
      </c>
      <c r="G27" s="994" t="s">
        <v>1291</v>
      </c>
      <c r="H27" s="1012"/>
      <c r="I27" s="1015"/>
      <c r="J27" s="1018" t="s">
        <v>1292</v>
      </c>
      <c r="K27" s="1021" t="s">
        <v>213</v>
      </c>
      <c r="L27" s="994" t="s">
        <v>214</v>
      </c>
      <c r="M27" s="1038" t="s">
        <v>1293</v>
      </c>
      <c r="N27" s="994"/>
      <c r="O27" s="994"/>
      <c r="P27" s="1075"/>
      <c r="Q27" s="1133"/>
      <c r="R27" s="1015" t="s">
        <v>217</v>
      </c>
      <c r="S27" s="1026">
        <f>IF(R27="Muy Alta",100%,IF(R27="Alta",80%,IF(R27="Media",60%,IF(R27="Baja",40%,IF(R27="Muy Baja",20%,"")))))</f>
        <v>0.6</v>
      </c>
      <c r="T27" s="1015" t="s">
        <v>251</v>
      </c>
      <c r="U27" s="1026">
        <f>IF(T27="Catastrófico",100%,IF(T27="Mayor",80%,IF(T27="Moderado",60%,IF(T27="Menor",40%,IF(T27="Leve",20%,"")))))</f>
        <v>0.4</v>
      </c>
      <c r="V27" s="1015" t="s">
        <v>218</v>
      </c>
      <c r="W27" s="1026">
        <f>IF(V27="Catastrófico",100%,IF(V27="Mayor",80%,IF(V27="Moderado",60%,IF(V27="Menor",40%,IF(V27="Leve",20%,"")))))</f>
        <v>0.6</v>
      </c>
      <c r="X27" s="1029" t="str">
        <f>IF(Y27=100%,"Catastrófico",IF(Y27=80%,"Mayor",IF(Y27=60%,"Moderado",IF(Y27=40%,"Menor",IF(Y27=20%,"Leve","")))))</f>
        <v>Moderado</v>
      </c>
      <c r="Y27" s="1026">
        <f>IF(AND(U27="",W27=""),"",MAX(U27,W27))</f>
        <v>0.6</v>
      </c>
      <c r="Z27" s="1026" t="str">
        <f>CONCATENATE(R27,X27)</f>
        <v>MediaModerado</v>
      </c>
      <c r="AA27" s="1032"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9" t="s">
        <v>1294</v>
      </c>
      <c r="AD27" s="9" t="s">
        <v>271</v>
      </c>
      <c r="AE27" s="9" t="s">
        <v>1295</v>
      </c>
      <c r="AF27" s="99" t="str">
        <f t="shared" ref="AF27:AF68" si="5">IF(OR(AG27="Preventivo",AG27="Detectivo"),"Probabilidad",IF(AG27="Correctivo","Impacto",""))</f>
        <v>Probabilidad</v>
      </c>
      <c r="AG27" s="10" t="s">
        <v>221</v>
      </c>
      <c r="AH27" s="14">
        <f t="shared" ref="AH27:AH68" si="6">IF(AG27="","",IF(AG27="Preventivo",25%,IF(AG27="Detectivo",15%,IF(AG27="Correctivo",10%))))</f>
        <v>0.25</v>
      </c>
      <c r="AI27" s="10" t="s">
        <v>222</v>
      </c>
      <c r="AJ27" s="14">
        <f t="shared" ref="AJ27:AJ68" si="7">IF(AI27="Automático",25%,IF(AI27="Manual",15%,""))</f>
        <v>0.15</v>
      </c>
      <c r="AK27" s="101">
        <f t="shared" ref="AK27:AK68" si="8">IF(OR(AH27="",AJ27=""),"",AH27+AJ27)</f>
        <v>0.4</v>
      </c>
      <c r="AL27" s="100">
        <f>IFERROR(IF(AF27="Probabilidad",(S27-(+S27*AK27)),IF(AF27="Impacto",S27,"")),"")</f>
        <v>0.36</v>
      </c>
      <c r="AM27" s="100">
        <f>IFERROR(IF(AF27="Impacto",(Y27-(+Y27*AK27)),IF(AF27="Probabilidad",Y27,"")),"")</f>
        <v>0.6</v>
      </c>
      <c r="AN27" s="50" t="s">
        <v>223</v>
      </c>
      <c r="AO27" s="50" t="s">
        <v>291</v>
      </c>
      <c r="AP27" s="50" t="s">
        <v>241</v>
      </c>
      <c r="AQ27" s="50" t="s">
        <v>226</v>
      </c>
      <c r="AR27" s="1012" t="s">
        <v>1296</v>
      </c>
      <c r="AS27" s="1035">
        <f>S27</f>
        <v>0.6</v>
      </c>
      <c r="AT27" s="1035">
        <f>IF(AL27="","",MIN(AL27:AL32))</f>
        <v>7.7759999999999996E-2</v>
      </c>
      <c r="AU27" s="1032" t="str">
        <f>IFERROR(IF(AT27="","",IF(AT27&lt;=0.2,"Muy Baja",IF(AT27&lt;=0.4,"Baja",IF(AT27&lt;=0.6,"Media",IF(AT27&lt;=0.8,"Alta","Muy Alta"))))),"")</f>
        <v>Muy Baja</v>
      </c>
      <c r="AV27" s="1035">
        <f>Y27</f>
        <v>0.6</v>
      </c>
      <c r="AW27" s="1035">
        <f>IF(AM27="","",MIN(AM27:AM32))</f>
        <v>0.6</v>
      </c>
      <c r="AX27" s="1032" t="str">
        <f>IFERROR(IF(AW27="","",IF(AW27&lt;=0.2,"Leve",IF(AW27&lt;=0.4,"Menor",IF(AW27&lt;=0.6,"Moderado",IF(AW27&lt;=0.8,"Mayor","Catastrófico"))))),"")</f>
        <v>Moderado</v>
      </c>
      <c r="AY27" s="1032" t="str">
        <f>AA27</f>
        <v>Moderado</v>
      </c>
      <c r="AZ27" s="1032"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1015" t="s">
        <v>228</v>
      </c>
      <c r="BB27" s="619" t="s">
        <v>2700</v>
      </c>
      <c r="BC27" s="619" t="s">
        <v>1297</v>
      </c>
      <c r="BD27" s="103">
        <f t="shared" ref="BD27:BD32" si="9">IF(SUM(BE27:BH27)=0,"",SUM(BE27:BH27))</f>
        <v>1</v>
      </c>
      <c r="BE27" s="9">
        <v>1</v>
      </c>
      <c r="BF27" s="9"/>
      <c r="BG27" s="9"/>
      <c r="BH27" s="9"/>
      <c r="BI27" s="876" t="s">
        <v>1298</v>
      </c>
      <c r="BJ27" s="346" t="s">
        <v>864</v>
      </c>
      <c r="BK27" s="877"/>
      <c r="BL27" s="878"/>
      <c r="BM27" s="879"/>
      <c r="BN27" s="879"/>
      <c r="BO27" s="879"/>
      <c r="BP27" s="879"/>
      <c r="BQ27" s="104"/>
      <c r="BR27" s="128"/>
      <c r="BS27" s="710"/>
      <c r="BT27" s="851"/>
      <c r="BU27" s="1050"/>
      <c r="BV27" s="994"/>
      <c r="BW27" s="1050"/>
      <c r="BX27" s="1050"/>
      <c r="BY27" s="997"/>
      <c r="BZ27" s="997"/>
    </row>
    <row r="28" spans="1:78" ht="204" customHeight="1" x14ac:dyDescent="0.2">
      <c r="A28" s="1064"/>
      <c r="B28" s="1220"/>
      <c r="C28" s="1070"/>
      <c r="D28" s="1460"/>
      <c r="E28" s="1004"/>
      <c r="F28" s="1007"/>
      <c r="G28" s="1024"/>
      <c r="H28" s="1013"/>
      <c r="I28" s="1016"/>
      <c r="J28" s="1019"/>
      <c r="K28" s="1022"/>
      <c r="L28" s="1024"/>
      <c r="M28" s="1039"/>
      <c r="N28" s="1024"/>
      <c r="O28" s="1024"/>
      <c r="P28" s="1076"/>
      <c r="Q28" s="1134"/>
      <c r="R28" s="1016"/>
      <c r="S28" s="1027"/>
      <c r="T28" s="1016"/>
      <c r="U28" s="1027"/>
      <c r="V28" s="1016"/>
      <c r="W28" s="1027"/>
      <c r="X28" s="1030"/>
      <c r="Y28" s="1027"/>
      <c r="Z28" s="1027"/>
      <c r="AA28" s="1033"/>
      <c r="AB28" s="150">
        <v>2</v>
      </c>
      <c r="AC28" s="149" t="s">
        <v>1299</v>
      </c>
      <c r="AD28" s="149" t="s">
        <v>271</v>
      </c>
      <c r="AE28" s="149" t="s">
        <v>1300</v>
      </c>
      <c r="AF28" s="145" t="str">
        <f t="shared" si="5"/>
        <v>Probabilidad</v>
      </c>
      <c r="AG28" s="151" t="s">
        <v>221</v>
      </c>
      <c r="AH28" s="146">
        <f t="shared" si="6"/>
        <v>0.25</v>
      </c>
      <c r="AI28" s="151" t="s">
        <v>222</v>
      </c>
      <c r="AJ28" s="146">
        <f t="shared" si="7"/>
        <v>0.15</v>
      </c>
      <c r="AK28" s="147">
        <f t="shared" si="8"/>
        <v>0.4</v>
      </c>
      <c r="AL28" s="152">
        <f>IFERROR(IF(AND(AF27="Probabilidad",AF28="Probabilidad"),(AL27-(+AL27*AK28)),IF(AF28="Probabilidad",(S27-(+S27*AK28)),IF(AF28="Impacto",AL27,""))),"")</f>
        <v>0.216</v>
      </c>
      <c r="AM28" s="152">
        <f>IFERROR(IF(AND(AF27="Impacto",AF28="Impacto"),(AM27-(+AM27*AK28)),IF(AF28="Impacto",(Y27-(Y27*AK28)),IF(AF28="Probabilidad",AM27,""))),"")</f>
        <v>0.6</v>
      </c>
      <c r="AN28" s="153" t="s">
        <v>771</v>
      </c>
      <c r="AO28" s="153" t="s">
        <v>240</v>
      </c>
      <c r="AP28" s="153" t="s">
        <v>241</v>
      </c>
      <c r="AQ28" s="153" t="s">
        <v>242</v>
      </c>
      <c r="AR28" s="1013"/>
      <c r="AS28" s="1036"/>
      <c r="AT28" s="1036"/>
      <c r="AU28" s="1033"/>
      <c r="AV28" s="1036"/>
      <c r="AW28" s="1036"/>
      <c r="AX28" s="1033"/>
      <c r="AY28" s="1033"/>
      <c r="AZ28" s="1033"/>
      <c r="BA28" s="1016"/>
      <c r="BB28" s="130"/>
      <c r="BC28" s="130"/>
      <c r="BD28" s="173" t="str">
        <f t="shared" si="9"/>
        <v/>
      </c>
      <c r="BE28" s="149"/>
      <c r="BF28" s="149"/>
      <c r="BG28" s="149"/>
      <c r="BH28" s="149"/>
      <c r="BI28" s="130"/>
      <c r="BJ28" s="130"/>
      <c r="BK28" s="130"/>
      <c r="BL28" s="130"/>
      <c r="BM28" s="155"/>
      <c r="BN28" s="155"/>
      <c r="BO28" s="155"/>
      <c r="BP28" s="155"/>
      <c r="BQ28" s="156"/>
      <c r="BR28" s="157"/>
      <c r="BS28" s="304"/>
      <c r="BT28" s="844"/>
      <c r="BU28" s="1051"/>
      <c r="BV28" s="995"/>
      <c r="BW28" s="1051"/>
      <c r="BX28" s="1051"/>
      <c r="BY28" s="998"/>
      <c r="BZ28" s="998"/>
    </row>
    <row r="29" spans="1:78" ht="96" x14ac:dyDescent="0.2">
      <c r="A29" s="1064"/>
      <c r="B29" s="1220"/>
      <c r="C29" s="1070"/>
      <c r="D29" s="1460"/>
      <c r="E29" s="1004"/>
      <c r="F29" s="1007"/>
      <c r="G29" s="1024"/>
      <c r="H29" s="1013"/>
      <c r="I29" s="1016"/>
      <c r="J29" s="1019"/>
      <c r="K29" s="1022"/>
      <c r="L29" s="1024"/>
      <c r="M29" s="1039"/>
      <c r="N29" s="1024"/>
      <c r="O29" s="1024"/>
      <c r="P29" s="1076"/>
      <c r="Q29" s="1134"/>
      <c r="R29" s="1016"/>
      <c r="S29" s="1027"/>
      <c r="T29" s="1016"/>
      <c r="U29" s="1027"/>
      <c r="V29" s="1016"/>
      <c r="W29" s="1027"/>
      <c r="X29" s="1030"/>
      <c r="Y29" s="1027"/>
      <c r="Z29" s="1027"/>
      <c r="AA29" s="1033"/>
      <c r="AB29" s="150">
        <v>3</v>
      </c>
      <c r="AC29" s="149" t="s">
        <v>1301</v>
      </c>
      <c r="AD29" s="149" t="s">
        <v>271</v>
      </c>
      <c r="AE29" s="149" t="s">
        <v>1302</v>
      </c>
      <c r="AF29" s="145" t="str">
        <f t="shared" si="5"/>
        <v>Probabilidad</v>
      </c>
      <c r="AG29" s="151" t="s">
        <v>221</v>
      </c>
      <c r="AH29" s="146">
        <f t="shared" si="6"/>
        <v>0.25</v>
      </c>
      <c r="AI29" s="151" t="s">
        <v>222</v>
      </c>
      <c r="AJ29" s="146">
        <f t="shared" si="7"/>
        <v>0.15</v>
      </c>
      <c r="AK29" s="147">
        <f t="shared" si="8"/>
        <v>0.4</v>
      </c>
      <c r="AL29" s="152">
        <f>IFERROR(IF(AND(AF28="Probabilidad",AF29="Probabilidad"),(AL28-(+AL28*AK29)),IF(AND(AF28="Impacto",AF29="Probabilidad"),(AL27-(+AL27*AK29)),IF(AF29="Impacto",AL28,""))),"")</f>
        <v>0.12959999999999999</v>
      </c>
      <c r="AM29" s="152">
        <f>IFERROR(IF(AND(AF28="Impacto",AF29="Impacto"),(AM28-(+AM28*AK29)),IF(AND(AF28="Probabilidad",AF29="Impacto"),(AM27-(+AM27*AK29)),IF(AF29="Probabilidad",AM28,""))),"")</f>
        <v>0.6</v>
      </c>
      <c r="AN29" s="153" t="s">
        <v>223</v>
      </c>
      <c r="AO29" s="153" t="s">
        <v>291</v>
      </c>
      <c r="AP29" s="153" t="s">
        <v>241</v>
      </c>
      <c r="AQ29" s="153" t="s">
        <v>226</v>
      </c>
      <c r="AR29" s="1013"/>
      <c r="AS29" s="1036"/>
      <c r="AT29" s="1036"/>
      <c r="AU29" s="1033"/>
      <c r="AV29" s="1036"/>
      <c r="AW29" s="1036"/>
      <c r="AX29" s="1033"/>
      <c r="AY29" s="1033"/>
      <c r="AZ29" s="1033"/>
      <c r="BA29" s="1016"/>
      <c r="BB29" s="130"/>
      <c r="BC29" s="130"/>
      <c r="BD29" s="173" t="str">
        <f t="shared" si="9"/>
        <v/>
      </c>
      <c r="BE29" s="149"/>
      <c r="BF29" s="149"/>
      <c r="BG29" s="149"/>
      <c r="BH29" s="149"/>
      <c r="BI29" s="130"/>
      <c r="BJ29" s="130"/>
      <c r="BK29" s="130"/>
      <c r="BL29" s="130"/>
      <c r="BM29" s="155"/>
      <c r="BN29" s="155"/>
      <c r="BO29" s="155"/>
      <c r="BP29" s="155"/>
      <c r="BQ29" s="156"/>
      <c r="BR29" s="157"/>
      <c r="BS29" s="304"/>
      <c r="BT29" s="844"/>
      <c r="BU29" s="1051"/>
      <c r="BV29" s="995"/>
      <c r="BW29" s="1051"/>
      <c r="BX29" s="1051"/>
      <c r="BY29" s="998"/>
      <c r="BZ29" s="998"/>
    </row>
    <row r="30" spans="1:78" ht="77" x14ac:dyDescent="0.2">
      <c r="A30" s="1064"/>
      <c r="B30" s="1220"/>
      <c r="C30" s="1070"/>
      <c r="D30" s="1460"/>
      <c r="E30" s="1004"/>
      <c r="F30" s="1007"/>
      <c r="G30" s="1024"/>
      <c r="H30" s="1013"/>
      <c r="I30" s="1016"/>
      <c r="J30" s="1019"/>
      <c r="K30" s="1022"/>
      <c r="L30" s="1024"/>
      <c r="M30" s="1039"/>
      <c r="N30" s="1024"/>
      <c r="O30" s="1024"/>
      <c r="P30" s="1076"/>
      <c r="Q30" s="1134"/>
      <c r="R30" s="1016"/>
      <c r="S30" s="1027"/>
      <c r="T30" s="1016"/>
      <c r="U30" s="1027"/>
      <c r="V30" s="1016"/>
      <c r="W30" s="1027"/>
      <c r="X30" s="1030"/>
      <c r="Y30" s="1027"/>
      <c r="Z30" s="1027"/>
      <c r="AA30" s="1033"/>
      <c r="AB30" s="150">
        <v>4</v>
      </c>
      <c r="AC30" s="149" t="s">
        <v>1303</v>
      </c>
      <c r="AD30" s="149" t="s">
        <v>271</v>
      </c>
      <c r="AE30" s="149" t="s">
        <v>1304</v>
      </c>
      <c r="AF30" s="145" t="str">
        <f t="shared" si="5"/>
        <v>Probabilidad</v>
      </c>
      <c r="AG30" s="151" t="s">
        <v>221</v>
      </c>
      <c r="AH30" s="146">
        <f t="shared" si="6"/>
        <v>0.25</v>
      </c>
      <c r="AI30" s="151" t="s">
        <v>222</v>
      </c>
      <c r="AJ30" s="146">
        <f t="shared" si="7"/>
        <v>0.15</v>
      </c>
      <c r="AK30" s="147">
        <f t="shared" si="8"/>
        <v>0.4</v>
      </c>
      <c r="AL30" s="152">
        <f>IFERROR(IF(AND(AF29="Probabilidad",AF30="Probabilidad"),(AL29-(+AL29*AK30)),IF(AND(AF29="Impacto",AF30="Probabilidad"),(AL28-(+AL28*AK30)),IF(AF30="Impacto",AL29,""))),"")</f>
        <v>7.7759999999999996E-2</v>
      </c>
      <c r="AM30" s="152">
        <f>IFERROR(IF(AND(AF29="Impacto",AF30="Impacto"),(AM29-(+AM29*AK30)),IF(AND(AF29="Probabilidad",AF30="Impacto"),(AM28-(+AM28*AK30)),IF(AF30="Probabilidad",AM29,""))),"")</f>
        <v>0.6</v>
      </c>
      <c r="AN30" s="153" t="s">
        <v>223</v>
      </c>
      <c r="AO30" s="126" t="s">
        <v>224</v>
      </c>
      <c r="AP30" s="126" t="s">
        <v>225</v>
      </c>
      <c r="AQ30" s="153" t="s">
        <v>242</v>
      </c>
      <c r="AR30" s="1013"/>
      <c r="AS30" s="1036"/>
      <c r="AT30" s="1036"/>
      <c r="AU30" s="1033"/>
      <c r="AV30" s="1036"/>
      <c r="AW30" s="1036"/>
      <c r="AX30" s="1033"/>
      <c r="AY30" s="1033"/>
      <c r="AZ30" s="1033"/>
      <c r="BA30" s="1016"/>
      <c r="BB30" s="130"/>
      <c r="BC30" s="130"/>
      <c r="BD30" s="173" t="str">
        <f t="shared" si="9"/>
        <v/>
      </c>
      <c r="BE30" s="149"/>
      <c r="BF30" s="149"/>
      <c r="BG30" s="149"/>
      <c r="BH30" s="149"/>
      <c r="BI30" s="130"/>
      <c r="BJ30" s="130"/>
      <c r="BK30" s="130"/>
      <c r="BL30" s="130"/>
      <c r="BM30" s="155"/>
      <c r="BN30" s="155"/>
      <c r="BO30" s="155"/>
      <c r="BP30" s="155"/>
      <c r="BQ30" s="156"/>
      <c r="BR30" s="157"/>
      <c r="BS30" s="304"/>
      <c r="BT30" s="853"/>
      <c r="BU30" s="1051"/>
      <c r="BV30" s="995"/>
      <c r="BW30" s="1051"/>
      <c r="BX30" s="1051"/>
      <c r="BY30" s="998"/>
      <c r="BZ30" s="998"/>
    </row>
    <row r="31" spans="1:78" ht="16" x14ac:dyDescent="0.2">
      <c r="A31" s="1064"/>
      <c r="B31" s="1220"/>
      <c r="C31" s="1070"/>
      <c r="D31" s="1460"/>
      <c r="E31" s="1004"/>
      <c r="F31" s="1007"/>
      <c r="G31" s="1024"/>
      <c r="H31" s="1013"/>
      <c r="I31" s="1016"/>
      <c r="J31" s="1019"/>
      <c r="K31" s="1022"/>
      <c r="L31" s="1024"/>
      <c r="M31" s="1039"/>
      <c r="N31" s="1024"/>
      <c r="O31" s="1024"/>
      <c r="P31" s="1076"/>
      <c r="Q31" s="1134"/>
      <c r="R31" s="1016"/>
      <c r="S31" s="1027"/>
      <c r="T31" s="1016"/>
      <c r="U31" s="1027"/>
      <c r="V31" s="1016"/>
      <c r="W31" s="1027"/>
      <c r="X31" s="1030"/>
      <c r="Y31" s="1027"/>
      <c r="Z31" s="1027"/>
      <c r="AA31" s="1033"/>
      <c r="AB31" s="150">
        <v>5</v>
      </c>
      <c r="AC31" s="149"/>
      <c r="AD31" s="149"/>
      <c r="AE31" s="149"/>
      <c r="AF31" s="145" t="str">
        <f t="shared" si="5"/>
        <v/>
      </c>
      <c r="AG31" s="151"/>
      <c r="AH31" s="146" t="str">
        <f t="shared" si="6"/>
        <v/>
      </c>
      <c r="AI31" s="151"/>
      <c r="AJ31" s="146" t="str">
        <f t="shared" si="7"/>
        <v/>
      </c>
      <c r="AK31" s="147" t="str">
        <f t="shared" si="8"/>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13"/>
      <c r="AS31" s="1036"/>
      <c r="AT31" s="1036"/>
      <c r="AU31" s="1033"/>
      <c r="AV31" s="1036"/>
      <c r="AW31" s="1036"/>
      <c r="AX31" s="1033"/>
      <c r="AY31" s="1033"/>
      <c r="AZ31" s="1033"/>
      <c r="BA31" s="1016"/>
      <c r="BB31" s="130"/>
      <c r="BC31" s="130"/>
      <c r="BD31" s="173" t="str">
        <f t="shared" si="9"/>
        <v/>
      </c>
      <c r="BE31" s="149"/>
      <c r="BF31" s="149"/>
      <c r="BG31" s="149"/>
      <c r="BH31" s="149"/>
      <c r="BI31" s="130"/>
      <c r="BJ31" s="130"/>
      <c r="BK31" s="130"/>
      <c r="BL31" s="130"/>
      <c r="BM31" s="155"/>
      <c r="BN31" s="155"/>
      <c r="BO31" s="155"/>
      <c r="BP31" s="155"/>
      <c r="BQ31" s="156"/>
      <c r="BR31" s="157"/>
      <c r="BS31" s="304"/>
      <c r="BT31" s="149"/>
      <c r="BU31" s="1051"/>
      <c r="BV31" s="995"/>
      <c r="BW31" s="1051"/>
      <c r="BX31" s="1051"/>
      <c r="BY31" s="998"/>
      <c r="BZ31" s="998"/>
    </row>
    <row r="32" spans="1:78" ht="17" thickBot="1" x14ac:dyDescent="0.25">
      <c r="A32" s="1065"/>
      <c r="B32" s="1337"/>
      <c r="C32" s="1071"/>
      <c r="D32" s="1461"/>
      <c r="E32" s="1005"/>
      <c r="F32" s="1008"/>
      <c r="G32" s="1025"/>
      <c r="H32" s="1014"/>
      <c r="I32" s="1017"/>
      <c r="J32" s="1020"/>
      <c r="K32" s="1023"/>
      <c r="L32" s="1025"/>
      <c r="M32" s="1040"/>
      <c r="N32" s="1025"/>
      <c r="O32" s="1025"/>
      <c r="P32" s="1077"/>
      <c r="Q32" s="1135"/>
      <c r="R32" s="1017"/>
      <c r="S32" s="1028"/>
      <c r="T32" s="1017"/>
      <c r="U32" s="1028"/>
      <c r="V32" s="1017"/>
      <c r="W32" s="1028"/>
      <c r="X32" s="1031"/>
      <c r="Y32" s="1028"/>
      <c r="Z32" s="1028"/>
      <c r="AA32" s="1034"/>
      <c r="AB32" s="162">
        <v>6</v>
      </c>
      <c r="AC32" s="160"/>
      <c r="AD32" s="160"/>
      <c r="AE32" s="160"/>
      <c r="AF32" s="175" t="str">
        <f t="shared" si="5"/>
        <v/>
      </c>
      <c r="AG32" s="163"/>
      <c r="AH32" s="161" t="str">
        <f t="shared" si="6"/>
        <v/>
      </c>
      <c r="AI32" s="163"/>
      <c r="AJ32" s="161" t="str">
        <f t="shared" si="7"/>
        <v/>
      </c>
      <c r="AK32" s="164" t="str">
        <f t="shared" si="8"/>
        <v/>
      </c>
      <c r="AL32" s="220" t="str">
        <f>IFERROR(IF(AND(AF31="Probabilidad",AF32="Probabilidad"),(AL31-(+AL31*AK32)),IF(AND(AF31="Impacto",AF32="Probabilidad"),(AL30-(+AL30*AK32)),IF(AF32="Impacto",AL31,""))),"")</f>
        <v/>
      </c>
      <c r="AM32" s="220" t="str">
        <f>IFERROR(IF(AND(AF31="Impacto",AF32="Impacto"),(AM31-(+AM31*AK32)),IF(AND(AF31="Probabilidad",AF32="Impacto"),(AM30-(+AM30*AK32)),IF(AF32="Probabilidad",AM31,""))),"")</f>
        <v/>
      </c>
      <c r="AN32" s="221"/>
      <c r="AO32" s="221"/>
      <c r="AP32" s="221"/>
      <c r="AQ32" s="221"/>
      <c r="AR32" s="1014"/>
      <c r="AS32" s="1037"/>
      <c r="AT32" s="1037"/>
      <c r="AU32" s="1034"/>
      <c r="AV32" s="1037"/>
      <c r="AW32" s="1037"/>
      <c r="AX32" s="1034"/>
      <c r="AY32" s="1034"/>
      <c r="AZ32" s="1034"/>
      <c r="BA32" s="1017"/>
      <c r="BB32" s="167"/>
      <c r="BC32" s="167"/>
      <c r="BD32" s="176" t="str">
        <f t="shared" si="9"/>
        <v/>
      </c>
      <c r="BE32" s="160"/>
      <c r="BF32" s="160"/>
      <c r="BG32" s="160"/>
      <c r="BH32" s="160"/>
      <c r="BI32" s="167"/>
      <c r="BJ32" s="167"/>
      <c r="BK32" s="167"/>
      <c r="BL32" s="167"/>
      <c r="BM32" s="168"/>
      <c r="BN32" s="168"/>
      <c r="BO32" s="168"/>
      <c r="BP32" s="168"/>
      <c r="BQ32" s="169"/>
      <c r="BR32" s="170"/>
      <c r="BS32" s="711"/>
      <c r="BT32" s="160"/>
      <c r="BU32" s="1052"/>
      <c r="BV32" s="996"/>
      <c r="BW32" s="1052"/>
      <c r="BX32" s="1052"/>
      <c r="BY32" s="999"/>
      <c r="BZ32" s="999"/>
    </row>
    <row r="33" spans="1:78" ht="100" x14ac:dyDescent="0.2">
      <c r="A33" s="1063" t="s">
        <v>929</v>
      </c>
      <c r="B33" s="1239" t="s">
        <v>207</v>
      </c>
      <c r="C33" s="1069" t="s">
        <v>930</v>
      </c>
      <c r="D33" s="1459" t="s">
        <v>1259</v>
      </c>
      <c r="E33" s="1003" t="s">
        <v>931</v>
      </c>
      <c r="F33" s="1006">
        <v>1</v>
      </c>
      <c r="G33" s="994" t="s">
        <v>1305</v>
      </c>
      <c r="H33" s="1012"/>
      <c r="I33" s="1015"/>
      <c r="J33" s="1018" t="s">
        <v>1306</v>
      </c>
      <c r="K33" s="1021" t="s">
        <v>313</v>
      </c>
      <c r="L33" s="994" t="s">
        <v>314</v>
      </c>
      <c r="M33" s="1168" t="s">
        <v>1307</v>
      </c>
      <c r="N33" s="994"/>
      <c r="O33" s="994"/>
      <c r="P33" s="1075"/>
      <c r="Q33" s="1433"/>
      <c r="R33" s="1015" t="s">
        <v>340</v>
      </c>
      <c r="S33" s="1026">
        <f>IF(R33="Muy Alta",100%,IF(R33="Alta",80%,IF(R33="Media",60%,IF(R33="Baja",40%,IF(R33="Muy Baja",20%,"")))))</f>
        <v>0.8</v>
      </c>
      <c r="T33" s="1015" t="s">
        <v>317</v>
      </c>
      <c r="U33" s="1026">
        <f>IF(T33="Catastrófico",100%,IF(T33="Mayor",80%,IF(T33="Moderado",60%,IF(T33="Menor",40%,IF(T33="Leve",20%,"")))))</f>
        <v>0.2</v>
      </c>
      <c r="V33" s="1015" t="s">
        <v>251</v>
      </c>
      <c r="W33" s="1026">
        <f>IF(V33="Catastrófico",100%,IF(V33="Mayor",80%,IF(V33="Moderado",60%,IF(V33="Menor",40%,IF(V33="Leve",20%,"")))))</f>
        <v>0.4</v>
      </c>
      <c r="X33" s="1029" t="str">
        <f>IF(Y33=100%,"Catastrófico",IF(Y33=80%,"Mayor",IF(Y33=60%,"Moderado",IF(Y33=40%,"Menor",IF(Y33=20%,"Leve","")))))</f>
        <v>Menor</v>
      </c>
      <c r="Y33" s="1026">
        <f>IF(AND(U33="",W33=""),"",MAX(U33,W33))</f>
        <v>0.4</v>
      </c>
      <c r="Z33" s="1026" t="str">
        <f>CONCATENATE(R33,X33)</f>
        <v>AltaMenor</v>
      </c>
      <c r="AA33" s="1032"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Moderado</v>
      </c>
      <c r="AB33" s="97">
        <v>1</v>
      </c>
      <c r="AC33" s="534" t="s">
        <v>947</v>
      </c>
      <c r="AD33" s="669" t="s">
        <v>271</v>
      </c>
      <c r="AE33" s="534" t="s">
        <v>1308</v>
      </c>
      <c r="AF33" s="615" t="str">
        <f t="shared" si="5"/>
        <v>Probabilidad</v>
      </c>
      <c r="AG33" s="595" t="s">
        <v>221</v>
      </c>
      <c r="AH33" s="537">
        <f t="shared" si="6"/>
        <v>0.25</v>
      </c>
      <c r="AI33" s="595" t="s">
        <v>222</v>
      </c>
      <c r="AJ33" s="537">
        <f t="shared" si="7"/>
        <v>0.15</v>
      </c>
      <c r="AK33" s="536">
        <f t="shared" si="8"/>
        <v>0.4</v>
      </c>
      <c r="AL33" s="616">
        <f>IFERROR(IF(AF33="Probabilidad",(S33-(+S33*AK33)),IF(AF33="Impacto",S33,"")),"")</f>
        <v>0.48</v>
      </c>
      <c r="AM33" s="616">
        <f>IFERROR(IF(AF33="Impacto",(Y33-(+Y33*AK33)),IF(AF33="Probabilidad",Y33,"")),"")</f>
        <v>0.4</v>
      </c>
      <c r="AN33" s="50" t="s">
        <v>223</v>
      </c>
      <c r="AO33" s="50" t="s">
        <v>291</v>
      </c>
      <c r="AP33" s="50" t="s">
        <v>225</v>
      </c>
      <c r="AQ33" s="50" t="s">
        <v>226</v>
      </c>
      <c r="AR33" s="1012" t="s">
        <v>1309</v>
      </c>
      <c r="AS33" s="1035">
        <f>S33</f>
        <v>0.8</v>
      </c>
      <c r="AT33" s="1035">
        <f>IF(AL33="","",MIN(AL33:AL38))</f>
        <v>0.28799999999999998</v>
      </c>
      <c r="AU33" s="1032" t="str">
        <f>IFERROR(IF(AT33="","",IF(AT33&lt;=0.2,"Muy Baja",IF(AT33&lt;=0.4,"Baja",IF(AT33&lt;=0.6,"Media",IF(AT33&lt;=0.8,"Alta","Muy Alta"))))),"")</f>
        <v>Baja</v>
      </c>
      <c r="AV33" s="1035">
        <f>Y33</f>
        <v>0.4</v>
      </c>
      <c r="AW33" s="1035">
        <f>IF(AM33="","",MIN(AM33:AM38))</f>
        <v>0.30000000000000004</v>
      </c>
      <c r="AX33" s="1032" t="str">
        <f>IFERROR(IF(AW33="","",IF(AW33&lt;=0.2,"Leve",IF(AW33&lt;=0.4,"Menor",IF(AW33&lt;=0.6,"Moderado",IF(AW33&lt;=0.8,"Mayor","Catastrófico"))))),"")</f>
        <v>Menor</v>
      </c>
      <c r="AY33" s="1032" t="str">
        <f>AA33</f>
        <v>Moderado</v>
      </c>
      <c r="AZ33" s="1032"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1015" t="s">
        <v>228</v>
      </c>
      <c r="BB33" s="598" t="s">
        <v>1310</v>
      </c>
      <c r="BC33" s="670" t="s">
        <v>1311</v>
      </c>
      <c r="BD33" s="602">
        <f>IF(SUM(BE33:BH33)=0,"",SUM(BE33:BH33))</f>
        <v>4</v>
      </c>
      <c r="BE33" s="12">
        <v>1</v>
      </c>
      <c r="BF33" s="12">
        <v>1</v>
      </c>
      <c r="BG33" s="12">
        <v>1</v>
      </c>
      <c r="BH33" s="12">
        <v>1</v>
      </c>
      <c r="BI33" s="598" t="s">
        <v>1312</v>
      </c>
      <c r="BJ33" s="598" t="s">
        <v>1313</v>
      </c>
      <c r="BK33" s="832"/>
      <c r="BL33" s="833"/>
      <c r="BM33" s="834"/>
      <c r="BN33" s="835"/>
      <c r="BO33" s="835"/>
      <c r="BP33" s="835"/>
      <c r="BQ33" s="104"/>
      <c r="BR33" s="128"/>
      <c r="BS33" s="710"/>
      <c r="BT33" s="831"/>
      <c r="BU33" s="1050"/>
      <c r="BV33" s="994"/>
      <c r="BW33" s="1050"/>
      <c r="BX33" s="1050"/>
      <c r="BY33" s="997"/>
      <c r="BZ33" s="997"/>
    </row>
    <row r="34" spans="1:78" ht="96" x14ac:dyDescent="0.2">
      <c r="A34" s="1064"/>
      <c r="B34" s="1220"/>
      <c r="C34" s="1070"/>
      <c r="D34" s="1460"/>
      <c r="E34" s="1004"/>
      <c r="F34" s="1007"/>
      <c r="G34" s="1024"/>
      <c r="H34" s="1013"/>
      <c r="I34" s="1016"/>
      <c r="J34" s="1019"/>
      <c r="K34" s="1022"/>
      <c r="L34" s="1024"/>
      <c r="M34" s="1169"/>
      <c r="N34" s="1024"/>
      <c r="O34" s="1024"/>
      <c r="P34" s="1076"/>
      <c r="Q34" s="1434"/>
      <c r="R34" s="1016"/>
      <c r="S34" s="1027"/>
      <c r="T34" s="1016"/>
      <c r="U34" s="1027"/>
      <c r="V34" s="1016"/>
      <c r="W34" s="1027"/>
      <c r="X34" s="1030"/>
      <c r="Y34" s="1027"/>
      <c r="Z34" s="1027"/>
      <c r="AA34" s="1033"/>
      <c r="AB34" s="150">
        <v>2</v>
      </c>
      <c r="AC34" s="301" t="s">
        <v>950</v>
      </c>
      <c r="AD34" s="178" t="s">
        <v>271</v>
      </c>
      <c r="AE34" s="301" t="s">
        <v>951</v>
      </c>
      <c r="AF34" s="145" t="str">
        <f t="shared" si="5"/>
        <v>Impacto</v>
      </c>
      <c r="AG34" s="151" t="s">
        <v>264</v>
      </c>
      <c r="AH34" s="146">
        <f t="shared" si="6"/>
        <v>0.1</v>
      </c>
      <c r="AI34" s="151" t="s">
        <v>222</v>
      </c>
      <c r="AJ34" s="146">
        <f t="shared" si="7"/>
        <v>0.15</v>
      </c>
      <c r="AK34" s="147">
        <f t="shared" si="8"/>
        <v>0.25</v>
      </c>
      <c r="AL34" s="152">
        <f>IFERROR(IF(AND(AF33="Probabilidad",AF34="Probabilidad"),(AL33-(+AL33*AK34)),IF(AF34="Probabilidad",(S33-(+S33*AK34)),IF(AF34="Impacto",AL33,""))),"")</f>
        <v>0.48</v>
      </c>
      <c r="AM34" s="152">
        <f>IFERROR(IF(AND(AF33="Impacto",AF34="Impacto"),(AM33-(+AM33*AK34)),IF(AF34="Impacto",(Y33-(+Y33*AK34)),IF(AF34="Probabilidad",AM33,""))),"")</f>
        <v>0.30000000000000004</v>
      </c>
      <c r="AN34" s="153" t="s">
        <v>223</v>
      </c>
      <c r="AO34" s="153" t="s">
        <v>291</v>
      </c>
      <c r="AP34" s="153" t="s">
        <v>225</v>
      </c>
      <c r="AQ34" s="153" t="s">
        <v>226</v>
      </c>
      <c r="AR34" s="1013"/>
      <c r="AS34" s="1036"/>
      <c r="AT34" s="1036"/>
      <c r="AU34" s="1033"/>
      <c r="AV34" s="1036"/>
      <c r="AW34" s="1036"/>
      <c r="AX34" s="1033"/>
      <c r="AY34" s="1033"/>
      <c r="AZ34" s="1033"/>
      <c r="BA34" s="1624"/>
      <c r="BB34" s="269"/>
      <c r="BC34" s="269"/>
      <c r="BD34" s="279" t="str">
        <f>IF(SUM(BE34:BH34)=0,"",SUM(BE34:BH34))</f>
        <v/>
      </c>
      <c r="BE34" s="269"/>
      <c r="BF34" s="269"/>
      <c r="BG34" s="269"/>
      <c r="BH34" s="269"/>
      <c r="BI34" s="269"/>
      <c r="BJ34" s="269"/>
      <c r="BK34" s="207"/>
      <c r="BL34" s="209"/>
      <c r="BM34" s="155"/>
      <c r="BN34" s="155"/>
      <c r="BO34" s="155"/>
      <c r="BP34" s="155"/>
      <c r="BQ34" s="156"/>
      <c r="BR34" s="157"/>
      <c r="BS34" s="304"/>
      <c r="BT34" s="831"/>
      <c r="BU34" s="1757"/>
      <c r="BV34" s="995"/>
      <c r="BW34" s="1051"/>
      <c r="BX34" s="1051"/>
      <c r="BY34" s="998"/>
      <c r="BZ34" s="998"/>
    </row>
    <row r="35" spans="1:78" ht="96" x14ac:dyDescent="0.2">
      <c r="A35" s="1064"/>
      <c r="B35" s="1220"/>
      <c r="C35" s="1070"/>
      <c r="D35" s="1460"/>
      <c r="E35" s="1004"/>
      <c r="F35" s="1007"/>
      <c r="G35" s="1024"/>
      <c r="H35" s="1013"/>
      <c r="I35" s="1016"/>
      <c r="J35" s="1019"/>
      <c r="K35" s="1022"/>
      <c r="L35" s="1024"/>
      <c r="M35" s="1169"/>
      <c r="N35" s="1024"/>
      <c r="O35" s="1024"/>
      <c r="P35" s="1076"/>
      <c r="Q35" s="1434"/>
      <c r="R35" s="1016"/>
      <c r="S35" s="1027"/>
      <c r="T35" s="1016"/>
      <c r="U35" s="1027"/>
      <c r="V35" s="1016"/>
      <c r="W35" s="1027"/>
      <c r="X35" s="1030"/>
      <c r="Y35" s="1027"/>
      <c r="Z35" s="1027"/>
      <c r="AA35" s="1033"/>
      <c r="AB35" s="150">
        <v>3</v>
      </c>
      <c r="AC35" s="301" t="s">
        <v>958</v>
      </c>
      <c r="AD35" s="178" t="s">
        <v>271</v>
      </c>
      <c r="AE35" s="301" t="s">
        <v>1314</v>
      </c>
      <c r="AF35" s="145" t="str">
        <f t="shared" si="5"/>
        <v>Probabilidad</v>
      </c>
      <c r="AG35" s="151" t="s">
        <v>221</v>
      </c>
      <c r="AH35" s="146">
        <f t="shared" si="6"/>
        <v>0.25</v>
      </c>
      <c r="AI35" s="151" t="s">
        <v>222</v>
      </c>
      <c r="AJ35" s="146">
        <f t="shared" si="7"/>
        <v>0.15</v>
      </c>
      <c r="AK35" s="147">
        <f t="shared" si="8"/>
        <v>0.4</v>
      </c>
      <c r="AL35" s="152">
        <f>IFERROR(IF(AND(AF34="Probabilidad",AF35="Probabilidad"),(AL34-(+AL34*AK35)),IF(AND(AF34="Impacto",AF35="Probabilidad"),(AL33-(+AL33*AK35)),IF(AF35="Impacto",AL34,""))),"")</f>
        <v>0.28799999999999998</v>
      </c>
      <c r="AM35" s="152">
        <f>IFERROR(IF(AND(AF34="Impacto",AF35="Impacto"),(AM34-(+AM34*AK35)),IF(AND(AF34="Probabilidad",AF35="Impacto"),(AM33-(+AM33*AK35)),IF(AF35="Probabilidad",AM34,""))),"")</f>
        <v>0.30000000000000004</v>
      </c>
      <c r="AN35" s="153" t="s">
        <v>223</v>
      </c>
      <c r="AO35" s="153" t="s">
        <v>291</v>
      </c>
      <c r="AP35" s="153" t="s">
        <v>225</v>
      </c>
      <c r="AQ35" s="153" t="s">
        <v>226</v>
      </c>
      <c r="AR35" s="1013"/>
      <c r="AS35" s="1036"/>
      <c r="AT35" s="1036"/>
      <c r="AU35" s="1033"/>
      <c r="AV35" s="1036"/>
      <c r="AW35" s="1036"/>
      <c r="AX35" s="1033"/>
      <c r="AY35" s="1033"/>
      <c r="AZ35" s="1033"/>
      <c r="BA35" s="1016"/>
      <c r="BB35" s="235"/>
      <c r="BC35" s="235"/>
      <c r="BD35" s="548" t="str">
        <f t="shared" ref="BD35:BD44" si="10">IF(SUM(BE35:BH35)=0,"",SUM(BE35:BH35))</f>
        <v/>
      </c>
      <c r="BE35" s="28"/>
      <c r="BF35" s="28"/>
      <c r="BG35" s="28"/>
      <c r="BH35" s="28"/>
      <c r="BI35" s="235"/>
      <c r="BJ35" s="235"/>
      <c r="BK35" s="235"/>
      <c r="BL35" s="130"/>
      <c r="BM35" s="155"/>
      <c r="BN35" s="155"/>
      <c r="BO35" s="155"/>
      <c r="BP35" s="155"/>
      <c r="BQ35" s="156"/>
      <c r="BR35" s="157"/>
      <c r="BS35" s="304"/>
      <c r="BT35" s="831"/>
      <c r="BU35" s="1757"/>
      <c r="BV35" s="995"/>
      <c r="BW35" s="1051"/>
      <c r="BX35" s="1051"/>
      <c r="BY35" s="998"/>
      <c r="BZ35" s="998"/>
    </row>
    <row r="36" spans="1:78" ht="16" x14ac:dyDescent="0.2">
      <c r="A36" s="1064"/>
      <c r="B36" s="1220"/>
      <c r="C36" s="1070"/>
      <c r="D36" s="1460"/>
      <c r="E36" s="1004"/>
      <c r="F36" s="1007"/>
      <c r="G36" s="1024"/>
      <c r="H36" s="1013"/>
      <c r="I36" s="1016"/>
      <c r="J36" s="1019"/>
      <c r="K36" s="1022"/>
      <c r="L36" s="1024"/>
      <c r="M36" s="1169"/>
      <c r="N36" s="1024"/>
      <c r="O36" s="1024"/>
      <c r="P36" s="1076"/>
      <c r="Q36" s="1434"/>
      <c r="R36" s="1016"/>
      <c r="S36" s="1027"/>
      <c r="T36" s="1016"/>
      <c r="U36" s="1027"/>
      <c r="V36" s="1016"/>
      <c r="W36" s="1027"/>
      <c r="X36" s="1030"/>
      <c r="Y36" s="1027"/>
      <c r="Z36" s="1027"/>
      <c r="AA36" s="1033"/>
      <c r="AB36" s="150">
        <v>4</v>
      </c>
      <c r="AC36" s="301"/>
      <c r="AD36" s="149"/>
      <c r="AE36" s="301"/>
      <c r="AF36" s="145" t="str">
        <f t="shared" si="5"/>
        <v/>
      </c>
      <c r="AG36" s="151"/>
      <c r="AH36" s="146" t="str">
        <f t="shared" si="6"/>
        <v/>
      </c>
      <c r="AI36" s="151"/>
      <c r="AJ36" s="146" t="str">
        <f t="shared" si="7"/>
        <v/>
      </c>
      <c r="AK36" s="147" t="str">
        <f t="shared" si="8"/>
        <v/>
      </c>
      <c r="AL36" s="152" t="str">
        <f>IFERROR(IF(AND(AF35="Probabilidad",AF36="Probabilidad"),(AL35-(+AL35*AK36)),IF(AND(AF35="Impacto",AF36="Probabilidad"),(AL34-(+AL34*AK36)),IF(AF36="Impacto",AL35,""))),"")</f>
        <v/>
      </c>
      <c r="AM36" s="152" t="str">
        <f>IFERROR(IF(AND(AF35="Impacto",AF36="Impacto"),(AM35-(+AM35*AK36)),IF(AND(AF35="Probabilidad",AF36="Impacto"),(AM34-(+AM34*AK36)),IF(AF36="Probabilidad",AM35,""))),"")</f>
        <v/>
      </c>
      <c r="AN36" s="153"/>
      <c r="AO36" s="153"/>
      <c r="AP36" s="153"/>
      <c r="AQ36" s="153"/>
      <c r="AR36" s="1013"/>
      <c r="AS36" s="1036"/>
      <c r="AT36" s="1036"/>
      <c r="AU36" s="1033"/>
      <c r="AV36" s="1036"/>
      <c r="AW36" s="1036"/>
      <c r="AX36" s="1033"/>
      <c r="AY36" s="1033"/>
      <c r="AZ36" s="1033"/>
      <c r="BA36" s="1016"/>
      <c r="BB36" s="130"/>
      <c r="BC36" s="130"/>
      <c r="BD36" s="173" t="str">
        <f t="shared" si="10"/>
        <v/>
      </c>
      <c r="BE36" s="149"/>
      <c r="BF36" s="149"/>
      <c r="BG36" s="149"/>
      <c r="BH36" s="149"/>
      <c r="BI36" s="130"/>
      <c r="BJ36" s="130"/>
      <c r="BK36" s="130"/>
      <c r="BL36" s="130"/>
      <c r="BM36" s="155"/>
      <c r="BN36" s="155"/>
      <c r="BO36" s="155"/>
      <c r="BP36" s="155"/>
      <c r="BQ36" s="156"/>
      <c r="BR36" s="157"/>
      <c r="BS36" s="304"/>
      <c r="BT36" s="149"/>
      <c r="BU36" s="1757"/>
      <c r="BV36" s="995"/>
      <c r="BW36" s="1051"/>
      <c r="BX36" s="1051"/>
      <c r="BY36" s="998"/>
      <c r="BZ36" s="998"/>
    </row>
    <row r="37" spans="1:78" ht="16" x14ac:dyDescent="0.2">
      <c r="A37" s="1064"/>
      <c r="B37" s="1220"/>
      <c r="C37" s="1070"/>
      <c r="D37" s="1460"/>
      <c r="E37" s="1004"/>
      <c r="F37" s="1007"/>
      <c r="G37" s="1024"/>
      <c r="H37" s="1013"/>
      <c r="I37" s="1016"/>
      <c r="J37" s="1019"/>
      <c r="K37" s="1022"/>
      <c r="L37" s="1024"/>
      <c r="M37" s="1169"/>
      <c r="N37" s="1024"/>
      <c r="O37" s="1024"/>
      <c r="P37" s="1076"/>
      <c r="Q37" s="1434"/>
      <c r="R37" s="1016"/>
      <c r="S37" s="1027"/>
      <c r="T37" s="1016"/>
      <c r="U37" s="1027"/>
      <c r="V37" s="1016"/>
      <c r="W37" s="1027"/>
      <c r="X37" s="1030"/>
      <c r="Y37" s="1027"/>
      <c r="Z37" s="1027"/>
      <c r="AA37" s="1033"/>
      <c r="AB37" s="150">
        <v>5</v>
      </c>
      <c r="AC37" s="301"/>
      <c r="AD37" s="149"/>
      <c r="AE37" s="301"/>
      <c r="AF37" s="145" t="str">
        <f t="shared" si="5"/>
        <v/>
      </c>
      <c r="AG37" s="151"/>
      <c r="AH37" s="146" t="str">
        <f t="shared" si="6"/>
        <v/>
      </c>
      <c r="AI37" s="151"/>
      <c r="AJ37" s="146" t="str">
        <f t="shared" si="7"/>
        <v/>
      </c>
      <c r="AK37" s="147" t="str">
        <f t="shared" si="8"/>
        <v/>
      </c>
      <c r="AL37" s="152" t="str">
        <f>IFERROR(IF(AND(AF36="Probabilidad",AF37="Probabilidad"),(AL36-(+AL36*AK37)),IF(AND(AF36="Impacto",AF37="Probabilidad"),(AL35-(+AL35*AK37)),IF(AF37="Impacto",AL36,""))),"")</f>
        <v/>
      </c>
      <c r="AM37" s="152" t="str">
        <f>IFERROR(IF(AND(AF36="Impacto",AF37="Impacto"),(AM36-(+AM36*AK37)),IF(AND(AF36="Probabilidad",AF37="Impacto"),(AM35-(+AM35*AK37)),IF(AF37="Probabilidad",AM36,""))),"")</f>
        <v/>
      </c>
      <c r="AN37" s="153"/>
      <c r="AO37" s="153"/>
      <c r="AP37" s="153"/>
      <c r="AQ37" s="153"/>
      <c r="AR37" s="1013"/>
      <c r="AS37" s="1036"/>
      <c r="AT37" s="1036"/>
      <c r="AU37" s="1033"/>
      <c r="AV37" s="1036"/>
      <c r="AW37" s="1036"/>
      <c r="AX37" s="1033"/>
      <c r="AY37" s="1033"/>
      <c r="AZ37" s="1033"/>
      <c r="BA37" s="1016"/>
      <c r="BB37" s="130"/>
      <c r="BC37" s="130"/>
      <c r="BD37" s="173" t="str">
        <f t="shared" si="10"/>
        <v/>
      </c>
      <c r="BE37" s="149"/>
      <c r="BF37" s="149"/>
      <c r="BG37" s="149"/>
      <c r="BH37" s="149"/>
      <c r="BI37" s="130"/>
      <c r="BJ37" s="130"/>
      <c r="BK37" s="130"/>
      <c r="BL37" s="130"/>
      <c r="BM37" s="155"/>
      <c r="BN37" s="155"/>
      <c r="BO37" s="155"/>
      <c r="BP37" s="155"/>
      <c r="BQ37" s="156"/>
      <c r="BR37" s="157"/>
      <c r="BS37" s="304"/>
      <c r="BT37" s="149"/>
      <c r="BU37" s="1757"/>
      <c r="BV37" s="995"/>
      <c r="BW37" s="1051"/>
      <c r="BX37" s="1051"/>
      <c r="BY37" s="998"/>
      <c r="BZ37" s="998"/>
    </row>
    <row r="38" spans="1:78" ht="17" thickBot="1" x14ac:dyDescent="0.25">
      <c r="A38" s="1064"/>
      <c r="B38" s="1220"/>
      <c r="C38" s="1070"/>
      <c r="D38" s="1461"/>
      <c r="E38" s="1005"/>
      <c r="F38" s="1008"/>
      <c r="G38" s="1025"/>
      <c r="H38" s="1014"/>
      <c r="I38" s="1017"/>
      <c r="J38" s="1020"/>
      <c r="K38" s="1023"/>
      <c r="L38" s="1025"/>
      <c r="M38" s="1170"/>
      <c r="N38" s="1025"/>
      <c r="O38" s="1025"/>
      <c r="P38" s="1077"/>
      <c r="Q38" s="1435"/>
      <c r="R38" s="1017"/>
      <c r="S38" s="1028"/>
      <c r="T38" s="1017"/>
      <c r="U38" s="1028"/>
      <c r="V38" s="1017"/>
      <c r="W38" s="1028"/>
      <c r="X38" s="1031"/>
      <c r="Y38" s="1028"/>
      <c r="Z38" s="1028"/>
      <c r="AA38" s="1034"/>
      <c r="AB38" s="162">
        <v>6</v>
      </c>
      <c r="AC38" s="535"/>
      <c r="AD38" s="531"/>
      <c r="AE38" s="535"/>
      <c r="AF38" s="617" t="str">
        <f t="shared" si="5"/>
        <v/>
      </c>
      <c r="AG38" s="637"/>
      <c r="AH38" s="529" t="str">
        <f t="shared" si="6"/>
        <v/>
      </c>
      <c r="AI38" s="637"/>
      <c r="AJ38" s="529" t="str">
        <f t="shared" si="7"/>
        <v/>
      </c>
      <c r="AK38" s="530" t="str">
        <f t="shared" si="8"/>
        <v/>
      </c>
      <c r="AL38" s="638" t="str">
        <f>IFERROR(IF(AND(AF37="Probabilidad",AF38="Probabilidad"),(AL37-(+AL37*AK38)),IF(AND(AF37="Impacto",AF38="Probabilidad"),(AL36-(+AL36*AK38)),IF(AF38="Impacto",AL37,""))),"")</f>
        <v/>
      </c>
      <c r="AM38" s="638" t="str">
        <f>IFERROR(IF(AND(AF37="Impacto",AF38="Impacto"),(AM37-(+AM37*AK38)),IF(AND(AF37="Probabilidad",AF38="Impacto"),(AM36-(+AM36*AK38)),IF(AF38="Probabilidad",AM37,""))),"")</f>
        <v/>
      </c>
      <c r="AN38" s="221"/>
      <c r="AO38" s="221"/>
      <c r="AP38" s="221"/>
      <c r="AQ38" s="221"/>
      <c r="AR38" s="1014"/>
      <c r="AS38" s="1037"/>
      <c r="AT38" s="1037"/>
      <c r="AU38" s="1034"/>
      <c r="AV38" s="1037"/>
      <c r="AW38" s="1037"/>
      <c r="AX38" s="1034"/>
      <c r="AY38" s="1034"/>
      <c r="AZ38" s="1034"/>
      <c r="BA38" s="1017"/>
      <c r="BB38" s="167"/>
      <c r="BC38" s="167"/>
      <c r="BD38" s="176" t="str">
        <f t="shared" si="10"/>
        <v/>
      </c>
      <c r="BE38" s="160"/>
      <c r="BF38" s="160"/>
      <c r="BG38" s="160"/>
      <c r="BH38" s="160"/>
      <c r="BI38" s="167"/>
      <c r="BJ38" s="167"/>
      <c r="BK38" s="167"/>
      <c r="BL38" s="167"/>
      <c r="BM38" s="168"/>
      <c r="BN38" s="168"/>
      <c r="BO38" s="168"/>
      <c r="BP38" s="168"/>
      <c r="BQ38" s="169"/>
      <c r="BR38" s="170"/>
      <c r="BS38" s="711"/>
      <c r="BT38" s="160"/>
      <c r="BU38" s="1758"/>
      <c r="BV38" s="996"/>
      <c r="BW38" s="1052"/>
      <c r="BX38" s="1052"/>
      <c r="BY38" s="999"/>
      <c r="BZ38" s="999"/>
    </row>
    <row r="39" spans="1:78" ht="193.5" customHeight="1" x14ac:dyDescent="0.2">
      <c r="A39" s="1064"/>
      <c r="B39" s="1220"/>
      <c r="C39" s="1070"/>
      <c r="D39" s="1459" t="s">
        <v>1259</v>
      </c>
      <c r="E39" s="1003" t="s">
        <v>931</v>
      </c>
      <c r="F39" s="1006">
        <v>2</v>
      </c>
      <c r="G39" s="994" t="s">
        <v>1315</v>
      </c>
      <c r="H39" s="1012"/>
      <c r="I39" s="1015"/>
      <c r="J39" s="1018" t="s">
        <v>1316</v>
      </c>
      <c r="K39" s="1021" t="s">
        <v>313</v>
      </c>
      <c r="L39" s="994" t="s">
        <v>314</v>
      </c>
      <c r="M39" s="1168" t="s">
        <v>1317</v>
      </c>
      <c r="N39" s="994"/>
      <c r="O39" s="994"/>
      <c r="P39" s="1353"/>
      <c r="Q39" s="1433"/>
      <c r="R39" s="1015" t="s">
        <v>217</v>
      </c>
      <c r="S39" s="1026">
        <f>IF(R39="Muy Alta",100%,IF(R39="Alta",80%,IF(R39="Media",60%,IF(R39="Baja",40%,IF(R39="Muy Baja",20%,"")))))</f>
        <v>0.6</v>
      </c>
      <c r="T39" s="1015" t="s">
        <v>317</v>
      </c>
      <c r="U39" s="1026">
        <f>IF(T39="Catastrófico",100%,IF(T39="Mayor",80%,IF(T39="Moderado",60%,IF(T39="Menor",40%,IF(T39="Leve",20%,"")))))</f>
        <v>0.2</v>
      </c>
      <c r="V39" s="1015" t="s">
        <v>251</v>
      </c>
      <c r="W39" s="1026">
        <f>IF(V39="Catastrófico",100%,IF(V39="Mayor",80%,IF(V39="Moderado",60%,IF(V39="Menor",40%,IF(V39="Leve",20%,"")))))</f>
        <v>0.4</v>
      </c>
      <c r="X39" s="1029" t="str">
        <f>IF(Y39=100%,"Catastrófico",IF(Y39=80%,"Mayor",IF(Y39=60%,"Moderado",IF(Y39=40%,"Menor",IF(Y39=20%,"Leve","")))))</f>
        <v>Menor</v>
      </c>
      <c r="Y39" s="1026">
        <f>IF(AND(U39="",W39=""),"",MAX(U39,W39))</f>
        <v>0.4</v>
      </c>
      <c r="Z39" s="1026" t="str">
        <f>CONCATENATE(R39,X39)</f>
        <v>MediaMenor</v>
      </c>
      <c r="AA39" s="1032"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Moderado</v>
      </c>
      <c r="AB39" s="97">
        <v>1</v>
      </c>
      <c r="AC39" s="534" t="s">
        <v>1318</v>
      </c>
      <c r="AD39" s="12" t="s">
        <v>271</v>
      </c>
      <c r="AE39" s="534" t="s">
        <v>1319</v>
      </c>
      <c r="AF39" s="615" t="str">
        <f t="shared" si="5"/>
        <v>Probabilidad</v>
      </c>
      <c r="AG39" s="595" t="s">
        <v>221</v>
      </c>
      <c r="AH39" s="537">
        <f t="shared" si="6"/>
        <v>0.25</v>
      </c>
      <c r="AI39" s="595" t="s">
        <v>222</v>
      </c>
      <c r="AJ39" s="537">
        <f t="shared" si="7"/>
        <v>0.15</v>
      </c>
      <c r="AK39" s="536">
        <f t="shared" si="8"/>
        <v>0.4</v>
      </c>
      <c r="AL39" s="616">
        <f>IFERROR(IF(AF39="Probabilidad",(S39-(+S39*AK39)),IF(AF39="Impacto",S39,"")),"")</f>
        <v>0.36</v>
      </c>
      <c r="AM39" s="616">
        <f>IFERROR(IF(AF39="Impacto",(Y39-(+Y39*AK39)),IF(AF39="Probabilidad",Y39,"")),"")</f>
        <v>0.4</v>
      </c>
      <c r="AN39" s="50" t="s">
        <v>223</v>
      </c>
      <c r="AO39" s="50" t="s">
        <v>291</v>
      </c>
      <c r="AP39" s="50" t="s">
        <v>241</v>
      </c>
      <c r="AQ39" s="50" t="s">
        <v>226</v>
      </c>
      <c r="AR39" s="1012" t="s">
        <v>1320</v>
      </c>
      <c r="AS39" s="1035">
        <f>S39</f>
        <v>0.6</v>
      </c>
      <c r="AT39" s="1035">
        <f>IF(AL39="","",MIN(AL39:AL44))</f>
        <v>0.36</v>
      </c>
      <c r="AU39" s="1032" t="str">
        <f>IFERROR(IF(AT39="","",IF(AT39&lt;=0.2,"Muy Baja",IF(AT39&lt;=0.4,"Baja",IF(AT39&lt;=0.6,"Media",IF(AT39&lt;=0.8,"Alta","Muy Alta"))))),"")</f>
        <v>Baja</v>
      </c>
      <c r="AV39" s="1035">
        <f>Y39</f>
        <v>0.4</v>
      </c>
      <c r="AW39" s="1035">
        <f>IF(AM39="","",MIN(AM39:AM44))</f>
        <v>0.30000000000000004</v>
      </c>
      <c r="AX39" s="1032" t="str">
        <f>IFERROR(IF(AW39="","",IF(AW39&lt;=0.2,"Leve",IF(AW39&lt;=0.4,"Menor",IF(AW39&lt;=0.6,"Moderado",IF(AW39&lt;=0.8,"Mayor","Catastrófico"))))),"")</f>
        <v>Menor</v>
      </c>
      <c r="AY39" s="1032" t="str">
        <f>AA39</f>
        <v>Moderado</v>
      </c>
      <c r="AZ39" s="1032"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1015" t="s">
        <v>228</v>
      </c>
      <c r="BB39" s="591" t="s">
        <v>1321</v>
      </c>
      <c r="BC39" s="591" t="s">
        <v>1322</v>
      </c>
      <c r="BD39" s="103">
        <f t="shared" si="10"/>
        <v>4</v>
      </c>
      <c r="BE39" s="9">
        <v>1</v>
      </c>
      <c r="BF39" s="9">
        <v>1</v>
      </c>
      <c r="BG39" s="9">
        <v>1</v>
      </c>
      <c r="BH39" s="9">
        <v>1</v>
      </c>
      <c r="BI39" s="592" t="s">
        <v>1312</v>
      </c>
      <c r="BJ39" s="592" t="s">
        <v>1313</v>
      </c>
      <c r="BK39" s="836"/>
      <c r="BL39" s="837"/>
      <c r="BM39" s="732"/>
      <c r="BN39" s="48"/>
      <c r="BO39" s="48"/>
      <c r="BP39" s="48"/>
      <c r="BQ39" s="104"/>
      <c r="BR39" s="128"/>
      <c r="BS39" s="710"/>
      <c r="BT39" s="840"/>
      <c r="BU39" s="1490"/>
      <c r="BV39" s="1490"/>
      <c r="BW39" s="1490"/>
      <c r="BX39" s="1490"/>
      <c r="BY39" s="997"/>
      <c r="BZ39" s="997"/>
    </row>
    <row r="40" spans="1:78" ht="96" x14ac:dyDescent="0.2">
      <c r="A40" s="1064"/>
      <c r="B40" s="1220"/>
      <c r="C40" s="1070"/>
      <c r="D40" s="1460"/>
      <c r="E40" s="1004"/>
      <c r="F40" s="1007"/>
      <c r="G40" s="1024"/>
      <c r="H40" s="1013"/>
      <c r="I40" s="1016"/>
      <c r="J40" s="1019"/>
      <c r="K40" s="1022"/>
      <c r="L40" s="1024"/>
      <c r="M40" s="1169"/>
      <c r="N40" s="1024"/>
      <c r="O40" s="1024"/>
      <c r="P40" s="1354"/>
      <c r="Q40" s="1434"/>
      <c r="R40" s="1016"/>
      <c r="S40" s="1027"/>
      <c r="T40" s="1016"/>
      <c r="U40" s="1027"/>
      <c r="V40" s="1016"/>
      <c r="W40" s="1027"/>
      <c r="X40" s="1030"/>
      <c r="Y40" s="1027"/>
      <c r="Z40" s="1027"/>
      <c r="AA40" s="1033"/>
      <c r="AB40" s="150">
        <v>2</v>
      </c>
      <c r="AC40" s="301" t="s">
        <v>1323</v>
      </c>
      <c r="AD40" s="149" t="s">
        <v>271</v>
      </c>
      <c r="AE40" s="301" t="s">
        <v>1324</v>
      </c>
      <c r="AF40" s="145" t="str">
        <f t="shared" si="5"/>
        <v>Impacto</v>
      </c>
      <c r="AG40" s="151" t="s">
        <v>264</v>
      </c>
      <c r="AH40" s="146">
        <f t="shared" si="6"/>
        <v>0.1</v>
      </c>
      <c r="AI40" s="151" t="s">
        <v>222</v>
      </c>
      <c r="AJ40" s="146">
        <f t="shared" si="7"/>
        <v>0.15</v>
      </c>
      <c r="AK40" s="147">
        <f t="shared" si="8"/>
        <v>0.25</v>
      </c>
      <c r="AL40" s="152">
        <f>IFERROR(IF(AND(AF39="Probabilidad",AF40="Probabilidad"),(AL39-(+AL39*AK40)),IF(AF40="Probabilidad",(S39-(+S39*AK40)),IF(AF40="Impacto",AL39,""))),"")</f>
        <v>0.36</v>
      </c>
      <c r="AM40" s="152">
        <f>IFERROR(IF(AND(AF39="Impacto",AF40="Impacto"),(AM39-(+AM39*AK40)),IF(AF40="Impacto",(Y39-(+Y39*AK40)),IF(AF40="Probabilidad",AM39,""))),"")</f>
        <v>0.30000000000000004</v>
      </c>
      <c r="AN40" s="153" t="s">
        <v>223</v>
      </c>
      <c r="AO40" s="153" t="s">
        <v>291</v>
      </c>
      <c r="AP40" s="153" t="s">
        <v>225</v>
      </c>
      <c r="AQ40" s="153" t="s">
        <v>226</v>
      </c>
      <c r="AR40" s="1013"/>
      <c r="AS40" s="1036"/>
      <c r="AT40" s="1036"/>
      <c r="AU40" s="1033"/>
      <c r="AV40" s="1036"/>
      <c r="AW40" s="1036"/>
      <c r="AX40" s="1033"/>
      <c r="AY40" s="1033"/>
      <c r="AZ40" s="1033"/>
      <c r="BA40" s="1016"/>
      <c r="BB40" s="130"/>
      <c r="BC40" s="130"/>
      <c r="BD40" s="173" t="str">
        <f t="shared" si="10"/>
        <v/>
      </c>
      <c r="BE40" s="149"/>
      <c r="BF40" s="149"/>
      <c r="BG40" s="149"/>
      <c r="BH40" s="149"/>
      <c r="BI40" s="130"/>
      <c r="BJ40" s="130"/>
      <c r="BK40" s="130"/>
      <c r="BL40" s="130"/>
      <c r="BM40" s="155"/>
      <c r="BN40" s="155"/>
      <c r="BO40" s="155"/>
      <c r="BP40" s="155"/>
      <c r="BQ40" s="156"/>
      <c r="BR40" s="157"/>
      <c r="BS40" s="304"/>
      <c r="BT40" s="839"/>
      <c r="BU40" s="1191"/>
      <c r="BV40" s="1191"/>
      <c r="BW40" s="1191"/>
      <c r="BX40" s="1191"/>
      <c r="BY40" s="998"/>
      <c r="BZ40" s="998"/>
    </row>
    <row r="41" spans="1:78" ht="16" x14ac:dyDescent="0.2">
      <c r="A41" s="1064"/>
      <c r="B41" s="1220"/>
      <c r="C41" s="1070"/>
      <c r="D41" s="1460"/>
      <c r="E41" s="1004"/>
      <c r="F41" s="1007"/>
      <c r="G41" s="1024"/>
      <c r="H41" s="1013"/>
      <c r="I41" s="1016"/>
      <c r="J41" s="1019"/>
      <c r="K41" s="1022"/>
      <c r="L41" s="1024"/>
      <c r="M41" s="1169"/>
      <c r="N41" s="1024"/>
      <c r="O41" s="1024"/>
      <c r="P41" s="1354"/>
      <c r="Q41" s="1434"/>
      <c r="R41" s="1016"/>
      <c r="S41" s="1027"/>
      <c r="T41" s="1016"/>
      <c r="U41" s="1027"/>
      <c r="V41" s="1016"/>
      <c r="W41" s="1027"/>
      <c r="X41" s="1030"/>
      <c r="Y41" s="1027"/>
      <c r="Z41" s="1027"/>
      <c r="AA41" s="1033"/>
      <c r="AB41" s="150">
        <v>3</v>
      </c>
      <c r="AC41" s="533"/>
      <c r="AD41" s="230"/>
      <c r="AE41" s="533"/>
      <c r="AF41" s="231" t="str">
        <f t="shared" si="5"/>
        <v/>
      </c>
      <c r="AG41" s="232"/>
      <c r="AH41" s="228" t="str">
        <f t="shared" si="6"/>
        <v/>
      </c>
      <c r="AI41" s="232"/>
      <c r="AJ41" s="228" t="str">
        <f t="shared" si="7"/>
        <v/>
      </c>
      <c r="AK41" s="233" t="str">
        <f t="shared" si="8"/>
        <v/>
      </c>
      <c r="AL41" s="234" t="str">
        <f>IFERROR(IF(AND(AF40="Probabilidad",AF41="Probabilidad"),(AL40-(+AL40*AK41)),IF(AND(AF40="Impacto",AF41="Probabilidad"),(AL39-(+AL39*AK41)),IF(AF41="Impacto",AL40,""))),"")</f>
        <v/>
      </c>
      <c r="AM41" s="234" t="str">
        <f>IFERROR(IF(AND(AF40="Impacto",AF41="Impacto"),(AM40-(+AM40*AK41)),IF(AND(AF40="Probabilidad",AF41="Impacto"),(AM39-(+AM39*AK41)),IF(AF41="Probabilidad",AM40,""))),"")</f>
        <v/>
      </c>
      <c r="AN41" s="126"/>
      <c r="AO41" s="126"/>
      <c r="AP41" s="126"/>
      <c r="AQ41" s="126"/>
      <c r="AR41" s="1013"/>
      <c r="AS41" s="1036"/>
      <c r="AT41" s="1036"/>
      <c r="AU41" s="1033"/>
      <c r="AV41" s="1036"/>
      <c r="AW41" s="1036"/>
      <c r="AX41" s="1033"/>
      <c r="AY41" s="1033"/>
      <c r="AZ41" s="1033"/>
      <c r="BA41" s="1016"/>
      <c r="BB41" s="130"/>
      <c r="BC41" s="130"/>
      <c r="BD41" s="173" t="str">
        <f t="shared" si="10"/>
        <v/>
      </c>
      <c r="BE41" s="149"/>
      <c r="BF41" s="149"/>
      <c r="BG41" s="149"/>
      <c r="BH41" s="149"/>
      <c r="BI41" s="130"/>
      <c r="BJ41" s="130"/>
      <c r="BK41" s="130"/>
      <c r="BL41" s="130"/>
      <c r="BM41" s="155"/>
      <c r="BN41" s="155"/>
      <c r="BO41" s="155"/>
      <c r="BP41" s="155"/>
      <c r="BQ41" s="156"/>
      <c r="BR41" s="157"/>
      <c r="BS41" s="304"/>
      <c r="BT41" s="149"/>
      <c r="BU41" s="1191"/>
      <c r="BV41" s="1191"/>
      <c r="BW41" s="1191"/>
      <c r="BX41" s="1191"/>
      <c r="BY41" s="998"/>
      <c r="BZ41" s="998"/>
    </row>
    <row r="42" spans="1:78" ht="16" x14ac:dyDescent="0.2">
      <c r="A42" s="1064"/>
      <c r="B42" s="1220"/>
      <c r="C42" s="1070"/>
      <c r="D42" s="1460"/>
      <c r="E42" s="1004"/>
      <c r="F42" s="1007"/>
      <c r="G42" s="1024"/>
      <c r="H42" s="1013"/>
      <c r="I42" s="1016"/>
      <c r="J42" s="1019"/>
      <c r="K42" s="1022"/>
      <c r="L42" s="1024"/>
      <c r="M42" s="1169"/>
      <c r="N42" s="1024"/>
      <c r="O42" s="1024"/>
      <c r="P42" s="1354"/>
      <c r="Q42" s="1434"/>
      <c r="R42" s="1016"/>
      <c r="S42" s="1027"/>
      <c r="T42" s="1016"/>
      <c r="U42" s="1027"/>
      <c r="V42" s="1016"/>
      <c r="W42" s="1027"/>
      <c r="X42" s="1030"/>
      <c r="Y42" s="1027"/>
      <c r="Z42" s="1027"/>
      <c r="AA42" s="1033"/>
      <c r="AB42" s="150">
        <v>4</v>
      </c>
      <c r="AC42" s="301"/>
      <c r="AD42" s="149"/>
      <c r="AE42" s="301"/>
      <c r="AF42" s="145" t="str">
        <f t="shared" si="5"/>
        <v/>
      </c>
      <c r="AG42" s="151"/>
      <c r="AH42" s="146" t="str">
        <f t="shared" si="6"/>
        <v/>
      </c>
      <c r="AI42" s="151"/>
      <c r="AJ42" s="146" t="str">
        <f t="shared" si="7"/>
        <v/>
      </c>
      <c r="AK42" s="147" t="str">
        <f t="shared" si="8"/>
        <v/>
      </c>
      <c r="AL42" s="152" t="str">
        <f>IFERROR(IF(AND(AF41="Probabilidad",AF42="Probabilidad"),(AL41-(+AL41*AK42)),IF(AND(AF41="Impacto",AF42="Probabilidad"),(AL40-(+AL40*AK42)),IF(AF42="Impacto",AL41,""))),"")</f>
        <v/>
      </c>
      <c r="AM42" s="152" t="str">
        <f>IFERROR(IF(AND(AF41="Impacto",AF42="Impacto"),(AM41-(+AM41*AK42)),IF(AND(AF41="Probabilidad",AF42="Impacto"),(AM40-(+AM40*AK42)),IF(AF42="Probabilidad",AM41,""))),"")</f>
        <v/>
      </c>
      <c r="AN42" s="153"/>
      <c r="AO42" s="153"/>
      <c r="AP42" s="153"/>
      <c r="AQ42" s="153"/>
      <c r="AR42" s="1013"/>
      <c r="AS42" s="1036"/>
      <c r="AT42" s="1036"/>
      <c r="AU42" s="1033"/>
      <c r="AV42" s="1036"/>
      <c r="AW42" s="1036"/>
      <c r="AX42" s="1033"/>
      <c r="AY42" s="1033"/>
      <c r="AZ42" s="1033"/>
      <c r="BA42" s="1016"/>
      <c r="BB42" s="130"/>
      <c r="BC42" s="130"/>
      <c r="BD42" s="173" t="str">
        <f t="shared" si="10"/>
        <v/>
      </c>
      <c r="BE42" s="149"/>
      <c r="BF42" s="149"/>
      <c r="BG42" s="149"/>
      <c r="BH42" s="149"/>
      <c r="BI42" s="130"/>
      <c r="BJ42" s="130"/>
      <c r="BK42" s="130"/>
      <c r="BL42" s="130"/>
      <c r="BM42" s="155"/>
      <c r="BN42" s="155"/>
      <c r="BO42" s="155"/>
      <c r="BP42" s="155"/>
      <c r="BQ42" s="156"/>
      <c r="BR42" s="157"/>
      <c r="BS42" s="304"/>
      <c r="BT42" s="149"/>
      <c r="BU42" s="1191"/>
      <c r="BV42" s="1191"/>
      <c r="BW42" s="1191"/>
      <c r="BX42" s="1191"/>
      <c r="BY42" s="998"/>
      <c r="BZ42" s="998"/>
    </row>
    <row r="43" spans="1:78" ht="16" x14ac:dyDescent="0.2">
      <c r="A43" s="1064"/>
      <c r="B43" s="1220"/>
      <c r="C43" s="1070"/>
      <c r="D43" s="1460"/>
      <c r="E43" s="1004"/>
      <c r="F43" s="1007"/>
      <c r="G43" s="1024"/>
      <c r="H43" s="1013"/>
      <c r="I43" s="1016"/>
      <c r="J43" s="1019"/>
      <c r="K43" s="1022"/>
      <c r="L43" s="1024"/>
      <c r="M43" s="1169"/>
      <c r="N43" s="1024"/>
      <c r="O43" s="1024"/>
      <c r="P43" s="1354"/>
      <c r="Q43" s="1434"/>
      <c r="R43" s="1016"/>
      <c r="S43" s="1027"/>
      <c r="T43" s="1016"/>
      <c r="U43" s="1027"/>
      <c r="V43" s="1016"/>
      <c r="W43" s="1027"/>
      <c r="X43" s="1030"/>
      <c r="Y43" s="1027"/>
      <c r="Z43" s="1027"/>
      <c r="AA43" s="1033"/>
      <c r="AB43" s="150">
        <v>5</v>
      </c>
      <c r="AC43" s="301"/>
      <c r="AD43" s="149"/>
      <c r="AE43" s="301"/>
      <c r="AF43" s="145" t="str">
        <f t="shared" si="5"/>
        <v/>
      </c>
      <c r="AG43" s="151"/>
      <c r="AH43" s="146" t="str">
        <f t="shared" si="6"/>
        <v/>
      </c>
      <c r="AI43" s="151"/>
      <c r="AJ43" s="146" t="str">
        <f t="shared" si="7"/>
        <v/>
      </c>
      <c r="AK43" s="147" t="str">
        <f t="shared" si="8"/>
        <v/>
      </c>
      <c r="AL43" s="152" t="str">
        <f>IFERROR(IF(AND(AF42="Probabilidad",AF43="Probabilidad"),(AL42-(+AL42*AK43)),IF(AND(AF42="Impacto",AF43="Probabilidad"),(AL41-(+AL41*AK43)),IF(AF43="Impacto",AL42,""))),"")</f>
        <v/>
      </c>
      <c r="AM43" s="152" t="str">
        <f>IFERROR(IF(AND(AF42="Impacto",AF43="Impacto"),(AM42-(+AM42*AK43)),IF(AND(AF42="Probabilidad",AF43="Impacto"),(AM41-(+AM41*AK43)),IF(AF43="Probabilidad",AM42,""))),"")</f>
        <v/>
      </c>
      <c r="AN43" s="153"/>
      <c r="AO43" s="153"/>
      <c r="AP43" s="153"/>
      <c r="AQ43" s="153"/>
      <c r="AR43" s="1013"/>
      <c r="AS43" s="1036"/>
      <c r="AT43" s="1036"/>
      <c r="AU43" s="1033"/>
      <c r="AV43" s="1036"/>
      <c r="AW43" s="1036"/>
      <c r="AX43" s="1033"/>
      <c r="AY43" s="1033"/>
      <c r="AZ43" s="1033"/>
      <c r="BA43" s="1016"/>
      <c r="BB43" s="130"/>
      <c r="BC43" s="130"/>
      <c r="BD43" s="173" t="str">
        <f t="shared" si="10"/>
        <v/>
      </c>
      <c r="BE43" s="149"/>
      <c r="BF43" s="149"/>
      <c r="BG43" s="149"/>
      <c r="BH43" s="149"/>
      <c r="BI43" s="130"/>
      <c r="BJ43" s="130"/>
      <c r="BK43" s="130"/>
      <c r="BL43" s="130"/>
      <c r="BM43" s="155"/>
      <c r="BN43" s="155"/>
      <c r="BO43" s="155"/>
      <c r="BP43" s="155"/>
      <c r="BQ43" s="156"/>
      <c r="BR43" s="157"/>
      <c r="BS43" s="304"/>
      <c r="BT43" s="149"/>
      <c r="BU43" s="1191"/>
      <c r="BV43" s="1191"/>
      <c r="BW43" s="1191"/>
      <c r="BX43" s="1191"/>
      <c r="BY43" s="998"/>
      <c r="BZ43" s="998"/>
    </row>
    <row r="44" spans="1:78" ht="17" thickBot="1" x14ac:dyDescent="0.25">
      <c r="A44" s="1238"/>
      <c r="B44" s="1221"/>
      <c r="C44" s="1240"/>
      <c r="D44" s="1461"/>
      <c r="E44" s="1005"/>
      <c r="F44" s="1008"/>
      <c r="G44" s="1025"/>
      <c r="H44" s="1014"/>
      <c r="I44" s="1017"/>
      <c r="J44" s="1020"/>
      <c r="K44" s="1023"/>
      <c r="L44" s="1025"/>
      <c r="M44" s="1170"/>
      <c r="N44" s="1025"/>
      <c r="O44" s="1025"/>
      <c r="P44" s="1355"/>
      <c r="Q44" s="1435"/>
      <c r="R44" s="1017"/>
      <c r="S44" s="1028"/>
      <c r="T44" s="1017"/>
      <c r="U44" s="1028"/>
      <c r="V44" s="1017"/>
      <c r="W44" s="1028"/>
      <c r="X44" s="1031"/>
      <c r="Y44" s="1028"/>
      <c r="Z44" s="1028"/>
      <c r="AA44" s="1034"/>
      <c r="AB44" s="162">
        <v>6</v>
      </c>
      <c r="AC44" s="611"/>
      <c r="AD44" s="160"/>
      <c r="AE44" s="611"/>
      <c r="AF44" s="175" t="str">
        <f t="shared" si="5"/>
        <v/>
      </c>
      <c r="AG44" s="163"/>
      <c r="AH44" s="161" t="str">
        <f t="shared" si="6"/>
        <v/>
      </c>
      <c r="AI44" s="163"/>
      <c r="AJ44" s="161" t="str">
        <f t="shared" si="7"/>
        <v/>
      </c>
      <c r="AK44" s="164" t="str">
        <f t="shared" si="8"/>
        <v/>
      </c>
      <c r="AL44" s="220" t="str">
        <f>IFERROR(IF(AND(AF43="Probabilidad",AF44="Probabilidad"),(AL43-(+AL43*AK44)),IF(AND(AF43="Impacto",AF44="Probabilidad"),(AL42-(+AL42*AK44)),IF(AF44="Impacto",AL43,""))),"")</f>
        <v/>
      </c>
      <c r="AM44" s="220" t="str">
        <f>IFERROR(IF(AND(AF43="Impacto",AF44="Impacto"),(AM43-(+AM43*AK44)),IF(AND(AF43="Probabilidad",AF44="Impacto"),(AM42-(+AM42*AK44)),IF(AF44="Probabilidad",AM43,""))),"")</f>
        <v/>
      </c>
      <c r="AN44" s="221"/>
      <c r="AO44" s="221"/>
      <c r="AP44" s="221"/>
      <c r="AQ44" s="221"/>
      <c r="AR44" s="1014"/>
      <c r="AS44" s="1037"/>
      <c r="AT44" s="1037"/>
      <c r="AU44" s="1034"/>
      <c r="AV44" s="1037"/>
      <c r="AW44" s="1037"/>
      <c r="AX44" s="1034"/>
      <c r="AY44" s="1034"/>
      <c r="AZ44" s="1034"/>
      <c r="BA44" s="1017"/>
      <c r="BB44" s="167"/>
      <c r="BC44" s="167"/>
      <c r="BD44" s="176" t="str">
        <f t="shared" si="10"/>
        <v/>
      </c>
      <c r="BE44" s="160"/>
      <c r="BF44" s="160"/>
      <c r="BG44" s="160"/>
      <c r="BH44" s="160"/>
      <c r="BI44" s="167"/>
      <c r="BJ44" s="167"/>
      <c r="BK44" s="167"/>
      <c r="BL44" s="167"/>
      <c r="BM44" s="168"/>
      <c r="BN44" s="168"/>
      <c r="BO44" s="168"/>
      <c r="BP44" s="168"/>
      <c r="BQ44" s="169"/>
      <c r="BR44" s="170"/>
      <c r="BS44" s="711"/>
      <c r="BT44" s="160"/>
      <c r="BU44" s="1192"/>
      <c r="BV44" s="1192"/>
      <c r="BW44" s="1192"/>
      <c r="BX44" s="1192"/>
      <c r="BY44" s="999"/>
      <c r="BZ44" s="999"/>
    </row>
    <row r="45" spans="1:78" ht="189" customHeight="1" x14ac:dyDescent="0.2">
      <c r="A45" s="1338" t="s">
        <v>971</v>
      </c>
      <c r="B45" s="1341" t="s">
        <v>207</v>
      </c>
      <c r="C45" s="1344" t="s">
        <v>972</v>
      </c>
      <c r="D45" s="1459" t="s">
        <v>1259</v>
      </c>
      <c r="E45" s="1003" t="s">
        <v>973</v>
      </c>
      <c r="F45" s="1006">
        <v>1</v>
      </c>
      <c r="G45" s="994" t="s">
        <v>1325</v>
      </c>
      <c r="H45" s="1012"/>
      <c r="I45" s="1015"/>
      <c r="J45" s="1018" t="s">
        <v>1326</v>
      </c>
      <c r="K45" s="1012" t="s">
        <v>213</v>
      </c>
      <c r="L45" s="1362" t="s">
        <v>314</v>
      </c>
      <c r="M45" s="1038" t="s">
        <v>1327</v>
      </c>
      <c r="N45" s="1362"/>
      <c r="O45" s="1362"/>
      <c r="P45" s="1362"/>
      <c r="Q45" s="1380"/>
      <c r="R45" s="1015" t="s">
        <v>250</v>
      </c>
      <c r="S45" s="1026">
        <f>IF(R45="Muy Alta",100%,IF(R45="Alta",80%,IF(R45="Media",60%,IF(R45="Baja",40%,IF(R45="Muy Baja",20%,"")))))</f>
        <v>0.4</v>
      </c>
      <c r="T45" s="1015" t="s">
        <v>218</v>
      </c>
      <c r="U45" s="1026">
        <f>IF(T45="Catastrófico",100%,IF(T45="Mayor",80%,IF(T45="Moderado",60%,IF(T45="Menor",40%,IF(T45="Leve",20%,"")))))</f>
        <v>0.6</v>
      </c>
      <c r="V45" s="1015" t="s">
        <v>251</v>
      </c>
      <c r="W45" s="1026">
        <f>IF(V45="Catastrófico",100%,IF(V45="Mayor",80%,IF(V45="Moderado",60%,IF(V45="Menor",40%,IF(V45="Leve",20%,"")))))</f>
        <v>0.4</v>
      </c>
      <c r="X45" s="1029" t="str">
        <f>IF(Y45=100%,"Catastrófico",IF(Y45=80%,"Mayor",IF(Y45=60%,"Moderado",IF(Y45=40%,"Menor",IF(Y45=20%,"Leve","")))))</f>
        <v>Moderado</v>
      </c>
      <c r="Y45" s="1026">
        <f>IF(AND(U45="",W45=""),"",MAX(U45,W45))</f>
        <v>0.6</v>
      </c>
      <c r="Z45" s="1026" t="str">
        <f>CONCATENATE(R45,X45)</f>
        <v>BajaModerado</v>
      </c>
      <c r="AA45" s="1032"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Moderado</v>
      </c>
      <c r="AB45" s="97">
        <v>1</v>
      </c>
      <c r="AC45" s="12" t="s">
        <v>1328</v>
      </c>
      <c r="AD45" s="12" t="s">
        <v>271</v>
      </c>
      <c r="AE45" s="12" t="s">
        <v>1329</v>
      </c>
      <c r="AF45" s="615" t="str">
        <f t="shared" si="5"/>
        <v>Probabilidad</v>
      </c>
      <c r="AG45" s="595" t="s">
        <v>221</v>
      </c>
      <c r="AH45" s="537">
        <f t="shared" si="6"/>
        <v>0.25</v>
      </c>
      <c r="AI45" s="595" t="s">
        <v>222</v>
      </c>
      <c r="AJ45" s="537">
        <f t="shared" si="7"/>
        <v>0.15</v>
      </c>
      <c r="AK45" s="536">
        <f t="shared" si="8"/>
        <v>0.4</v>
      </c>
      <c r="AL45" s="616">
        <f>IFERROR(IF(AF45="Probabilidad",(S45-(+S45*AK45)),IF(AF45="Impacto",S45,"")),"")</f>
        <v>0.24</v>
      </c>
      <c r="AM45" s="616">
        <f>IFERROR(IF(AF45="Impacto",(Y45-(+Y45*AK45)),IF(AF45="Probabilidad",Y45,"")),"")</f>
        <v>0.6</v>
      </c>
      <c r="AN45" s="50" t="s">
        <v>223</v>
      </c>
      <c r="AO45" s="50" t="s">
        <v>291</v>
      </c>
      <c r="AP45" s="50" t="s">
        <v>225</v>
      </c>
      <c r="AQ45" s="50" t="s">
        <v>226</v>
      </c>
      <c r="AR45" s="1012" t="s">
        <v>1330</v>
      </c>
      <c r="AS45" s="1035">
        <f>S45</f>
        <v>0.4</v>
      </c>
      <c r="AT45" s="1035">
        <f>IF(AL45="","",MIN(AL45:AL50))</f>
        <v>1.8662399999999996E-2</v>
      </c>
      <c r="AU45" s="1032" t="str">
        <f>IFERROR(IF(AT45="","",IF(AT45&lt;=0.2,"Muy Baja",IF(AT45&lt;=0.4,"Baja",IF(AT45&lt;=0.6,"Media",IF(AT45&lt;=0.8,"Alta","Muy Alta"))))),"")</f>
        <v>Muy Baja</v>
      </c>
      <c r="AV45" s="1035">
        <f>Y45</f>
        <v>0.6</v>
      </c>
      <c r="AW45" s="1035">
        <f>IF(AM45="","",MIN(AM45:AM50))</f>
        <v>0.6</v>
      </c>
      <c r="AX45" s="1032" t="str">
        <f>IFERROR(IF(AW45="","",IF(AW45&lt;=0.2,"Leve",IF(AW45&lt;=0.4,"Menor",IF(AW45&lt;=0.6,"Moderado",IF(AW45&lt;=0.8,"Mayor","Catastrófico"))))),"")</f>
        <v>Moderado</v>
      </c>
      <c r="AY45" s="1032" t="str">
        <f>AA45</f>
        <v>Moderado</v>
      </c>
      <c r="AZ45" s="1032"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Moderado</v>
      </c>
      <c r="BA45" s="1780" t="s">
        <v>228</v>
      </c>
      <c r="BB45" s="352" t="s">
        <v>1331</v>
      </c>
      <c r="BC45" s="216" t="s">
        <v>982</v>
      </c>
      <c r="BD45" s="103">
        <f t="shared" ref="BD45:BD62" si="11">IF(SUM(BE45:BH45)=0,"",SUM(BE45:BH45))</f>
        <v>2</v>
      </c>
      <c r="BE45" s="9"/>
      <c r="BF45" s="9">
        <v>1</v>
      </c>
      <c r="BG45" s="9">
        <v>1</v>
      </c>
      <c r="BH45" s="9"/>
      <c r="BI45" s="46" t="s">
        <v>469</v>
      </c>
      <c r="BJ45" s="46" t="s">
        <v>983</v>
      </c>
      <c r="BK45" s="46"/>
      <c r="BL45" s="46"/>
      <c r="BM45" s="732"/>
      <c r="BN45" s="48"/>
      <c r="BO45" s="48"/>
      <c r="BP45" s="48"/>
      <c r="BQ45" s="104"/>
      <c r="BR45" s="128"/>
      <c r="BS45" s="710"/>
      <c r="BT45" s="12"/>
      <c r="BU45" s="1362"/>
      <c r="BV45" s="1153"/>
      <c r="BW45" s="1075"/>
      <c r="BX45" s="1075"/>
      <c r="BY45" s="997"/>
      <c r="BZ45" s="997"/>
    </row>
    <row r="46" spans="1:78" ht="165" customHeight="1" x14ac:dyDescent="0.2">
      <c r="A46" s="1339"/>
      <c r="B46" s="1342"/>
      <c r="C46" s="1345"/>
      <c r="D46" s="1460"/>
      <c r="E46" s="1004"/>
      <c r="F46" s="1007"/>
      <c r="G46" s="1024"/>
      <c r="H46" s="1013"/>
      <c r="I46" s="1016"/>
      <c r="J46" s="1019"/>
      <c r="K46" s="1013"/>
      <c r="L46" s="1480"/>
      <c r="M46" s="1039"/>
      <c r="N46" s="1480"/>
      <c r="O46" s="1480"/>
      <c r="P46" s="1480"/>
      <c r="Q46" s="1381"/>
      <c r="R46" s="1016"/>
      <c r="S46" s="1027"/>
      <c r="T46" s="1016"/>
      <c r="U46" s="1027"/>
      <c r="V46" s="1016"/>
      <c r="W46" s="1027"/>
      <c r="X46" s="1030"/>
      <c r="Y46" s="1027"/>
      <c r="Z46" s="1027"/>
      <c r="AA46" s="1033"/>
      <c r="AB46" s="150">
        <v>2</v>
      </c>
      <c r="AC46" s="291" t="s">
        <v>1332</v>
      </c>
      <c r="AD46" s="149" t="s">
        <v>277</v>
      </c>
      <c r="AE46" s="149" t="s">
        <v>1333</v>
      </c>
      <c r="AF46" s="171" t="str">
        <f>IF(OR(AG46="Preventivo",AG46="Detectivo"),"Probabilidad",IF(AG46="Correctivo","Impacto",""))</f>
        <v>Probabilidad</v>
      </c>
      <c r="AG46" s="151" t="s">
        <v>221</v>
      </c>
      <c r="AH46" s="146">
        <f t="shared" si="6"/>
        <v>0.25</v>
      </c>
      <c r="AI46" s="151" t="s">
        <v>222</v>
      </c>
      <c r="AJ46" s="146">
        <f t="shared" si="7"/>
        <v>0.15</v>
      </c>
      <c r="AK46" s="147">
        <f t="shared" si="8"/>
        <v>0.4</v>
      </c>
      <c r="AL46" s="172">
        <f>IFERROR(IF(AND(AF45="Probabilidad",AF46="Probabilidad"),(AL45-(+AL45*AK46)),IF(AF46="Probabilidad",(S45-(+S45*AK46)),IF(AF46="Impacto",AL45,""))),"")</f>
        <v>0.14399999999999999</v>
      </c>
      <c r="AM46" s="172">
        <f>IFERROR(IF(AND(AF45="Impacto",AF46="Impacto"),(AM45-(+AM45*AK46)),IF(AF46="Impacto",(Y45-(+Y45*AK46)),IF(AF46="Probabilidad",AM45,""))),"")</f>
        <v>0.6</v>
      </c>
      <c r="AN46" s="153" t="s">
        <v>223</v>
      </c>
      <c r="AO46" s="153" t="s">
        <v>291</v>
      </c>
      <c r="AP46" s="153" t="s">
        <v>241</v>
      </c>
      <c r="AQ46" s="153" t="s">
        <v>226</v>
      </c>
      <c r="AR46" s="1013"/>
      <c r="AS46" s="1036"/>
      <c r="AT46" s="1036"/>
      <c r="AU46" s="1033"/>
      <c r="AV46" s="1036"/>
      <c r="AW46" s="1036"/>
      <c r="AX46" s="1033"/>
      <c r="AY46" s="1033"/>
      <c r="AZ46" s="1033"/>
      <c r="BA46" s="1016"/>
      <c r="BB46" s="235"/>
      <c r="BC46" s="130"/>
      <c r="BD46" s="173" t="str">
        <f t="shared" si="11"/>
        <v/>
      </c>
      <c r="BE46" s="149"/>
      <c r="BF46" s="149"/>
      <c r="BG46" s="149"/>
      <c r="BH46" s="149"/>
      <c r="BI46" s="130"/>
      <c r="BJ46" s="130"/>
      <c r="BK46" s="130"/>
      <c r="BL46" s="130"/>
      <c r="BM46" s="155"/>
      <c r="BN46" s="155"/>
      <c r="BO46" s="155"/>
      <c r="BP46" s="155"/>
      <c r="BQ46" s="156"/>
      <c r="BR46" s="157"/>
      <c r="BS46" s="304"/>
      <c r="BT46" s="774"/>
      <c r="BU46" s="1363"/>
      <c r="BV46" s="1154"/>
      <c r="BW46" s="1191"/>
      <c r="BX46" s="1191"/>
      <c r="BY46" s="998"/>
      <c r="BZ46" s="998"/>
    </row>
    <row r="47" spans="1:78" ht="120" customHeight="1" x14ac:dyDescent="0.2">
      <c r="A47" s="1339"/>
      <c r="B47" s="1342"/>
      <c r="C47" s="1345"/>
      <c r="D47" s="1460"/>
      <c r="E47" s="1004"/>
      <c r="F47" s="1007"/>
      <c r="G47" s="1024"/>
      <c r="H47" s="1013"/>
      <c r="I47" s="1016"/>
      <c r="J47" s="1019"/>
      <c r="K47" s="1013"/>
      <c r="L47" s="1480"/>
      <c r="M47" s="1039"/>
      <c r="N47" s="1480"/>
      <c r="O47" s="1480"/>
      <c r="P47" s="1480"/>
      <c r="Q47" s="1381"/>
      <c r="R47" s="1016"/>
      <c r="S47" s="1027"/>
      <c r="T47" s="1016"/>
      <c r="U47" s="1027"/>
      <c r="V47" s="1016"/>
      <c r="W47" s="1027"/>
      <c r="X47" s="1030"/>
      <c r="Y47" s="1027"/>
      <c r="Z47" s="1027"/>
      <c r="AA47" s="1033"/>
      <c r="AB47" s="150">
        <v>3</v>
      </c>
      <c r="AC47" s="149" t="s">
        <v>1334</v>
      </c>
      <c r="AD47" s="149" t="s">
        <v>277</v>
      </c>
      <c r="AE47" s="149" t="s">
        <v>1335</v>
      </c>
      <c r="AF47" s="145" t="str">
        <f>IF(OR(AG47="Preventivo",AG47="Detectivo"),"Probabilidad",IF(AG47="Correctivo","Impacto",""))</f>
        <v>Probabilidad</v>
      </c>
      <c r="AG47" s="151" t="s">
        <v>221</v>
      </c>
      <c r="AH47" s="146">
        <f t="shared" si="6"/>
        <v>0.25</v>
      </c>
      <c r="AI47" s="151" t="s">
        <v>222</v>
      </c>
      <c r="AJ47" s="146">
        <f t="shared" si="7"/>
        <v>0.15</v>
      </c>
      <c r="AK47" s="147">
        <f t="shared" si="8"/>
        <v>0.4</v>
      </c>
      <c r="AL47" s="152">
        <f>IFERROR(IF(AND(AF46="Probabilidad",AF47="Probabilidad"),(AL46-(+AL46*AK47)),IF(AND(AF46="Impacto",AF47="Probabilidad"),(AL45-(+AL45*AK47)),IF(AF47="Impacto",AL46,""))),"")</f>
        <v>8.6399999999999991E-2</v>
      </c>
      <c r="AM47" s="152">
        <f>IFERROR(IF(AND(AF46="Impacto",AF47="Impacto"),(AM46-(+AM46*AK47)),IF(AND(AF46="Probabilidad",AF47="Impacto"),(AM45-(+AM45*AK47)),IF(AF47="Probabilidad",AM46,""))),"")</f>
        <v>0.6</v>
      </c>
      <c r="AN47" s="153" t="s">
        <v>223</v>
      </c>
      <c r="AO47" s="153" t="s">
        <v>291</v>
      </c>
      <c r="AP47" s="153" t="s">
        <v>241</v>
      </c>
      <c r="AQ47" s="153" t="s">
        <v>226</v>
      </c>
      <c r="AR47" s="1013"/>
      <c r="AS47" s="1036"/>
      <c r="AT47" s="1036"/>
      <c r="AU47" s="1033"/>
      <c r="AV47" s="1036"/>
      <c r="AW47" s="1036"/>
      <c r="AX47" s="1033"/>
      <c r="AY47" s="1033"/>
      <c r="AZ47" s="1033"/>
      <c r="BA47" s="1016"/>
      <c r="BB47" s="130"/>
      <c r="BC47" s="130"/>
      <c r="BD47" s="173" t="str">
        <f t="shared" si="11"/>
        <v/>
      </c>
      <c r="BE47" s="149"/>
      <c r="BF47" s="149"/>
      <c r="BG47" s="149"/>
      <c r="BH47" s="149"/>
      <c r="BI47" s="130"/>
      <c r="BJ47" s="130"/>
      <c r="BK47" s="130"/>
      <c r="BL47" s="130"/>
      <c r="BM47" s="155"/>
      <c r="BN47" s="155"/>
      <c r="BO47" s="155"/>
      <c r="BP47" s="155"/>
      <c r="BQ47" s="156"/>
      <c r="BR47" s="157"/>
      <c r="BS47" s="304"/>
      <c r="BT47" s="774"/>
      <c r="BU47" s="1363"/>
      <c r="BV47" s="1154"/>
      <c r="BW47" s="1191"/>
      <c r="BX47" s="1191"/>
      <c r="BY47" s="998"/>
      <c r="BZ47" s="998"/>
    </row>
    <row r="48" spans="1:78" ht="120" customHeight="1" x14ac:dyDescent="0.2">
      <c r="A48" s="1339"/>
      <c r="B48" s="1342"/>
      <c r="C48" s="1345"/>
      <c r="D48" s="1460"/>
      <c r="E48" s="1004"/>
      <c r="F48" s="1007"/>
      <c r="G48" s="1024"/>
      <c r="H48" s="1013"/>
      <c r="I48" s="1016"/>
      <c r="J48" s="1019"/>
      <c r="K48" s="1013"/>
      <c r="L48" s="1480"/>
      <c r="M48" s="1039"/>
      <c r="N48" s="1480"/>
      <c r="O48" s="1480"/>
      <c r="P48" s="1480"/>
      <c r="Q48" s="1381"/>
      <c r="R48" s="1016"/>
      <c r="S48" s="1027"/>
      <c r="T48" s="1016"/>
      <c r="U48" s="1027"/>
      <c r="V48" s="1016"/>
      <c r="W48" s="1027"/>
      <c r="X48" s="1030"/>
      <c r="Y48" s="1027"/>
      <c r="Z48" s="1027"/>
      <c r="AA48" s="1033"/>
      <c r="AB48" s="150">
        <v>4</v>
      </c>
      <c r="AC48" s="149" t="s">
        <v>1336</v>
      </c>
      <c r="AD48" s="149" t="s">
        <v>354</v>
      </c>
      <c r="AE48" s="149" t="s">
        <v>1337</v>
      </c>
      <c r="AF48" s="145" t="str">
        <f t="shared" si="5"/>
        <v>Probabilidad</v>
      </c>
      <c r="AG48" s="151" t="s">
        <v>221</v>
      </c>
      <c r="AH48" s="146">
        <f t="shared" si="6"/>
        <v>0.25</v>
      </c>
      <c r="AI48" s="151" t="s">
        <v>222</v>
      </c>
      <c r="AJ48" s="146">
        <f t="shared" si="7"/>
        <v>0.15</v>
      </c>
      <c r="AK48" s="147">
        <f t="shared" si="8"/>
        <v>0.4</v>
      </c>
      <c r="AL48" s="152">
        <f>IFERROR(IF(AND(AF47="Probabilidad",AF48="Probabilidad"),(AL47-(+AL47*AK48)),IF(AND(AF47="Impacto",AF48="Probabilidad"),(AL46-(+AL46*AK48)),IF(AF48="Impacto",AL47,""))),"")</f>
        <v>5.183999999999999E-2</v>
      </c>
      <c r="AM48" s="152">
        <f>IFERROR(IF(AND(AF47="Impacto",AF48="Impacto"),(AM47-(+AM47*AK48)),IF(AND(AF47="Probabilidad",AF48="Impacto"),(AM46-(+AM46*AK48)),IF(AF48="Probabilidad",AM47,""))),"")</f>
        <v>0.6</v>
      </c>
      <c r="AN48" s="153" t="s">
        <v>223</v>
      </c>
      <c r="AO48" s="153" t="s">
        <v>291</v>
      </c>
      <c r="AP48" s="153" t="s">
        <v>225</v>
      </c>
      <c r="AQ48" s="153" t="s">
        <v>226</v>
      </c>
      <c r="AR48" s="1013"/>
      <c r="AS48" s="1036"/>
      <c r="AT48" s="1036"/>
      <c r="AU48" s="1033"/>
      <c r="AV48" s="1036"/>
      <c r="AW48" s="1036"/>
      <c r="AX48" s="1033"/>
      <c r="AY48" s="1033"/>
      <c r="AZ48" s="1033"/>
      <c r="BA48" s="1016"/>
      <c r="BB48" s="130"/>
      <c r="BC48" s="130"/>
      <c r="BD48" s="173" t="str">
        <f t="shared" si="11"/>
        <v/>
      </c>
      <c r="BE48" s="149"/>
      <c r="BF48" s="149"/>
      <c r="BG48" s="149"/>
      <c r="BH48" s="149"/>
      <c r="BI48" s="130"/>
      <c r="BJ48" s="130"/>
      <c r="BK48" s="130"/>
      <c r="BL48" s="130"/>
      <c r="BM48" s="155"/>
      <c r="BN48" s="155"/>
      <c r="BO48" s="155"/>
      <c r="BP48" s="155"/>
      <c r="BQ48" s="156"/>
      <c r="BR48" s="157"/>
      <c r="BS48" s="304"/>
      <c r="BT48" s="774"/>
      <c r="BU48" s="1363"/>
      <c r="BV48" s="1154"/>
      <c r="BW48" s="1191"/>
      <c r="BX48" s="1191"/>
      <c r="BY48" s="998"/>
      <c r="BZ48" s="998"/>
    </row>
    <row r="49" spans="1:78" ht="120" customHeight="1" x14ac:dyDescent="0.2">
      <c r="A49" s="1339"/>
      <c r="B49" s="1342"/>
      <c r="C49" s="1345"/>
      <c r="D49" s="1460"/>
      <c r="E49" s="1004"/>
      <c r="F49" s="1007"/>
      <c r="G49" s="1024"/>
      <c r="H49" s="1013"/>
      <c r="I49" s="1016"/>
      <c r="J49" s="1019"/>
      <c r="K49" s="1013"/>
      <c r="L49" s="1480"/>
      <c r="M49" s="1039"/>
      <c r="N49" s="1480"/>
      <c r="O49" s="1480"/>
      <c r="P49" s="1480"/>
      <c r="Q49" s="1381"/>
      <c r="R49" s="1016"/>
      <c r="S49" s="1027"/>
      <c r="T49" s="1016"/>
      <c r="U49" s="1027"/>
      <c r="V49" s="1016"/>
      <c r="W49" s="1027"/>
      <c r="X49" s="1030"/>
      <c r="Y49" s="1027"/>
      <c r="Z49" s="1027"/>
      <c r="AA49" s="1033"/>
      <c r="AB49" s="150">
        <v>5</v>
      </c>
      <c r="AC49" s="225" t="s">
        <v>1338</v>
      </c>
      <c r="AD49" s="149" t="s">
        <v>277</v>
      </c>
      <c r="AE49" s="149" t="s">
        <v>1339</v>
      </c>
      <c r="AF49" s="145" t="str">
        <f t="shared" si="5"/>
        <v>Probabilidad</v>
      </c>
      <c r="AG49" s="151" t="s">
        <v>221</v>
      </c>
      <c r="AH49" s="146">
        <f t="shared" si="6"/>
        <v>0.25</v>
      </c>
      <c r="AI49" s="151" t="s">
        <v>222</v>
      </c>
      <c r="AJ49" s="146">
        <f t="shared" si="7"/>
        <v>0.15</v>
      </c>
      <c r="AK49" s="147">
        <f t="shared" si="8"/>
        <v>0.4</v>
      </c>
      <c r="AL49" s="152">
        <f>IFERROR(IF(AND(AF48="Probabilidad",AF49="Probabilidad"),(AL48-(+AL48*AK49)),IF(AND(AF48="Impacto",AF49="Probabilidad"),(AL47-(+AL47*AK49)),IF(AF49="Impacto",AL48,""))),"")</f>
        <v>3.1103999999999993E-2</v>
      </c>
      <c r="AM49" s="152">
        <f>IFERROR(IF(AND(AF48="Impacto",AF49="Impacto"),(AM48-(+AM48*AK49)),IF(AND(AF48="Probabilidad",AF49="Impacto"),(AM47-(+AM47*AK49)),IF(AF49="Probabilidad",AM48,""))),"")</f>
        <v>0.6</v>
      </c>
      <c r="AN49" s="153" t="s">
        <v>223</v>
      </c>
      <c r="AO49" s="153" t="s">
        <v>291</v>
      </c>
      <c r="AP49" s="153" t="s">
        <v>241</v>
      </c>
      <c r="AQ49" s="153" t="s">
        <v>226</v>
      </c>
      <c r="AR49" s="1013"/>
      <c r="AS49" s="1036"/>
      <c r="AT49" s="1036"/>
      <c r="AU49" s="1033"/>
      <c r="AV49" s="1036"/>
      <c r="AW49" s="1036"/>
      <c r="AX49" s="1033"/>
      <c r="AY49" s="1033"/>
      <c r="AZ49" s="1033"/>
      <c r="BA49" s="1016"/>
      <c r="BB49" s="130"/>
      <c r="BC49" s="130"/>
      <c r="BD49" s="173" t="str">
        <f t="shared" si="11"/>
        <v/>
      </c>
      <c r="BE49" s="149"/>
      <c r="BF49" s="149"/>
      <c r="BG49" s="149"/>
      <c r="BH49" s="149"/>
      <c r="BI49" s="130"/>
      <c r="BJ49" s="130"/>
      <c r="BK49" s="130"/>
      <c r="BL49" s="130"/>
      <c r="BM49" s="155"/>
      <c r="BN49" s="155"/>
      <c r="BO49" s="155"/>
      <c r="BP49" s="155"/>
      <c r="BQ49" s="156"/>
      <c r="BR49" s="157"/>
      <c r="BS49" s="304"/>
      <c r="BT49" s="774"/>
      <c r="BU49" s="1363"/>
      <c r="BV49" s="1154"/>
      <c r="BW49" s="1191"/>
      <c r="BX49" s="1191"/>
      <c r="BY49" s="998"/>
      <c r="BZ49" s="998"/>
    </row>
    <row r="50" spans="1:78" ht="135.75" customHeight="1" thickBot="1" x14ac:dyDescent="0.25">
      <c r="A50" s="1339"/>
      <c r="B50" s="1342"/>
      <c r="C50" s="1345"/>
      <c r="D50" s="1461"/>
      <c r="E50" s="1005"/>
      <c r="F50" s="1008"/>
      <c r="G50" s="1025"/>
      <c r="H50" s="1014"/>
      <c r="I50" s="1017"/>
      <c r="J50" s="1020"/>
      <c r="K50" s="1014"/>
      <c r="L50" s="1481"/>
      <c r="M50" s="1040"/>
      <c r="N50" s="1481"/>
      <c r="O50" s="1481"/>
      <c r="P50" s="1481"/>
      <c r="Q50" s="1382"/>
      <c r="R50" s="1017"/>
      <c r="S50" s="1028"/>
      <c r="T50" s="1017"/>
      <c r="U50" s="1028"/>
      <c r="V50" s="1017"/>
      <c r="W50" s="1028"/>
      <c r="X50" s="1031"/>
      <c r="Y50" s="1028"/>
      <c r="Z50" s="1028"/>
      <c r="AA50" s="1034"/>
      <c r="AB50" s="162">
        <v>6</v>
      </c>
      <c r="AC50" s="160" t="s">
        <v>1340</v>
      </c>
      <c r="AD50" s="160" t="s">
        <v>354</v>
      </c>
      <c r="AE50" s="160" t="s">
        <v>1341</v>
      </c>
      <c r="AF50" s="617" t="str">
        <f t="shared" si="5"/>
        <v>Probabilidad</v>
      </c>
      <c r="AG50" s="637" t="s">
        <v>221</v>
      </c>
      <c r="AH50" s="529">
        <f t="shared" si="6"/>
        <v>0.25</v>
      </c>
      <c r="AI50" s="637" t="s">
        <v>222</v>
      </c>
      <c r="AJ50" s="529">
        <f t="shared" si="7"/>
        <v>0.15</v>
      </c>
      <c r="AK50" s="530">
        <f t="shared" si="8"/>
        <v>0.4</v>
      </c>
      <c r="AL50" s="638">
        <f>IFERROR(IF(AND(AF49="Probabilidad",AF50="Probabilidad"),(AL49-(+AL49*AK50)),IF(AND(AF49="Impacto",AF50="Probabilidad"),(AL48-(+AL48*AK50)),IF(AF50="Impacto",AL49,""))),"")</f>
        <v>1.8662399999999996E-2</v>
      </c>
      <c r="AM50" s="638">
        <f>IFERROR(IF(AND(AF49="Impacto",AF50="Impacto"),(AM49-(+AM49*AK50)),IF(AND(AF49="Probabilidad",AF50="Impacto"),(AM48-(+AM48*AK50)),IF(AF50="Probabilidad",AM49,""))),"")</f>
        <v>0.6</v>
      </c>
      <c r="AN50" s="221" t="s">
        <v>223</v>
      </c>
      <c r="AO50" s="221" t="s">
        <v>291</v>
      </c>
      <c r="AP50" s="221" t="s">
        <v>241</v>
      </c>
      <c r="AQ50" s="221" t="s">
        <v>226</v>
      </c>
      <c r="AR50" s="1014"/>
      <c r="AS50" s="1037"/>
      <c r="AT50" s="1037"/>
      <c r="AU50" s="1034"/>
      <c r="AV50" s="1037"/>
      <c r="AW50" s="1037"/>
      <c r="AX50" s="1034"/>
      <c r="AY50" s="1034"/>
      <c r="AZ50" s="1034"/>
      <c r="BA50" s="1017"/>
      <c r="BB50" s="167"/>
      <c r="BC50" s="167"/>
      <c r="BD50" s="176" t="str">
        <f t="shared" si="11"/>
        <v/>
      </c>
      <c r="BE50" s="160"/>
      <c r="BF50" s="160"/>
      <c r="BG50" s="160"/>
      <c r="BH50" s="160"/>
      <c r="BI50" s="167"/>
      <c r="BJ50" s="167"/>
      <c r="BK50" s="167"/>
      <c r="BL50" s="167"/>
      <c r="BM50" s="168"/>
      <c r="BN50" s="168"/>
      <c r="BO50" s="168"/>
      <c r="BP50" s="168"/>
      <c r="BQ50" s="169"/>
      <c r="BR50" s="170"/>
      <c r="BS50" s="711"/>
      <c r="BT50" s="757"/>
      <c r="BU50" s="1364"/>
      <c r="BV50" s="1155"/>
      <c r="BW50" s="1192"/>
      <c r="BX50" s="1192"/>
      <c r="BY50" s="999"/>
      <c r="BZ50" s="999"/>
    </row>
    <row r="51" spans="1:78" ht="167.25" customHeight="1" x14ac:dyDescent="0.2">
      <c r="A51" s="1339"/>
      <c r="B51" s="1342"/>
      <c r="C51" s="1345"/>
      <c r="D51" s="1459" t="s">
        <v>1259</v>
      </c>
      <c r="E51" s="1003" t="s">
        <v>973</v>
      </c>
      <c r="F51" s="1006">
        <v>2</v>
      </c>
      <c r="G51" s="994" t="s">
        <v>1342</v>
      </c>
      <c r="H51" s="1012"/>
      <c r="I51" s="1015"/>
      <c r="J51" s="1018" t="s">
        <v>1343</v>
      </c>
      <c r="K51" s="1012" t="s">
        <v>313</v>
      </c>
      <c r="L51" s="1075" t="s">
        <v>314</v>
      </c>
      <c r="M51" s="1038" t="s">
        <v>1344</v>
      </c>
      <c r="N51" s="994"/>
      <c r="O51" s="994"/>
      <c r="P51" s="1075"/>
      <c r="Q51" s="1078"/>
      <c r="R51" s="1015" t="s">
        <v>217</v>
      </c>
      <c r="S51" s="1026">
        <f>IF(R51="Muy Alta",100%,IF(R51="Alta",80%,IF(R51="Media",60%,IF(R51="Baja",40%,IF(R51="Muy Baja",20%,"")))))</f>
        <v>0.6</v>
      </c>
      <c r="T51" s="1015" t="s">
        <v>218</v>
      </c>
      <c r="U51" s="1026">
        <f>IF(T51="Catastrófico",100%,IF(T51="Mayor",80%,IF(T51="Moderado",60%,IF(T51="Menor",40%,IF(T51="Leve",20%,"")))))</f>
        <v>0.6</v>
      </c>
      <c r="V51" s="1015" t="s">
        <v>218</v>
      </c>
      <c r="W51" s="1026">
        <f>IF(V51="Catastrófico",100%,IF(V51="Mayor",80%,IF(V51="Moderado",60%,IF(V51="Menor",40%,IF(V51="Leve",20%,"")))))</f>
        <v>0.6</v>
      </c>
      <c r="X51" s="1029" t="str">
        <f>IF(Y51=100%,"Catastrófico",IF(Y51=80%,"Mayor",IF(Y51=60%,"Moderado",IF(Y51=40%,"Menor",IF(Y51=20%,"Leve","")))))</f>
        <v>Moderado</v>
      </c>
      <c r="Y51" s="1026">
        <f>IF(AND(U51="",W51=""),"",MAX(U51,W51))</f>
        <v>0.6</v>
      </c>
      <c r="Z51" s="1026" t="str">
        <f>CONCATENATE(R51,X51)</f>
        <v>MediaModerado</v>
      </c>
      <c r="AA51" s="1032"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97">
        <v>1</v>
      </c>
      <c r="AC51" s="12" t="s">
        <v>1345</v>
      </c>
      <c r="AD51" s="12" t="s">
        <v>271</v>
      </c>
      <c r="AE51" s="12" t="s">
        <v>1346</v>
      </c>
      <c r="AF51" s="615" t="str">
        <f t="shared" si="5"/>
        <v>Probabilidad</v>
      </c>
      <c r="AG51" s="595" t="s">
        <v>221</v>
      </c>
      <c r="AH51" s="537">
        <f t="shared" si="6"/>
        <v>0.25</v>
      </c>
      <c r="AI51" s="595" t="s">
        <v>222</v>
      </c>
      <c r="AJ51" s="537">
        <f t="shared" si="7"/>
        <v>0.15</v>
      </c>
      <c r="AK51" s="536">
        <f t="shared" si="8"/>
        <v>0.4</v>
      </c>
      <c r="AL51" s="616">
        <f>IFERROR(IF(AF51="Probabilidad",(S51-(+S51*AK51)),IF(AF51="Impacto",S51,"")),"")</f>
        <v>0.36</v>
      </c>
      <c r="AM51" s="616">
        <f>IFERROR(IF(AF51="Impacto",(Y51-(+Y51*AK51)),IF(AF51="Probabilidad",Y51,"")),"")</f>
        <v>0.6</v>
      </c>
      <c r="AN51" s="50" t="s">
        <v>223</v>
      </c>
      <c r="AO51" s="50" t="s">
        <v>291</v>
      </c>
      <c r="AP51" s="50" t="s">
        <v>241</v>
      </c>
      <c r="AQ51" s="50" t="s">
        <v>226</v>
      </c>
      <c r="AR51" s="1012" t="s">
        <v>1347</v>
      </c>
      <c r="AS51" s="1035">
        <f>S51</f>
        <v>0.6</v>
      </c>
      <c r="AT51" s="1035">
        <f>IF(AL51="","",MIN(AL51:AL56))</f>
        <v>2.7993599999999997E-2</v>
      </c>
      <c r="AU51" s="1032" t="str">
        <f>IFERROR(IF(AT51="","",IF(AT51&lt;=0.2,"Muy Baja",IF(AT51&lt;=0.4,"Baja",IF(AT51&lt;=0.6,"Media",IF(AT51&lt;=0.8,"Alta","Muy Alta"))))),"")</f>
        <v>Muy Baja</v>
      </c>
      <c r="AV51" s="1035">
        <f>Y51</f>
        <v>0.6</v>
      </c>
      <c r="AW51" s="1035">
        <f>IF(AM51="","",MIN(AM51:AM56))</f>
        <v>0.6</v>
      </c>
      <c r="AX51" s="1032" t="str">
        <f>IFERROR(IF(AW51="","",IF(AW51&lt;=0.2,"Leve",IF(AW51&lt;=0.4,"Menor",IF(AW51&lt;=0.6,"Moderado",IF(AW51&lt;=0.8,"Mayor","Catastrófico"))))),"")</f>
        <v>Moderado</v>
      </c>
      <c r="AY51" s="1032" t="str">
        <f>AA51</f>
        <v>Moderado</v>
      </c>
      <c r="AZ51" s="1032"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Moderado</v>
      </c>
      <c r="BA51" s="1015" t="s">
        <v>228</v>
      </c>
      <c r="BB51" s="216" t="s">
        <v>1348</v>
      </c>
      <c r="BC51" s="46" t="s">
        <v>1349</v>
      </c>
      <c r="BD51" s="103">
        <f t="shared" si="11"/>
        <v>2</v>
      </c>
      <c r="BE51" s="9"/>
      <c r="BF51" s="9">
        <v>1</v>
      </c>
      <c r="BG51" s="9"/>
      <c r="BH51" s="9">
        <v>1</v>
      </c>
      <c r="BI51" s="46" t="s">
        <v>469</v>
      </c>
      <c r="BJ51" s="46" t="s">
        <v>983</v>
      </c>
      <c r="BK51" s="592"/>
      <c r="BL51" s="46"/>
      <c r="BM51" s="732"/>
      <c r="BN51" s="48"/>
      <c r="BO51" s="48"/>
      <c r="BP51" s="48"/>
      <c r="BQ51" s="104"/>
      <c r="BR51" s="128"/>
      <c r="BS51" s="710"/>
      <c r="BT51" s="12"/>
      <c r="BU51" s="1362"/>
      <c r="BV51" s="1153"/>
      <c r="BW51" s="1075"/>
      <c r="BX51" s="1075"/>
      <c r="BY51" s="997"/>
      <c r="BZ51" s="997"/>
    </row>
    <row r="52" spans="1:78" ht="210" customHeight="1" x14ac:dyDescent="0.2">
      <c r="A52" s="1339"/>
      <c r="B52" s="1342"/>
      <c r="C52" s="1345"/>
      <c r="D52" s="1460"/>
      <c r="E52" s="1004"/>
      <c r="F52" s="1007"/>
      <c r="G52" s="1024"/>
      <c r="H52" s="1013"/>
      <c r="I52" s="1016"/>
      <c r="J52" s="1019"/>
      <c r="K52" s="1013"/>
      <c r="L52" s="1076"/>
      <c r="M52" s="1039"/>
      <c r="N52" s="1024"/>
      <c r="O52" s="1024"/>
      <c r="P52" s="1076"/>
      <c r="Q52" s="1079"/>
      <c r="R52" s="1016"/>
      <c r="S52" s="1027"/>
      <c r="T52" s="1016"/>
      <c r="U52" s="1027"/>
      <c r="V52" s="1016"/>
      <c r="W52" s="1027"/>
      <c r="X52" s="1030"/>
      <c r="Y52" s="1027"/>
      <c r="Z52" s="1027"/>
      <c r="AA52" s="1033"/>
      <c r="AB52" s="150">
        <v>2</v>
      </c>
      <c r="AC52" s="291" t="s">
        <v>1350</v>
      </c>
      <c r="AD52" s="149" t="s">
        <v>271</v>
      </c>
      <c r="AE52" s="149" t="s">
        <v>1351</v>
      </c>
      <c r="AF52" s="145" t="str">
        <f t="shared" si="5"/>
        <v>Probabilidad</v>
      </c>
      <c r="AG52" s="151" t="s">
        <v>221</v>
      </c>
      <c r="AH52" s="146">
        <f t="shared" si="6"/>
        <v>0.25</v>
      </c>
      <c r="AI52" s="151" t="s">
        <v>222</v>
      </c>
      <c r="AJ52" s="146">
        <f t="shared" si="7"/>
        <v>0.15</v>
      </c>
      <c r="AK52" s="147">
        <f t="shared" si="8"/>
        <v>0.4</v>
      </c>
      <c r="AL52" s="152">
        <f>IFERROR(IF(AND(AF51="Probabilidad",AF52="Probabilidad"),(AL51-(+AL51*AK52)),IF(AF52="Probabilidad",(S51-(+S51*AK52)),IF(AF52="Impacto",AL51,""))),"")</f>
        <v>0.216</v>
      </c>
      <c r="AM52" s="152">
        <f>IFERROR(IF(AND(AF51="Impacto",AF52="Impacto"),(AM51-(+AM51*AK52)),IF(AF52="Impacto",(Y51-(+Y51*AK52)),IF(AF52="Probabilidad",AM51,""))),"")</f>
        <v>0.6</v>
      </c>
      <c r="AN52" s="153" t="s">
        <v>223</v>
      </c>
      <c r="AO52" s="153" t="s">
        <v>291</v>
      </c>
      <c r="AP52" s="153" t="s">
        <v>225</v>
      </c>
      <c r="AQ52" s="153" t="s">
        <v>226</v>
      </c>
      <c r="AR52" s="1013"/>
      <c r="AS52" s="1036"/>
      <c r="AT52" s="1036"/>
      <c r="AU52" s="1033"/>
      <c r="AV52" s="1036"/>
      <c r="AW52" s="1036"/>
      <c r="AX52" s="1033"/>
      <c r="AY52" s="1033"/>
      <c r="AZ52" s="1033"/>
      <c r="BA52" s="1016"/>
      <c r="BB52" s="177"/>
      <c r="BC52" s="130"/>
      <c r="BD52" s="173" t="str">
        <f t="shared" si="11"/>
        <v/>
      </c>
      <c r="BE52" s="149"/>
      <c r="BF52" s="149"/>
      <c r="BG52" s="149"/>
      <c r="BH52" s="149"/>
      <c r="BI52" s="130"/>
      <c r="BJ52" s="130"/>
      <c r="BK52" s="130"/>
      <c r="BL52" s="130"/>
      <c r="BM52" s="155"/>
      <c r="BN52" s="155"/>
      <c r="BO52" s="155"/>
      <c r="BP52" s="155"/>
      <c r="BQ52" s="156"/>
      <c r="BR52" s="157"/>
      <c r="BS52" s="304"/>
      <c r="BT52" s="774"/>
      <c r="BU52" s="1363"/>
      <c r="BV52" s="1154"/>
      <c r="BW52" s="1191"/>
      <c r="BX52" s="1191"/>
      <c r="BY52" s="998"/>
      <c r="BZ52" s="998"/>
    </row>
    <row r="53" spans="1:78" ht="210" customHeight="1" x14ac:dyDescent="0.2">
      <c r="A53" s="1339"/>
      <c r="B53" s="1342"/>
      <c r="C53" s="1345"/>
      <c r="D53" s="1460"/>
      <c r="E53" s="1004"/>
      <c r="F53" s="1007"/>
      <c r="G53" s="1024"/>
      <c r="H53" s="1013"/>
      <c r="I53" s="1016"/>
      <c r="J53" s="1019"/>
      <c r="K53" s="1013"/>
      <c r="L53" s="1076"/>
      <c r="M53" s="1039"/>
      <c r="N53" s="1024"/>
      <c r="O53" s="1024"/>
      <c r="P53" s="1076"/>
      <c r="Q53" s="1079"/>
      <c r="R53" s="1016"/>
      <c r="S53" s="1027"/>
      <c r="T53" s="1016"/>
      <c r="U53" s="1027"/>
      <c r="V53" s="1016"/>
      <c r="W53" s="1027"/>
      <c r="X53" s="1030"/>
      <c r="Y53" s="1027"/>
      <c r="Z53" s="1027"/>
      <c r="AA53" s="1033"/>
      <c r="AB53" s="150">
        <v>3</v>
      </c>
      <c r="AC53" s="291" t="s">
        <v>1352</v>
      </c>
      <c r="AD53" s="149" t="s">
        <v>277</v>
      </c>
      <c r="AE53" s="149" t="s">
        <v>1353</v>
      </c>
      <c r="AF53" s="145" t="str">
        <f t="shared" si="5"/>
        <v>Probabilidad</v>
      </c>
      <c r="AG53" s="151" t="s">
        <v>221</v>
      </c>
      <c r="AH53" s="146">
        <f t="shared" si="6"/>
        <v>0.25</v>
      </c>
      <c r="AI53" s="151" t="s">
        <v>222</v>
      </c>
      <c r="AJ53" s="146">
        <f t="shared" si="7"/>
        <v>0.15</v>
      </c>
      <c r="AK53" s="147">
        <f t="shared" si="8"/>
        <v>0.4</v>
      </c>
      <c r="AL53" s="152">
        <f>IFERROR(IF(AND(AF52="Probabilidad",AF53="Probabilidad"),(AL52-(+AL52*AK53)),IF(AND(AF52="Impacto",AF53="Probabilidad"),(AL51-(+AL51*AK53)),IF(AF53="Impacto",AL52,""))),"")</f>
        <v>0.12959999999999999</v>
      </c>
      <c r="AM53" s="152">
        <f>IFERROR(IF(AND(AF52="Impacto",AF53="Impacto"),(AM52-(+AM52*AK53)),IF(AND(AF52="Probabilidad",AF53="Impacto"),(AM51-(+AM51*AK53)),IF(AF53="Probabilidad",AM52,""))),"")</f>
        <v>0.6</v>
      </c>
      <c r="AN53" s="153" t="s">
        <v>223</v>
      </c>
      <c r="AO53" s="153" t="s">
        <v>291</v>
      </c>
      <c r="AP53" s="153" t="s">
        <v>225</v>
      </c>
      <c r="AQ53" s="153" t="s">
        <v>226</v>
      </c>
      <c r="AR53" s="1013"/>
      <c r="AS53" s="1036"/>
      <c r="AT53" s="1036"/>
      <c r="AU53" s="1033"/>
      <c r="AV53" s="1036"/>
      <c r="AW53" s="1036"/>
      <c r="AX53" s="1033"/>
      <c r="AY53" s="1033"/>
      <c r="AZ53" s="1033"/>
      <c r="BA53" s="1016"/>
      <c r="BB53" s="177"/>
      <c r="BC53" s="130"/>
      <c r="BD53" s="173" t="str">
        <f t="shared" si="11"/>
        <v/>
      </c>
      <c r="BE53" s="149"/>
      <c r="BF53" s="149"/>
      <c r="BG53" s="149"/>
      <c r="BH53" s="149"/>
      <c r="BI53" s="130"/>
      <c r="BJ53" s="130"/>
      <c r="BK53" s="130"/>
      <c r="BL53" s="130"/>
      <c r="BM53" s="155"/>
      <c r="BN53" s="155"/>
      <c r="BO53" s="155"/>
      <c r="BP53" s="155"/>
      <c r="BQ53" s="156"/>
      <c r="BR53" s="157"/>
      <c r="BS53" s="304"/>
      <c r="BT53" s="774"/>
      <c r="BU53" s="1363"/>
      <c r="BV53" s="1154"/>
      <c r="BW53" s="1191"/>
      <c r="BX53" s="1191"/>
      <c r="BY53" s="998"/>
      <c r="BZ53" s="998"/>
    </row>
    <row r="54" spans="1:78" ht="225" customHeight="1" x14ac:dyDescent="0.2">
      <c r="A54" s="1339"/>
      <c r="B54" s="1342"/>
      <c r="C54" s="1345"/>
      <c r="D54" s="1460"/>
      <c r="E54" s="1004"/>
      <c r="F54" s="1007"/>
      <c r="G54" s="1024"/>
      <c r="H54" s="1013"/>
      <c r="I54" s="1016"/>
      <c r="J54" s="1019"/>
      <c r="K54" s="1013"/>
      <c r="L54" s="1076"/>
      <c r="M54" s="1039"/>
      <c r="N54" s="1024"/>
      <c r="O54" s="1024"/>
      <c r="P54" s="1076"/>
      <c r="Q54" s="1079"/>
      <c r="R54" s="1016"/>
      <c r="S54" s="1027"/>
      <c r="T54" s="1016"/>
      <c r="U54" s="1027"/>
      <c r="V54" s="1016"/>
      <c r="W54" s="1027"/>
      <c r="X54" s="1030"/>
      <c r="Y54" s="1027"/>
      <c r="Z54" s="1027"/>
      <c r="AA54" s="1033"/>
      <c r="AB54" s="150">
        <v>4</v>
      </c>
      <c r="AC54" s="291" t="s">
        <v>1354</v>
      </c>
      <c r="AD54" s="149" t="s">
        <v>277</v>
      </c>
      <c r="AE54" s="149" t="s">
        <v>1355</v>
      </c>
      <c r="AF54" s="145" t="str">
        <f t="shared" si="5"/>
        <v>Probabilidad</v>
      </c>
      <c r="AG54" s="151" t="s">
        <v>221</v>
      </c>
      <c r="AH54" s="146">
        <f t="shared" si="6"/>
        <v>0.25</v>
      </c>
      <c r="AI54" s="151" t="s">
        <v>222</v>
      </c>
      <c r="AJ54" s="146">
        <f t="shared" si="7"/>
        <v>0.15</v>
      </c>
      <c r="AK54" s="147">
        <f t="shared" si="8"/>
        <v>0.4</v>
      </c>
      <c r="AL54" s="152">
        <f>IFERROR(IF(AND(AF53="Probabilidad",AF54="Probabilidad"),(AL53-(+AL53*AK54)),IF(AND(AF53="Impacto",AF54="Probabilidad"),(AL52-(+AL52*AK54)),IF(AF54="Impacto",AL53,""))),"")</f>
        <v>7.7759999999999996E-2</v>
      </c>
      <c r="AM54" s="152">
        <f>IFERROR(IF(AND(AF53="Impacto",AF54="Impacto"),(AM53-(+AM53*AK54)),IF(AND(AF53="Probabilidad",AF54="Impacto"),(AM52-(+AM52*AK54)),IF(AF54="Probabilidad",AM53,""))),"")</f>
        <v>0.6</v>
      </c>
      <c r="AN54" s="153" t="s">
        <v>223</v>
      </c>
      <c r="AO54" s="153" t="s">
        <v>291</v>
      </c>
      <c r="AP54" s="153" t="s">
        <v>241</v>
      </c>
      <c r="AQ54" s="153" t="s">
        <v>226</v>
      </c>
      <c r="AR54" s="1013"/>
      <c r="AS54" s="1036"/>
      <c r="AT54" s="1036"/>
      <c r="AU54" s="1033"/>
      <c r="AV54" s="1036"/>
      <c r="AW54" s="1036"/>
      <c r="AX54" s="1033"/>
      <c r="AY54" s="1033"/>
      <c r="AZ54" s="1033"/>
      <c r="BA54" s="1016"/>
      <c r="BB54" s="177"/>
      <c r="BC54" s="130"/>
      <c r="BD54" s="173" t="str">
        <f t="shared" si="11"/>
        <v/>
      </c>
      <c r="BE54" s="149"/>
      <c r="BF54" s="149"/>
      <c r="BG54" s="149"/>
      <c r="BH54" s="149"/>
      <c r="BI54" s="130"/>
      <c r="BJ54" s="130"/>
      <c r="BK54" s="130"/>
      <c r="BL54" s="130"/>
      <c r="BM54" s="155"/>
      <c r="BN54" s="155"/>
      <c r="BO54" s="155"/>
      <c r="BP54" s="155"/>
      <c r="BQ54" s="156"/>
      <c r="BR54" s="157"/>
      <c r="BS54" s="304"/>
      <c r="BT54" s="758"/>
      <c r="BU54" s="1363"/>
      <c r="BV54" s="1154"/>
      <c r="BW54" s="1191"/>
      <c r="BX54" s="1191"/>
      <c r="BY54" s="998"/>
      <c r="BZ54" s="998"/>
    </row>
    <row r="55" spans="1:78" ht="225" customHeight="1" x14ac:dyDescent="0.2">
      <c r="A55" s="1339"/>
      <c r="B55" s="1342"/>
      <c r="C55" s="1345"/>
      <c r="D55" s="1460"/>
      <c r="E55" s="1004"/>
      <c r="F55" s="1007"/>
      <c r="G55" s="1024"/>
      <c r="H55" s="1013"/>
      <c r="I55" s="1016"/>
      <c r="J55" s="1019"/>
      <c r="K55" s="1013"/>
      <c r="L55" s="1076"/>
      <c r="M55" s="1039"/>
      <c r="N55" s="1024"/>
      <c r="O55" s="1024"/>
      <c r="P55" s="1076"/>
      <c r="Q55" s="1079"/>
      <c r="R55" s="1016"/>
      <c r="S55" s="1027"/>
      <c r="T55" s="1016"/>
      <c r="U55" s="1027"/>
      <c r="V55" s="1016"/>
      <c r="W55" s="1027"/>
      <c r="X55" s="1030"/>
      <c r="Y55" s="1027"/>
      <c r="Z55" s="1027"/>
      <c r="AA55" s="1033"/>
      <c r="AB55" s="150">
        <v>5</v>
      </c>
      <c r="AC55" s="291" t="s">
        <v>1356</v>
      </c>
      <c r="AD55" s="149" t="s">
        <v>277</v>
      </c>
      <c r="AE55" s="149" t="s">
        <v>1357</v>
      </c>
      <c r="AF55" s="145" t="str">
        <f t="shared" si="5"/>
        <v>Probabilidad</v>
      </c>
      <c r="AG55" s="151" t="s">
        <v>221</v>
      </c>
      <c r="AH55" s="146">
        <f t="shared" si="6"/>
        <v>0.25</v>
      </c>
      <c r="AI55" s="151" t="s">
        <v>222</v>
      </c>
      <c r="AJ55" s="146">
        <f t="shared" si="7"/>
        <v>0.15</v>
      </c>
      <c r="AK55" s="147">
        <f t="shared" si="8"/>
        <v>0.4</v>
      </c>
      <c r="AL55" s="152">
        <f>IFERROR(IF(AND(AF54="Probabilidad",AF55="Probabilidad"),(AL54-(+AL54*AK55)),IF(AND(AF54="Impacto",AF55="Probabilidad"),(AL53-(+AL53*AK55)),IF(AF55="Impacto",AL54,""))),"")</f>
        <v>4.6655999999999996E-2</v>
      </c>
      <c r="AM55" s="152">
        <f>IFERROR(IF(AND(AF54="Impacto",AF55="Impacto"),(AM54-(+AM54*AK55)),IF(AND(AF54="Probabilidad",AF55="Impacto"),(AM53-(+AM53*AK55)),IF(AF55="Probabilidad",AM54,""))),"")</f>
        <v>0.6</v>
      </c>
      <c r="AN55" s="153" t="s">
        <v>223</v>
      </c>
      <c r="AO55" s="153" t="s">
        <v>291</v>
      </c>
      <c r="AP55" s="153" t="s">
        <v>225</v>
      </c>
      <c r="AQ55" s="153" t="s">
        <v>226</v>
      </c>
      <c r="AR55" s="1013"/>
      <c r="AS55" s="1036"/>
      <c r="AT55" s="1036"/>
      <c r="AU55" s="1033"/>
      <c r="AV55" s="1036"/>
      <c r="AW55" s="1036"/>
      <c r="AX55" s="1033"/>
      <c r="AY55" s="1033"/>
      <c r="AZ55" s="1033"/>
      <c r="BA55" s="1016"/>
      <c r="BB55" s="177"/>
      <c r="BC55" s="130"/>
      <c r="BD55" s="173" t="str">
        <f t="shared" si="11"/>
        <v/>
      </c>
      <c r="BE55" s="149"/>
      <c r="BF55" s="149"/>
      <c r="BG55" s="149"/>
      <c r="BH55" s="149"/>
      <c r="BI55" s="130"/>
      <c r="BJ55" s="130"/>
      <c r="BK55" s="130"/>
      <c r="BL55" s="130"/>
      <c r="BM55" s="155"/>
      <c r="BN55" s="155"/>
      <c r="BO55" s="155"/>
      <c r="BP55" s="155"/>
      <c r="BQ55" s="156"/>
      <c r="BR55" s="157"/>
      <c r="BS55" s="304"/>
      <c r="BT55" s="758"/>
      <c r="BU55" s="1363"/>
      <c r="BV55" s="1154"/>
      <c r="BW55" s="1191"/>
      <c r="BX55" s="1191"/>
      <c r="BY55" s="998"/>
      <c r="BZ55" s="998"/>
    </row>
    <row r="56" spans="1:78" ht="255.75" customHeight="1" thickBot="1" x14ac:dyDescent="0.25">
      <c r="A56" s="1339"/>
      <c r="B56" s="1342"/>
      <c r="C56" s="1345"/>
      <c r="D56" s="1784"/>
      <c r="E56" s="1004"/>
      <c r="F56" s="1785"/>
      <c r="G56" s="1786"/>
      <c r="H56" s="1013"/>
      <c r="I56" s="1764"/>
      <c r="J56" s="1019"/>
      <c r="K56" s="1013"/>
      <c r="L56" s="1761"/>
      <c r="M56" s="1039"/>
      <c r="N56" s="1786"/>
      <c r="O56" s="1786"/>
      <c r="P56" s="1761"/>
      <c r="Q56" s="1766"/>
      <c r="R56" s="1764"/>
      <c r="S56" s="1765"/>
      <c r="T56" s="1764"/>
      <c r="U56" s="1765"/>
      <c r="V56" s="1764"/>
      <c r="W56" s="1765"/>
      <c r="X56" s="1783"/>
      <c r="Y56" s="1765"/>
      <c r="Z56" s="1765"/>
      <c r="AA56" s="1763"/>
      <c r="AB56" s="769">
        <v>6</v>
      </c>
      <c r="AC56" s="754" t="s">
        <v>1358</v>
      </c>
      <c r="AD56" s="754" t="s">
        <v>354</v>
      </c>
      <c r="AE56" s="185" t="s">
        <v>1359</v>
      </c>
      <c r="AF56" s="778" t="str">
        <f t="shared" si="5"/>
        <v>Probabilidad</v>
      </c>
      <c r="AG56" s="521" t="s">
        <v>221</v>
      </c>
      <c r="AH56" s="717">
        <f t="shared" si="6"/>
        <v>0.25</v>
      </c>
      <c r="AI56" s="521" t="s">
        <v>222</v>
      </c>
      <c r="AJ56" s="717">
        <f t="shared" si="7"/>
        <v>0.15</v>
      </c>
      <c r="AK56" s="718">
        <f t="shared" si="8"/>
        <v>0.4</v>
      </c>
      <c r="AL56" s="763">
        <f>IFERROR(IF(AND(AF55="Probabilidad",AF56="Probabilidad"),(AL55-(+AL55*AK56)),IF(AND(AF55="Impacto",AF56="Probabilidad"),(AL54-(+AL54*AK56)),IF(AF56="Impacto",AL55,""))),"")</f>
        <v>2.7993599999999997E-2</v>
      </c>
      <c r="AM56" s="763">
        <f>IFERROR(IF(AND(AF55="Impacto",AF56="Impacto"),(AM55-(+AM55*AK56)),IF(AND(AF55="Probabilidad",AF56="Impacto"),(AM54-(+AM54*AK56)),IF(AF56="Probabilidad",AM55,""))),"")</f>
        <v>0.6</v>
      </c>
      <c r="AN56" s="126" t="s">
        <v>223</v>
      </c>
      <c r="AO56" s="126" t="s">
        <v>291</v>
      </c>
      <c r="AP56" s="126" t="s">
        <v>241</v>
      </c>
      <c r="AQ56" s="126" t="s">
        <v>226</v>
      </c>
      <c r="AR56" s="1013"/>
      <c r="AS56" s="1762"/>
      <c r="AT56" s="1762"/>
      <c r="AU56" s="1763"/>
      <c r="AV56" s="1762"/>
      <c r="AW56" s="1762"/>
      <c r="AX56" s="1763"/>
      <c r="AY56" s="1763"/>
      <c r="AZ56" s="1763"/>
      <c r="BA56" s="1764"/>
      <c r="BB56" s="785"/>
      <c r="BC56" s="772"/>
      <c r="BD56" s="783" t="str">
        <f t="shared" si="11"/>
        <v/>
      </c>
      <c r="BE56" s="754"/>
      <c r="BF56" s="754"/>
      <c r="BG56" s="754"/>
      <c r="BH56" s="754"/>
      <c r="BI56" s="772"/>
      <c r="BJ56" s="772"/>
      <c r="BK56" s="772"/>
      <c r="BL56" s="772"/>
      <c r="BM56" s="764"/>
      <c r="BN56" s="764"/>
      <c r="BO56" s="764"/>
      <c r="BP56" s="764"/>
      <c r="BQ56" s="753"/>
      <c r="BR56" s="776"/>
      <c r="BS56" s="711"/>
      <c r="BT56" s="7"/>
      <c r="BU56" s="1773"/>
      <c r="BV56" s="1154"/>
      <c r="BW56" s="1761"/>
      <c r="BX56" s="1761"/>
      <c r="BY56" s="1400"/>
      <c r="BZ56" s="1400"/>
    </row>
    <row r="57" spans="1:78" ht="285" customHeight="1" x14ac:dyDescent="0.2">
      <c r="A57" s="1339"/>
      <c r="B57" s="1342"/>
      <c r="C57" s="1345"/>
      <c r="D57" s="1459" t="s">
        <v>1259</v>
      </c>
      <c r="E57" s="1003" t="s">
        <v>973</v>
      </c>
      <c r="F57" s="1006">
        <v>3</v>
      </c>
      <c r="G57" s="994" t="s">
        <v>1360</v>
      </c>
      <c r="H57" s="1012"/>
      <c r="I57" s="1015"/>
      <c r="J57" s="1018" t="s">
        <v>1361</v>
      </c>
      <c r="K57" s="1012" t="s">
        <v>313</v>
      </c>
      <c r="L57" s="1075" t="s">
        <v>314</v>
      </c>
      <c r="M57" s="1038" t="s">
        <v>1362</v>
      </c>
      <c r="N57" s="994"/>
      <c r="O57" s="994"/>
      <c r="P57" s="1075"/>
      <c r="Q57" s="1359"/>
      <c r="R57" s="1015" t="s">
        <v>217</v>
      </c>
      <c r="S57" s="1026">
        <f>IF(R57="Muy Alta",100%,IF(R57="Alta",80%,IF(R57="Media",60%,IF(R57="Baja",40%,IF(R57="Muy Baja",20%,"")))))</f>
        <v>0.6</v>
      </c>
      <c r="T57" s="1015" t="s">
        <v>218</v>
      </c>
      <c r="U57" s="1026">
        <f>IF(T57="Catastrófico",100%,IF(T57="Mayor",80%,IF(T57="Moderado",60%,IF(T57="Menor",40%,IF(T57="Leve",20%,"")))))</f>
        <v>0.6</v>
      </c>
      <c r="V57" s="1015" t="s">
        <v>218</v>
      </c>
      <c r="W57" s="1026">
        <f>IF(V57="Catastrófico",100%,IF(V57="Mayor",80%,IF(V57="Moderado",60%,IF(V57="Menor",40%,IF(V57="Leve",20%,"")))))</f>
        <v>0.6</v>
      </c>
      <c r="X57" s="1029" t="str">
        <f>IF(Y57=100%,"Catastrófico",IF(Y57=80%,"Mayor",IF(Y57=60%,"Moderado",IF(Y57=40%,"Menor",IF(Y57=20%,"Leve","")))))</f>
        <v>Moderado</v>
      </c>
      <c r="Y57" s="1026">
        <f>IF(AND(U57="",W57=""),"",MAX(U57,W57))</f>
        <v>0.6</v>
      </c>
      <c r="Z57" s="1026" t="str">
        <f>CONCATENATE(R57,X57)</f>
        <v>MediaModerado</v>
      </c>
      <c r="AA57" s="1032"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12" t="s">
        <v>1363</v>
      </c>
      <c r="AD57" s="12" t="s">
        <v>277</v>
      </c>
      <c r="AE57" s="9" t="s">
        <v>1364</v>
      </c>
      <c r="AF57" s="615" t="str">
        <f t="shared" si="5"/>
        <v>Probabilidad</v>
      </c>
      <c r="AG57" s="595" t="s">
        <v>221</v>
      </c>
      <c r="AH57" s="537">
        <f t="shared" si="6"/>
        <v>0.25</v>
      </c>
      <c r="AI57" s="595" t="s">
        <v>222</v>
      </c>
      <c r="AJ57" s="537">
        <f t="shared" si="7"/>
        <v>0.15</v>
      </c>
      <c r="AK57" s="536">
        <f t="shared" si="8"/>
        <v>0.4</v>
      </c>
      <c r="AL57" s="616">
        <f>IFERROR(IF(AF57="Probabilidad",(S57-(+S57*AK57)),IF(AF57="Impacto",S57,"")),"")</f>
        <v>0.36</v>
      </c>
      <c r="AM57" s="616">
        <f>IFERROR(IF(AF57="Impacto",(Y57-(+Y57*AK57)),IF(AF57="Probabilidad",Y57,"")),"")</f>
        <v>0.6</v>
      </c>
      <c r="AN57" s="50" t="s">
        <v>223</v>
      </c>
      <c r="AO57" s="50" t="s">
        <v>291</v>
      </c>
      <c r="AP57" s="50" t="s">
        <v>225</v>
      </c>
      <c r="AQ57" s="50" t="s">
        <v>226</v>
      </c>
      <c r="AR57" s="1012" t="s">
        <v>1365</v>
      </c>
      <c r="AS57" s="1035">
        <f>S57</f>
        <v>0.6</v>
      </c>
      <c r="AT57" s="1035">
        <f>IF(AL57="","",MIN(AL57:AL62))</f>
        <v>2.7993599999999997E-2</v>
      </c>
      <c r="AU57" s="1032" t="str">
        <f>IFERROR(IF(AT57="","",IF(AT57&lt;=0.2,"Muy Baja",IF(AT57&lt;=0.4,"Baja",IF(AT57&lt;=0.6,"Media",IF(AT57&lt;=0.8,"Alta","Muy Alta"))))),"")</f>
        <v>Muy Baja</v>
      </c>
      <c r="AV57" s="1035">
        <f>Y57</f>
        <v>0.6</v>
      </c>
      <c r="AW57" s="1035">
        <f>IF(AM57="","",MIN(AM57:AM62))</f>
        <v>0.6</v>
      </c>
      <c r="AX57" s="1032" t="str">
        <f>IFERROR(IF(AW57="","",IF(AW57&lt;=0.2,"Leve",IF(AW57&lt;=0.4,"Menor",IF(AW57&lt;=0.6,"Moderado",IF(AW57&lt;=0.8,"Mayor","Catastrófico"))))),"")</f>
        <v>Moderado</v>
      </c>
      <c r="AY57" s="1032" t="str">
        <f>AA57</f>
        <v>Moderado</v>
      </c>
      <c r="AZ57" s="1032"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Moderado</v>
      </c>
      <c r="BA57" s="1015" t="s">
        <v>228</v>
      </c>
      <c r="BB57" s="619" t="s">
        <v>1366</v>
      </c>
      <c r="BC57" s="619" t="s">
        <v>1367</v>
      </c>
      <c r="BD57" s="103">
        <f t="shared" si="11"/>
        <v>1</v>
      </c>
      <c r="BE57" s="590">
        <v>1</v>
      </c>
      <c r="BF57" s="590"/>
      <c r="BG57" s="590"/>
      <c r="BH57" s="590"/>
      <c r="BI57" s="46" t="s">
        <v>469</v>
      </c>
      <c r="BJ57" s="46" t="s">
        <v>983</v>
      </c>
      <c r="BK57" s="619"/>
      <c r="BL57" s="619"/>
      <c r="BM57" s="732"/>
      <c r="BN57" s="48"/>
      <c r="BO57" s="48"/>
      <c r="BP57" s="48"/>
      <c r="BQ57" s="104"/>
      <c r="BR57" s="128"/>
      <c r="BS57" s="710"/>
      <c r="BT57" s="771"/>
      <c r="BU57" s="1362"/>
      <c r="BV57" s="1365"/>
      <c r="BW57" s="1075"/>
      <c r="BX57" s="1075"/>
      <c r="BY57" s="997"/>
      <c r="BZ57" s="997"/>
    </row>
    <row r="58" spans="1:78" ht="177" customHeight="1" x14ac:dyDescent="0.2">
      <c r="A58" s="1339"/>
      <c r="B58" s="1342"/>
      <c r="C58" s="1345"/>
      <c r="D58" s="1787"/>
      <c r="E58" s="1004"/>
      <c r="F58" s="1759"/>
      <c r="G58" s="995"/>
      <c r="H58" s="1013"/>
      <c r="I58" s="1774"/>
      <c r="J58" s="1019"/>
      <c r="K58" s="1013"/>
      <c r="L58" s="1191"/>
      <c r="M58" s="1039"/>
      <c r="N58" s="995"/>
      <c r="O58" s="995"/>
      <c r="P58" s="1191"/>
      <c r="Q58" s="1776"/>
      <c r="R58" s="1774"/>
      <c r="S58" s="1771"/>
      <c r="T58" s="1774"/>
      <c r="U58" s="1771"/>
      <c r="V58" s="1774"/>
      <c r="W58" s="1771"/>
      <c r="X58" s="1781"/>
      <c r="Y58" s="1771"/>
      <c r="Z58" s="1771"/>
      <c r="AA58" s="1769"/>
      <c r="AB58" s="812">
        <v>2</v>
      </c>
      <c r="AC58" s="754" t="s">
        <v>1368</v>
      </c>
      <c r="AD58" s="774" t="s">
        <v>277</v>
      </c>
      <c r="AE58" s="774" t="s">
        <v>1369</v>
      </c>
      <c r="AF58" s="813" t="str">
        <f t="shared" si="5"/>
        <v>Probabilidad</v>
      </c>
      <c r="AG58" s="780" t="s">
        <v>221</v>
      </c>
      <c r="AH58" s="756">
        <f t="shared" si="6"/>
        <v>0.25</v>
      </c>
      <c r="AI58" s="780" t="s">
        <v>222</v>
      </c>
      <c r="AJ58" s="756">
        <f t="shared" si="7"/>
        <v>0.15</v>
      </c>
      <c r="AK58" s="814">
        <f t="shared" si="8"/>
        <v>0.4</v>
      </c>
      <c r="AL58" s="815">
        <f>IFERROR(IF(AND(AF57="Probabilidad",AF58="Probabilidad"),(AL57-(+AL57*AK58)),IF(AF58="Probabilidad",(S57-(+S57*AK58)),IF(AF58="Impacto",AL57,""))),"")</f>
        <v>0.216</v>
      </c>
      <c r="AM58" s="815">
        <f>IFERROR(IF(AND(AF57="Impacto",AF58="Impacto"),(AM57-(+AM57*AK58)),IF(AF58="Impacto",(Y57-(+Y57*AK58)),IF(AF58="Probabilidad",AM57,""))),"")</f>
        <v>0.6</v>
      </c>
      <c r="AN58" s="751" t="s">
        <v>223</v>
      </c>
      <c r="AO58" s="751" t="s">
        <v>291</v>
      </c>
      <c r="AP58" s="751" t="s">
        <v>241</v>
      </c>
      <c r="AQ58" s="751" t="s">
        <v>226</v>
      </c>
      <c r="AR58" s="1013"/>
      <c r="AS58" s="1767"/>
      <c r="AT58" s="1767"/>
      <c r="AU58" s="1769"/>
      <c r="AV58" s="1767"/>
      <c r="AW58" s="1767"/>
      <c r="AX58" s="1769"/>
      <c r="AY58" s="1769"/>
      <c r="AZ58" s="1769"/>
      <c r="BA58" s="1774"/>
      <c r="BB58" s="789"/>
      <c r="BC58" s="789"/>
      <c r="BD58" s="822" t="str">
        <f t="shared" si="11"/>
        <v/>
      </c>
      <c r="BE58" s="774"/>
      <c r="BF58" s="774"/>
      <c r="BG58" s="774"/>
      <c r="BH58" s="774"/>
      <c r="BI58" s="789"/>
      <c r="BJ58" s="789"/>
      <c r="BK58" s="789"/>
      <c r="BL58" s="789"/>
      <c r="BM58" s="791"/>
      <c r="BN58" s="791"/>
      <c r="BO58" s="791"/>
      <c r="BP58" s="791"/>
      <c r="BQ58" s="792"/>
      <c r="BR58" s="777"/>
      <c r="BS58" s="759"/>
      <c r="BT58" s="774"/>
      <c r="BU58" s="1363"/>
      <c r="BV58" s="1366"/>
      <c r="BW58" s="1191"/>
      <c r="BX58" s="1191"/>
      <c r="BY58" s="998"/>
      <c r="BZ58" s="998"/>
    </row>
    <row r="59" spans="1:78" ht="125.25" customHeight="1" x14ac:dyDescent="0.2">
      <c r="A59" s="1339"/>
      <c r="B59" s="1342"/>
      <c r="C59" s="1345"/>
      <c r="D59" s="1787"/>
      <c r="E59" s="1004"/>
      <c r="F59" s="1759"/>
      <c r="G59" s="995"/>
      <c r="H59" s="1013"/>
      <c r="I59" s="1774"/>
      <c r="J59" s="1019"/>
      <c r="K59" s="1013"/>
      <c r="L59" s="1191"/>
      <c r="M59" s="1039"/>
      <c r="N59" s="995"/>
      <c r="O59" s="995"/>
      <c r="P59" s="1191"/>
      <c r="Q59" s="1776"/>
      <c r="R59" s="1774"/>
      <c r="S59" s="1771"/>
      <c r="T59" s="1774"/>
      <c r="U59" s="1771"/>
      <c r="V59" s="1774"/>
      <c r="W59" s="1771"/>
      <c r="X59" s="1781"/>
      <c r="Y59" s="1771"/>
      <c r="Z59" s="1771"/>
      <c r="AA59" s="1769"/>
      <c r="AB59" s="812">
        <v>3</v>
      </c>
      <c r="AC59" s="754" t="s">
        <v>1370</v>
      </c>
      <c r="AD59" s="774" t="s">
        <v>271</v>
      </c>
      <c r="AE59" s="774" t="s">
        <v>1371</v>
      </c>
      <c r="AF59" s="813" t="str">
        <f t="shared" si="5"/>
        <v>Probabilidad</v>
      </c>
      <c r="AG59" s="780" t="s">
        <v>221</v>
      </c>
      <c r="AH59" s="756">
        <f t="shared" si="6"/>
        <v>0.25</v>
      </c>
      <c r="AI59" s="780" t="s">
        <v>222</v>
      </c>
      <c r="AJ59" s="756">
        <f t="shared" si="7"/>
        <v>0.15</v>
      </c>
      <c r="AK59" s="814">
        <f t="shared" si="8"/>
        <v>0.4</v>
      </c>
      <c r="AL59" s="815">
        <f>IFERROR(IF(AND(AF58="Probabilidad",AF59="Probabilidad"),(AL58-(+AL58*AK59)),IF(AND(AF58="Impacto",AF59="Probabilidad"),(AL57-(+AL57*AK59)),IF(AF59="Impacto",AL58,""))),"")</f>
        <v>0.12959999999999999</v>
      </c>
      <c r="AM59" s="815">
        <f>IFERROR(IF(AND(AF58="Impacto",AF59="Impacto"),(AM58-(+AM58*AK59)),IF(AND(AF58="Probabilidad",AF59="Impacto"),(AM57-(+AM57*AK59)),IF(AF59="Probabilidad",AM58,""))),"")</f>
        <v>0.6</v>
      </c>
      <c r="AN59" s="751" t="s">
        <v>223</v>
      </c>
      <c r="AO59" s="751" t="s">
        <v>291</v>
      </c>
      <c r="AP59" s="751" t="s">
        <v>225</v>
      </c>
      <c r="AQ59" s="751" t="s">
        <v>226</v>
      </c>
      <c r="AR59" s="1013"/>
      <c r="AS59" s="1767"/>
      <c r="AT59" s="1767"/>
      <c r="AU59" s="1769"/>
      <c r="AV59" s="1767"/>
      <c r="AW59" s="1767"/>
      <c r="AX59" s="1769"/>
      <c r="AY59" s="1769"/>
      <c r="AZ59" s="1769"/>
      <c r="BA59" s="1774"/>
      <c r="BB59" s="789"/>
      <c r="BC59" s="789"/>
      <c r="BD59" s="822" t="str">
        <f t="shared" si="11"/>
        <v/>
      </c>
      <c r="BE59" s="774"/>
      <c r="BF59" s="774"/>
      <c r="BG59" s="774"/>
      <c r="BH59" s="774"/>
      <c r="BI59" s="789"/>
      <c r="BJ59" s="789"/>
      <c r="BK59" s="789"/>
      <c r="BL59" s="789"/>
      <c r="BM59" s="791"/>
      <c r="BN59" s="791"/>
      <c r="BO59" s="791"/>
      <c r="BP59" s="791"/>
      <c r="BQ59" s="792"/>
      <c r="BR59" s="777"/>
      <c r="BS59" s="759"/>
      <c r="BT59" s="774"/>
      <c r="BU59" s="1363"/>
      <c r="BV59" s="1366"/>
      <c r="BW59" s="1191"/>
      <c r="BX59" s="1191"/>
      <c r="BY59" s="998"/>
      <c r="BZ59" s="998"/>
    </row>
    <row r="60" spans="1:78" ht="125.25" customHeight="1" x14ac:dyDescent="0.2">
      <c r="A60" s="1339"/>
      <c r="B60" s="1342"/>
      <c r="C60" s="1345"/>
      <c r="D60" s="1787"/>
      <c r="E60" s="1004"/>
      <c r="F60" s="1759"/>
      <c r="G60" s="995"/>
      <c r="H60" s="1013"/>
      <c r="I60" s="1774"/>
      <c r="J60" s="1019"/>
      <c r="K60" s="1013"/>
      <c r="L60" s="1191"/>
      <c r="M60" s="1039"/>
      <c r="N60" s="995"/>
      <c r="O60" s="995"/>
      <c r="P60" s="1191"/>
      <c r="Q60" s="1776"/>
      <c r="R60" s="1774"/>
      <c r="S60" s="1771"/>
      <c r="T60" s="1774"/>
      <c r="U60" s="1771"/>
      <c r="V60" s="1774"/>
      <c r="W60" s="1771"/>
      <c r="X60" s="1781"/>
      <c r="Y60" s="1771"/>
      <c r="Z60" s="1771"/>
      <c r="AA60" s="1769"/>
      <c r="AB60" s="812">
        <v>4</v>
      </c>
      <c r="AC60" s="754" t="s">
        <v>1372</v>
      </c>
      <c r="AD60" s="774" t="s">
        <v>271</v>
      </c>
      <c r="AE60" s="774" t="s">
        <v>1373</v>
      </c>
      <c r="AF60" s="813" t="str">
        <f t="shared" si="5"/>
        <v>Probabilidad</v>
      </c>
      <c r="AG60" s="780" t="s">
        <v>221</v>
      </c>
      <c r="AH60" s="756">
        <f t="shared" si="6"/>
        <v>0.25</v>
      </c>
      <c r="AI60" s="780" t="s">
        <v>222</v>
      </c>
      <c r="AJ60" s="756">
        <f t="shared" si="7"/>
        <v>0.15</v>
      </c>
      <c r="AK60" s="814">
        <f t="shared" si="8"/>
        <v>0.4</v>
      </c>
      <c r="AL60" s="815">
        <f>IFERROR(IF(AND(AF59="Probabilidad",AF60="Probabilidad"),(AL59-(+AL59*AK60)),IF(AND(AF59="Impacto",AF60="Probabilidad"),(AL58-(+AL58*AK60)),IF(AF60="Impacto",AL59,""))),"")</f>
        <v>7.7759999999999996E-2</v>
      </c>
      <c r="AM60" s="815">
        <f>IFERROR(IF(AND(AF59="Impacto",AF60="Impacto"),(AM59-(+AM59*AK60)),IF(AND(AF59="Probabilidad",AF60="Impacto"),(AM58-(+AM58*AK60)),IF(AF60="Probabilidad",AM59,""))),"")</f>
        <v>0.6</v>
      </c>
      <c r="AN60" s="751" t="s">
        <v>223</v>
      </c>
      <c r="AO60" s="751" t="s">
        <v>291</v>
      </c>
      <c r="AP60" s="751" t="s">
        <v>241</v>
      </c>
      <c r="AQ60" s="751" t="s">
        <v>226</v>
      </c>
      <c r="AR60" s="1013"/>
      <c r="AS60" s="1767"/>
      <c r="AT60" s="1767"/>
      <c r="AU60" s="1769"/>
      <c r="AV60" s="1767"/>
      <c r="AW60" s="1767"/>
      <c r="AX60" s="1769"/>
      <c r="AY60" s="1769"/>
      <c r="AZ60" s="1769"/>
      <c r="BA60" s="1774"/>
      <c r="BB60" s="789"/>
      <c r="BC60" s="789"/>
      <c r="BD60" s="822" t="str">
        <f t="shared" si="11"/>
        <v/>
      </c>
      <c r="BE60" s="774"/>
      <c r="BF60" s="774"/>
      <c r="BG60" s="774"/>
      <c r="BH60" s="774"/>
      <c r="BI60" s="789"/>
      <c r="BJ60" s="789"/>
      <c r="BK60" s="789"/>
      <c r="BL60" s="789"/>
      <c r="BM60" s="791"/>
      <c r="BN60" s="791"/>
      <c r="BO60" s="791"/>
      <c r="BP60" s="791"/>
      <c r="BQ60" s="792"/>
      <c r="BR60" s="777"/>
      <c r="BS60" s="759"/>
      <c r="BT60" s="774"/>
      <c r="BU60" s="1363"/>
      <c r="BV60" s="1366"/>
      <c r="BW60" s="1191"/>
      <c r="BX60" s="1191"/>
      <c r="BY60" s="998"/>
      <c r="BZ60" s="998"/>
    </row>
    <row r="61" spans="1:78" ht="123.75" customHeight="1" x14ac:dyDescent="0.2">
      <c r="A61" s="1339"/>
      <c r="B61" s="1342"/>
      <c r="C61" s="1345"/>
      <c r="D61" s="1787"/>
      <c r="E61" s="1004"/>
      <c r="F61" s="1759"/>
      <c r="G61" s="995"/>
      <c r="H61" s="1013"/>
      <c r="I61" s="1774"/>
      <c r="J61" s="1019"/>
      <c r="K61" s="1013"/>
      <c r="L61" s="1191"/>
      <c r="M61" s="1039"/>
      <c r="N61" s="995"/>
      <c r="O61" s="995"/>
      <c r="P61" s="1191"/>
      <c r="Q61" s="1776"/>
      <c r="R61" s="1774"/>
      <c r="S61" s="1771"/>
      <c r="T61" s="1774"/>
      <c r="U61" s="1771"/>
      <c r="V61" s="1774"/>
      <c r="W61" s="1771"/>
      <c r="X61" s="1781"/>
      <c r="Y61" s="1771"/>
      <c r="Z61" s="1771"/>
      <c r="AA61" s="1769"/>
      <c r="AB61" s="812">
        <v>5</v>
      </c>
      <c r="AC61" s="754" t="s">
        <v>1374</v>
      </c>
      <c r="AD61" s="774" t="s">
        <v>271</v>
      </c>
      <c r="AE61" s="774" t="s">
        <v>1375</v>
      </c>
      <c r="AF61" s="813" t="str">
        <f t="shared" si="5"/>
        <v>Probabilidad</v>
      </c>
      <c r="AG61" s="780" t="s">
        <v>221</v>
      </c>
      <c r="AH61" s="756">
        <f t="shared" si="6"/>
        <v>0.25</v>
      </c>
      <c r="AI61" s="780" t="s">
        <v>222</v>
      </c>
      <c r="AJ61" s="756">
        <f t="shared" si="7"/>
        <v>0.15</v>
      </c>
      <c r="AK61" s="814">
        <f t="shared" si="8"/>
        <v>0.4</v>
      </c>
      <c r="AL61" s="815">
        <f>IFERROR(IF(AND(AF60="Probabilidad",AF61="Probabilidad"),(AL60-(+AL60*AK61)),IF(AND(AF60="Impacto",AF61="Probabilidad"),(AL59-(+AL59*AK61)),IF(AF61="Impacto",AL60,""))),"")</f>
        <v>4.6655999999999996E-2</v>
      </c>
      <c r="AM61" s="815">
        <f>IFERROR(IF(AND(AF60="Impacto",AF61="Impacto"),(AM60-(+AM60*AK61)),IF(AND(AF60="Probabilidad",AF61="Impacto"),(AM59-(+AM59*AK61)),IF(AF61="Probabilidad",AM60,""))),"")</f>
        <v>0.6</v>
      </c>
      <c r="AN61" s="751" t="s">
        <v>223</v>
      </c>
      <c r="AO61" s="751" t="s">
        <v>291</v>
      </c>
      <c r="AP61" s="751" t="s">
        <v>225</v>
      </c>
      <c r="AQ61" s="751" t="s">
        <v>226</v>
      </c>
      <c r="AR61" s="1013"/>
      <c r="AS61" s="1767"/>
      <c r="AT61" s="1767"/>
      <c r="AU61" s="1769"/>
      <c r="AV61" s="1767"/>
      <c r="AW61" s="1767"/>
      <c r="AX61" s="1769"/>
      <c r="AY61" s="1769"/>
      <c r="AZ61" s="1769"/>
      <c r="BA61" s="1774"/>
      <c r="BB61" s="789"/>
      <c r="BC61" s="789"/>
      <c r="BD61" s="822" t="str">
        <f t="shared" si="11"/>
        <v/>
      </c>
      <c r="BE61" s="774"/>
      <c r="BF61" s="774"/>
      <c r="BG61" s="774"/>
      <c r="BH61" s="774"/>
      <c r="BI61" s="789"/>
      <c r="BJ61" s="789"/>
      <c r="BK61" s="789"/>
      <c r="BL61" s="789"/>
      <c r="BM61" s="791"/>
      <c r="BN61" s="791"/>
      <c r="BO61" s="791"/>
      <c r="BP61" s="791"/>
      <c r="BQ61" s="792"/>
      <c r="BR61" s="777"/>
      <c r="BS61" s="759"/>
      <c r="BT61" s="774"/>
      <c r="BU61" s="1363"/>
      <c r="BV61" s="1366"/>
      <c r="BW61" s="1191"/>
      <c r="BX61" s="1191"/>
      <c r="BY61" s="998"/>
      <c r="BZ61" s="998"/>
    </row>
    <row r="62" spans="1:78" ht="111" customHeight="1" thickBot="1" x14ac:dyDescent="0.25">
      <c r="A62" s="1340"/>
      <c r="B62" s="1343"/>
      <c r="C62" s="1346"/>
      <c r="D62" s="1788"/>
      <c r="E62" s="1005"/>
      <c r="F62" s="1760"/>
      <c r="G62" s="996"/>
      <c r="H62" s="1014"/>
      <c r="I62" s="1775"/>
      <c r="J62" s="1020"/>
      <c r="K62" s="1014"/>
      <c r="L62" s="1192"/>
      <c r="M62" s="1040"/>
      <c r="N62" s="996"/>
      <c r="O62" s="996"/>
      <c r="P62" s="1192"/>
      <c r="Q62" s="1777"/>
      <c r="R62" s="1775"/>
      <c r="S62" s="1772"/>
      <c r="T62" s="1775"/>
      <c r="U62" s="1772"/>
      <c r="V62" s="1775"/>
      <c r="W62" s="1772"/>
      <c r="X62" s="1782"/>
      <c r="Y62" s="1772"/>
      <c r="Z62" s="1772"/>
      <c r="AA62" s="1770"/>
      <c r="AB62" s="773">
        <v>6</v>
      </c>
      <c r="AC62" s="757" t="s">
        <v>1376</v>
      </c>
      <c r="AD62" s="757" t="s">
        <v>354</v>
      </c>
      <c r="AE62" s="531" t="s">
        <v>1377</v>
      </c>
      <c r="AF62" s="617" t="str">
        <f t="shared" si="5"/>
        <v>Probabilidad</v>
      </c>
      <c r="AG62" s="637" t="s">
        <v>221</v>
      </c>
      <c r="AH62" s="529">
        <f t="shared" si="6"/>
        <v>0.25</v>
      </c>
      <c r="AI62" s="637" t="s">
        <v>222</v>
      </c>
      <c r="AJ62" s="529">
        <f t="shared" si="7"/>
        <v>0.15</v>
      </c>
      <c r="AK62" s="530">
        <f t="shared" si="8"/>
        <v>0.4</v>
      </c>
      <c r="AL62" s="638">
        <f>IFERROR(IF(AND(AF61="Probabilidad",AF62="Probabilidad"),(AL61-(+AL61*AK62)),IF(AND(AF61="Impacto",AF62="Probabilidad"),(AL60-(+AL60*AK62)),IF(AF62="Impacto",AL61,""))),"")</f>
        <v>2.7993599999999997E-2</v>
      </c>
      <c r="AM62" s="638">
        <f>IFERROR(IF(AND(AF61="Impacto",AF62="Impacto"),(AM61-(+AM61*AK62)),IF(AND(AF61="Probabilidad",AF62="Impacto"),(AM60-(+AM60*AK62)),IF(AF62="Probabilidad",AM61,""))),"")</f>
        <v>0.6</v>
      </c>
      <c r="AN62" s="221" t="s">
        <v>223</v>
      </c>
      <c r="AO62" s="221" t="s">
        <v>291</v>
      </c>
      <c r="AP62" s="221" t="s">
        <v>241</v>
      </c>
      <c r="AQ62" s="221" t="s">
        <v>226</v>
      </c>
      <c r="AR62" s="1014"/>
      <c r="AS62" s="1768"/>
      <c r="AT62" s="1768"/>
      <c r="AU62" s="1770"/>
      <c r="AV62" s="1768"/>
      <c r="AW62" s="1768"/>
      <c r="AX62" s="1770"/>
      <c r="AY62" s="1770"/>
      <c r="AZ62" s="1770"/>
      <c r="BA62" s="1775"/>
      <c r="BB62" s="770"/>
      <c r="BC62" s="770"/>
      <c r="BD62" s="762" t="str">
        <f t="shared" si="11"/>
        <v/>
      </c>
      <c r="BE62" s="757"/>
      <c r="BF62" s="757"/>
      <c r="BG62" s="757"/>
      <c r="BH62" s="757"/>
      <c r="BI62" s="770"/>
      <c r="BJ62" s="770"/>
      <c r="BK62" s="770"/>
      <c r="BL62" s="770"/>
      <c r="BM62" s="749"/>
      <c r="BN62" s="749"/>
      <c r="BO62" s="749"/>
      <c r="BP62" s="749"/>
      <c r="BQ62" s="766"/>
      <c r="BR62" s="760"/>
      <c r="BS62" s="712"/>
      <c r="BT62" s="757"/>
      <c r="BU62" s="1364"/>
      <c r="BV62" s="1367"/>
      <c r="BW62" s="1192"/>
      <c r="BX62" s="1192"/>
      <c r="BY62" s="999"/>
      <c r="BZ62" s="999"/>
    </row>
    <row r="63" spans="1:78" ht="180" customHeight="1" x14ac:dyDescent="0.2">
      <c r="A63" s="1063" t="s">
        <v>990</v>
      </c>
      <c r="B63" s="1239" t="s">
        <v>207</v>
      </c>
      <c r="C63" s="1069" t="s">
        <v>991</v>
      </c>
      <c r="D63" s="1459" t="s">
        <v>1259</v>
      </c>
      <c r="E63" s="1003" t="s">
        <v>992</v>
      </c>
      <c r="F63" s="1006">
        <v>1</v>
      </c>
      <c r="G63" s="994" t="s">
        <v>1378</v>
      </c>
      <c r="H63" s="1012"/>
      <c r="I63" s="1015"/>
      <c r="J63" s="1018" t="s">
        <v>1379</v>
      </c>
      <c r="K63" s="1021" t="s">
        <v>313</v>
      </c>
      <c r="L63" s="994" t="s">
        <v>314</v>
      </c>
      <c r="M63" s="1168" t="s">
        <v>1020</v>
      </c>
      <c r="N63" s="994"/>
      <c r="O63" s="994"/>
      <c r="P63" s="1075"/>
      <c r="Q63" s="1433"/>
      <c r="R63" s="1015" t="s">
        <v>250</v>
      </c>
      <c r="S63" s="1026">
        <f>IF(R63="Muy Alta",100%,IF(R63="Alta",80%,IF(R63="Media",60%,IF(R63="Baja",40%,IF(R63="Muy Baja",20%,"")))))</f>
        <v>0.4</v>
      </c>
      <c r="T63" s="1015" t="s">
        <v>251</v>
      </c>
      <c r="U63" s="1026">
        <f>IF(T63="Catastrófico",100%,IF(T63="Mayor",80%,IF(T63="Moderado",60%,IF(T63="Menor",40%,IF(T63="Leve",20%,"")))))</f>
        <v>0.4</v>
      </c>
      <c r="V63" s="1015" t="s">
        <v>317</v>
      </c>
      <c r="W63" s="1026">
        <f>IF(V63="Catastrófico",100%,IF(V63="Mayor",80%,IF(V63="Moderado",60%,IF(V63="Menor",40%,IF(V63="Leve",20%,"")))))</f>
        <v>0.2</v>
      </c>
      <c r="X63" s="1029" t="str">
        <f>IF(Y63=100%,"Catastrófico",IF(Y63=80%,"Mayor",IF(Y63=60%,"Moderado",IF(Y63=40%,"Menor",IF(Y63=20%,"Leve","")))))</f>
        <v>Menor</v>
      </c>
      <c r="Y63" s="1026">
        <f>IF(AND(U63="",W63=""),"",MAX(U63,W63))</f>
        <v>0.4</v>
      </c>
      <c r="Z63" s="1026" t="str">
        <f>CONCATENATE(R63,X63)</f>
        <v>BajaMenor</v>
      </c>
      <c r="AA63" s="1032"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Moderado</v>
      </c>
      <c r="AB63" s="97">
        <v>1</v>
      </c>
      <c r="AC63" s="9" t="s">
        <v>1380</v>
      </c>
      <c r="AD63" s="654" t="s">
        <v>412</v>
      </c>
      <c r="AE63" s="9" t="s">
        <v>1381</v>
      </c>
      <c r="AF63" s="99" t="str">
        <f t="shared" si="5"/>
        <v>Probabilidad</v>
      </c>
      <c r="AG63" s="10" t="s">
        <v>221</v>
      </c>
      <c r="AH63" s="14">
        <f t="shared" si="6"/>
        <v>0.25</v>
      </c>
      <c r="AI63" s="10" t="s">
        <v>222</v>
      </c>
      <c r="AJ63" s="14">
        <f t="shared" si="7"/>
        <v>0.15</v>
      </c>
      <c r="AK63" s="101">
        <f t="shared" si="8"/>
        <v>0.4</v>
      </c>
      <c r="AL63" s="100">
        <f>IFERROR(IF(AF63="Probabilidad",(S63-(+S63*AK63)),IF(AF63="Impacto",S63,"")),"")</f>
        <v>0.24</v>
      </c>
      <c r="AM63" s="100">
        <f>IFERROR(IF(AF63="Impacto",(Y63-(+Y63*AK63)),IF(AF63="Probabilidad",Y63,"")),"")</f>
        <v>0.4</v>
      </c>
      <c r="AN63" s="50" t="s">
        <v>223</v>
      </c>
      <c r="AO63" s="50" t="s">
        <v>291</v>
      </c>
      <c r="AP63" s="50" t="s">
        <v>241</v>
      </c>
      <c r="AQ63" s="50" t="s">
        <v>242</v>
      </c>
      <c r="AR63" s="1012" t="s">
        <v>999</v>
      </c>
      <c r="AS63" s="1035">
        <f>S63</f>
        <v>0.4</v>
      </c>
      <c r="AT63" s="1035">
        <f>IF(AL63="","",MIN(AL63:AL68))</f>
        <v>0.24</v>
      </c>
      <c r="AU63" s="1032" t="str">
        <f>IFERROR(IF(AT63="","",IF(AT63&lt;=0.2,"Muy Baja",IF(AT63&lt;=0.4,"Baja",IF(AT63&lt;=0.6,"Media",IF(AT63&lt;=0.8,"Alta","Muy Alta"))))),"")</f>
        <v>Baja</v>
      </c>
      <c r="AV63" s="1035">
        <f>Y63</f>
        <v>0.4</v>
      </c>
      <c r="AW63" s="1035">
        <f>IF(AM63="","",MIN(AM63:AM68))</f>
        <v>0.4</v>
      </c>
      <c r="AX63" s="1032" t="str">
        <f>IFERROR(IF(AW63="","",IF(AW63&lt;=0.2,"Leve",IF(AW63&lt;=0.4,"Menor",IF(AW63&lt;=0.6,"Moderado",IF(AW63&lt;=0.8,"Mayor","Catastrófico"))))),"")</f>
        <v>Menor</v>
      </c>
      <c r="AY63" s="1032" t="str">
        <f>AA63</f>
        <v>Moderado</v>
      </c>
      <c r="AZ63" s="1032"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Moderado</v>
      </c>
      <c r="BA63" s="1015" t="s">
        <v>228</v>
      </c>
      <c r="BB63" s="46" t="s">
        <v>1382</v>
      </c>
      <c r="BC63" s="46" t="s">
        <v>1383</v>
      </c>
      <c r="BD63" s="103">
        <f t="shared" ref="BD63:BD68" si="12">IF(SUM(BE63:BH63)=0,"",SUM(BE63:BH63))</f>
        <v>4</v>
      </c>
      <c r="BE63" s="590">
        <v>1</v>
      </c>
      <c r="BF63" s="590">
        <v>1</v>
      </c>
      <c r="BG63" s="590">
        <v>1</v>
      </c>
      <c r="BH63" s="590">
        <v>1</v>
      </c>
      <c r="BI63" s="619" t="s">
        <v>1384</v>
      </c>
      <c r="BJ63" s="619" t="s">
        <v>1385</v>
      </c>
      <c r="BK63" s="619"/>
      <c r="BL63" s="590"/>
      <c r="BM63" s="741"/>
      <c r="BN63" s="620"/>
      <c r="BO63" s="620"/>
      <c r="BP63" s="620"/>
      <c r="BQ63" s="104"/>
      <c r="BR63" s="128"/>
      <c r="BS63" s="710"/>
      <c r="BT63" s="590"/>
      <c r="BU63" s="1050"/>
      <c r="BV63" s="994"/>
      <c r="BW63" s="994"/>
      <c r="BX63" s="997"/>
      <c r="BY63" s="997"/>
      <c r="BZ63" s="997"/>
    </row>
    <row r="64" spans="1:78" ht="16" x14ac:dyDescent="0.2">
      <c r="A64" s="1064"/>
      <c r="B64" s="1220"/>
      <c r="C64" s="1070"/>
      <c r="D64" s="1460"/>
      <c r="E64" s="1004"/>
      <c r="F64" s="1007"/>
      <c r="G64" s="1024"/>
      <c r="H64" s="1013"/>
      <c r="I64" s="1016"/>
      <c r="J64" s="1019"/>
      <c r="K64" s="1022"/>
      <c r="L64" s="1024"/>
      <c r="M64" s="1169"/>
      <c r="N64" s="1024"/>
      <c r="O64" s="1024"/>
      <c r="P64" s="1076"/>
      <c r="Q64" s="1434"/>
      <c r="R64" s="1016"/>
      <c r="S64" s="1027"/>
      <c r="T64" s="1016"/>
      <c r="U64" s="1027"/>
      <c r="V64" s="1016"/>
      <c r="W64" s="1027"/>
      <c r="X64" s="1030"/>
      <c r="Y64" s="1027"/>
      <c r="Z64" s="1027"/>
      <c r="AA64" s="1033"/>
      <c r="AB64" s="150">
        <v>2</v>
      </c>
      <c r="AC64" s="11"/>
      <c r="AD64" s="149"/>
      <c r="AE64" s="149"/>
      <c r="AF64" s="145" t="str">
        <f t="shared" si="5"/>
        <v/>
      </c>
      <c r="AG64" s="151"/>
      <c r="AH64" s="146" t="str">
        <f t="shared" si="6"/>
        <v/>
      </c>
      <c r="AI64" s="151"/>
      <c r="AJ64" s="146" t="str">
        <f t="shared" si="7"/>
        <v/>
      </c>
      <c r="AK64" s="147" t="str">
        <f t="shared" si="8"/>
        <v/>
      </c>
      <c r="AL64" s="152" t="str">
        <f>IFERROR(IF(AND(AF63="Probabilidad",AF64="Probabilidad"),(AL63-(+AL63*AK64)),IF(AF64="Probabilidad",(S63-(+S63*AK64)),IF(AF64="Impacto",AL63,""))),"")</f>
        <v/>
      </c>
      <c r="AM64" s="152" t="str">
        <f>IFERROR(IF(AND(AF63="Impacto",AF64="Impacto"),(AM63-(+AM63*AK64)),IF(AF64="Impacto",(Y63-(+Y63*AK64)),IF(AF64="Probabilidad",AM63,""))),"")</f>
        <v/>
      </c>
      <c r="AN64" s="153"/>
      <c r="AO64" s="153"/>
      <c r="AP64" s="153"/>
      <c r="AQ64" s="153"/>
      <c r="AR64" s="1013"/>
      <c r="AS64" s="1036"/>
      <c r="AT64" s="1036"/>
      <c r="AU64" s="1033"/>
      <c r="AV64" s="1036"/>
      <c r="AW64" s="1036"/>
      <c r="AX64" s="1033"/>
      <c r="AY64" s="1033"/>
      <c r="AZ64" s="1033"/>
      <c r="BA64" s="1016"/>
      <c r="BB64" s="130"/>
      <c r="BC64" s="130"/>
      <c r="BD64" s="173" t="str">
        <f t="shared" si="12"/>
        <v/>
      </c>
      <c r="BE64" s="560"/>
      <c r="BF64" s="560"/>
      <c r="BG64" s="560"/>
      <c r="BH64" s="560"/>
      <c r="BI64" s="563"/>
      <c r="BJ64" s="563"/>
      <c r="BK64" s="563"/>
      <c r="BL64" s="563"/>
      <c r="BM64" s="623"/>
      <c r="BN64" s="623"/>
      <c r="BO64" s="623"/>
      <c r="BP64" s="623"/>
      <c r="BQ64" s="156"/>
      <c r="BR64" s="157"/>
      <c r="BS64" s="304"/>
      <c r="BT64" s="149"/>
      <c r="BU64" s="1051"/>
      <c r="BV64" s="1024"/>
      <c r="BW64" s="1024"/>
      <c r="BX64" s="1171"/>
      <c r="BY64" s="1171"/>
      <c r="BZ64" s="1171"/>
    </row>
    <row r="65" spans="1:78" ht="16" x14ac:dyDescent="0.2">
      <c r="A65" s="1064"/>
      <c r="B65" s="1220"/>
      <c r="C65" s="1070"/>
      <c r="D65" s="1460"/>
      <c r="E65" s="1004"/>
      <c r="F65" s="1007"/>
      <c r="G65" s="1024"/>
      <c r="H65" s="1013"/>
      <c r="I65" s="1016"/>
      <c r="J65" s="1019"/>
      <c r="K65" s="1022"/>
      <c r="L65" s="1024"/>
      <c r="M65" s="1169"/>
      <c r="N65" s="1024"/>
      <c r="O65" s="1024"/>
      <c r="P65" s="1076"/>
      <c r="Q65" s="1434"/>
      <c r="R65" s="1016"/>
      <c r="S65" s="1027"/>
      <c r="T65" s="1016"/>
      <c r="U65" s="1027"/>
      <c r="V65" s="1016"/>
      <c r="W65" s="1027"/>
      <c r="X65" s="1030"/>
      <c r="Y65" s="1027"/>
      <c r="Z65" s="1027"/>
      <c r="AA65" s="1033"/>
      <c r="AB65" s="150">
        <v>3</v>
      </c>
      <c r="AC65" s="149"/>
      <c r="AD65" s="149"/>
      <c r="AE65" s="149"/>
      <c r="AF65" s="145" t="str">
        <f t="shared" si="5"/>
        <v/>
      </c>
      <c r="AG65" s="151"/>
      <c r="AH65" s="146" t="str">
        <f t="shared" si="6"/>
        <v/>
      </c>
      <c r="AI65" s="151"/>
      <c r="AJ65" s="146" t="str">
        <f t="shared" si="7"/>
        <v/>
      </c>
      <c r="AK65" s="147" t="str">
        <f t="shared" si="8"/>
        <v/>
      </c>
      <c r="AL65" s="152" t="str">
        <f>IFERROR(IF(AND(AF64="Probabilidad",AF65="Probabilidad"),(AL64-(+AL64*AK65)),IF(AND(AF64="Impacto",AF65="Probabilidad"),(AL63-(+AL63*AK65)),IF(AF65="Impacto",AL64,""))),"")</f>
        <v/>
      </c>
      <c r="AM65" s="152" t="str">
        <f>IFERROR(IF(AND(AF64="Impacto",AF65="Impacto"),(AM64-(+AM64*AK65)),IF(AND(AF64="Probabilidad",AF65="Impacto"),(AM63-(+AM63*AK65)),IF(AF65="Probabilidad",AM64,""))),"")</f>
        <v/>
      </c>
      <c r="AN65" s="153"/>
      <c r="AO65" s="153"/>
      <c r="AP65" s="153"/>
      <c r="AQ65" s="153"/>
      <c r="AR65" s="1013"/>
      <c r="AS65" s="1036"/>
      <c r="AT65" s="1036"/>
      <c r="AU65" s="1033"/>
      <c r="AV65" s="1036"/>
      <c r="AW65" s="1036"/>
      <c r="AX65" s="1033"/>
      <c r="AY65" s="1033"/>
      <c r="AZ65" s="1033"/>
      <c r="BA65" s="1016"/>
      <c r="BB65" s="130"/>
      <c r="BC65" s="130"/>
      <c r="BD65" s="173" t="str">
        <f t="shared" si="12"/>
        <v/>
      </c>
      <c r="BE65" s="560"/>
      <c r="BF65" s="560"/>
      <c r="BG65" s="560"/>
      <c r="BH65" s="560"/>
      <c r="BI65" s="563"/>
      <c r="BJ65" s="563"/>
      <c r="BK65" s="563"/>
      <c r="BL65" s="563"/>
      <c r="BM65" s="623"/>
      <c r="BN65" s="623"/>
      <c r="BO65" s="623"/>
      <c r="BP65" s="623"/>
      <c r="BQ65" s="156"/>
      <c r="BR65" s="157"/>
      <c r="BS65" s="304"/>
      <c r="BT65" s="149"/>
      <c r="BU65" s="1051"/>
      <c r="BV65" s="1024"/>
      <c r="BW65" s="1024"/>
      <c r="BX65" s="1171"/>
      <c r="BY65" s="1171"/>
      <c r="BZ65" s="1171"/>
    </row>
    <row r="66" spans="1:78" ht="16" x14ac:dyDescent="0.2">
      <c r="A66" s="1064"/>
      <c r="B66" s="1220"/>
      <c r="C66" s="1070"/>
      <c r="D66" s="1460"/>
      <c r="E66" s="1004"/>
      <c r="F66" s="1007"/>
      <c r="G66" s="1024"/>
      <c r="H66" s="1013"/>
      <c r="I66" s="1016"/>
      <c r="J66" s="1019"/>
      <c r="K66" s="1022"/>
      <c r="L66" s="1024"/>
      <c r="M66" s="1169"/>
      <c r="N66" s="1024"/>
      <c r="O66" s="1024"/>
      <c r="P66" s="1076"/>
      <c r="Q66" s="1434"/>
      <c r="R66" s="1016"/>
      <c r="S66" s="1027"/>
      <c r="T66" s="1016"/>
      <c r="U66" s="1027"/>
      <c r="V66" s="1016"/>
      <c r="W66" s="1027"/>
      <c r="X66" s="1030"/>
      <c r="Y66" s="1027"/>
      <c r="Z66" s="1027"/>
      <c r="AA66" s="1033"/>
      <c r="AB66" s="150">
        <v>4</v>
      </c>
      <c r="AC66" s="149"/>
      <c r="AD66" s="149"/>
      <c r="AE66" s="149"/>
      <c r="AF66" s="145" t="str">
        <f t="shared" si="5"/>
        <v/>
      </c>
      <c r="AG66" s="151"/>
      <c r="AH66" s="146" t="str">
        <f t="shared" si="6"/>
        <v/>
      </c>
      <c r="AI66" s="151"/>
      <c r="AJ66" s="146" t="str">
        <f t="shared" si="7"/>
        <v/>
      </c>
      <c r="AK66" s="147" t="str">
        <f t="shared" si="8"/>
        <v/>
      </c>
      <c r="AL66" s="152" t="str">
        <f>IFERROR(IF(AND(AF65="Probabilidad",AF66="Probabilidad"),(AL65-(+AL65*AK66)),IF(AND(AF65="Impacto",AF66="Probabilidad"),(AL64-(+AL64*AK66)),IF(AF66="Impacto",AL65,""))),"")</f>
        <v/>
      </c>
      <c r="AM66" s="152" t="str">
        <f>IFERROR(IF(AND(AF65="Impacto",AF66="Impacto"),(AM65-(+AM65*AK66)),IF(AND(AF65="Probabilidad",AF66="Impacto"),(AM64-(+AM64*AK66)),IF(AF66="Probabilidad",AM65,""))),"")</f>
        <v/>
      </c>
      <c r="AN66" s="153"/>
      <c r="AO66" s="153"/>
      <c r="AP66" s="153"/>
      <c r="AQ66" s="153"/>
      <c r="AR66" s="1013"/>
      <c r="AS66" s="1036"/>
      <c r="AT66" s="1036"/>
      <c r="AU66" s="1033"/>
      <c r="AV66" s="1036"/>
      <c r="AW66" s="1036"/>
      <c r="AX66" s="1033"/>
      <c r="AY66" s="1033"/>
      <c r="AZ66" s="1033"/>
      <c r="BA66" s="1016"/>
      <c r="BB66" s="130"/>
      <c r="BC66" s="130"/>
      <c r="BD66" s="173" t="str">
        <f t="shared" si="12"/>
        <v/>
      </c>
      <c r="BE66" s="560"/>
      <c r="BF66" s="560"/>
      <c r="BG66" s="560"/>
      <c r="BH66" s="560"/>
      <c r="BI66" s="563"/>
      <c r="BJ66" s="563"/>
      <c r="BK66" s="563"/>
      <c r="BL66" s="563"/>
      <c r="BM66" s="623"/>
      <c r="BN66" s="623"/>
      <c r="BO66" s="623"/>
      <c r="BP66" s="623"/>
      <c r="BQ66" s="156"/>
      <c r="BR66" s="157"/>
      <c r="BS66" s="304"/>
      <c r="BT66" s="149"/>
      <c r="BU66" s="1051"/>
      <c r="BV66" s="1024"/>
      <c r="BW66" s="1024"/>
      <c r="BX66" s="1171"/>
      <c r="BY66" s="1171"/>
      <c r="BZ66" s="1171"/>
    </row>
    <row r="67" spans="1:78" ht="16" x14ac:dyDescent="0.2">
      <c r="A67" s="1064"/>
      <c r="B67" s="1220"/>
      <c r="C67" s="1070"/>
      <c r="D67" s="1460"/>
      <c r="E67" s="1004"/>
      <c r="F67" s="1007"/>
      <c r="G67" s="1024"/>
      <c r="H67" s="1013"/>
      <c r="I67" s="1016"/>
      <c r="J67" s="1019"/>
      <c r="K67" s="1022"/>
      <c r="L67" s="1024"/>
      <c r="M67" s="1169"/>
      <c r="N67" s="1024"/>
      <c r="O67" s="1024"/>
      <c r="P67" s="1076"/>
      <c r="Q67" s="1434"/>
      <c r="R67" s="1016"/>
      <c r="S67" s="1027"/>
      <c r="T67" s="1016"/>
      <c r="U67" s="1027"/>
      <c r="V67" s="1016"/>
      <c r="W67" s="1027"/>
      <c r="X67" s="1030"/>
      <c r="Y67" s="1027"/>
      <c r="Z67" s="1027"/>
      <c r="AA67" s="1033"/>
      <c r="AB67" s="150">
        <v>5</v>
      </c>
      <c r="AC67" s="149"/>
      <c r="AD67" s="149"/>
      <c r="AE67" s="149"/>
      <c r="AF67" s="145" t="str">
        <f t="shared" si="5"/>
        <v/>
      </c>
      <c r="AG67" s="151"/>
      <c r="AH67" s="146" t="str">
        <f t="shared" si="6"/>
        <v/>
      </c>
      <c r="AI67" s="151"/>
      <c r="AJ67" s="146" t="str">
        <f t="shared" si="7"/>
        <v/>
      </c>
      <c r="AK67" s="147" t="str">
        <f t="shared" si="8"/>
        <v/>
      </c>
      <c r="AL67" s="152" t="str">
        <f>IFERROR(IF(AND(AF66="Probabilidad",AF67="Probabilidad"),(AL66-(+AL66*AK67)),IF(AND(AF66="Impacto",AF67="Probabilidad"),(AL65-(+AL65*AK67)),IF(AF67="Impacto",AL66,""))),"")</f>
        <v/>
      </c>
      <c r="AM67" s="152" t="str">
        <f>IFERROR(IF(AND(AF66="Impacto",AF67="Impacto"),(AM66-(+AM66*AK67)),IF(AND(AF66="Probabilidad",AF67="Impacto"),(AM65-(+AM65*AK67)),IF(AF67="Probabilidad",AM66,""))),"")</f>
        <v/>
      </c>
      <c r="AN67" s="153"/>
      <c r="AO67" s="153"/>
      <c r="AP67" s="153"/>
      <c r="AQ67" s="153"/>
      <c r="AR67" s="1013"/>
      <c r="AS67" s="1036"/>
      <c r="AT67" s="1036"/>
      <c r="AU67" s="1033"/>
      <c r="AV67" s="1036"/>
      <c r="AW67" s="1036"/>
      <c r="AX67" s="1033"/>
      <c r="AY67" s="1033"/>
      <c r="AZ67" s="1033"/>
      <c r="BA67" s="1016"/>
      <c r="BB67" s="130"/>
      <c r="BC67" s="130"/>
      <c r="BD67" s="173" t="str">
        <f t="shared" si="12"/>
        <v/>
      </c>
      <c r="BE67" s="560"/>
      <c r="BF67" s="560"/>
      <c r="BG67" s="560"/>
      <c r="BH67" s="560"/>
      <c r="BI67" s="563"/>
      <c r="BJ67" s="563"/>
      <c r="BK67" s="563"/>
      <c r="BL67" s="563"/>
      <c r="BM67" s="623"/>
      <c r="BN67" s="623"/>
      <c r="BO67" s="623"/>
      <c r="BP67" s="623"/>
      <c r="BQ67" s="156"/>
      <c r="BR67" s="157"/>
      <c r="BS67" s="304"/>
      <c r="BT67" s="149"/>
      <c r="BU67" s="1051"/>
      <c r="BV67" s="1024"/>
      <c r="BW67" s="1024"/>
      <c r="BX67" s="1171"/>
      <c r="BY67" s="1171"/>
      <c r="BZ67" s="1171"/>
    </row>
    <row r="68" spans="1:78" ht="17" thickBot="1" x14ac:dyDescent="0.25">
      <c r="A68" s="1065"/>
      <c r="B68" s="1337"/>
      <c r="C68" s="1071"/>
      <c r="D68" s="1461"/>
      <c r="E68" s="1005"/>
      <c r="F68" s="1008"/>
      <c r="G68" s="1025"/>
      <c r="H68" s="1014"/>
      <c r="I68" s="1017"/>
      <c r="J68" s="1020"/>
      <c r="K68" s="1023"/>
      <c r="L68" s="1025"/>
      <c r="M68" s="1170"/>
      <c r="N68" s="1025"/>
      <c r="O68" s="1025"/>
      <c r="P68" s="1077"/>
      <c r="Q68" s="1435"/>
      <c r="R68" s="1017"/>
      <c r="S68" s="1028"/>
      <c r="T68" s="1017"/>
      <c r="U68" s="1028"/>
      <c r="V68" s="1017"/>
      <c r="W68" s="1028"/>
      <c r="X68" s="1031"/>
      <c r="Y68" s="1028"/>
      <c r="Z68" s="1028"/>
      <c r="AA68" s="1034"/>
      <c r="AB68" s="162">
        <v>6</v>
      </c>
      <c r="AC68" s="160"/>
      <c r="AD68" s="160"/>
      <c r="AE68" s="160"/>
      <c r="AF68" s="175" t="str">
        <f t="shared" si="5"/>
        <v/>
      </c>
      <c r="AG68" s="163"/>
      <c r="AH68" s="161" t="str">
        <f t="shared" si="6"/>
        <v/>
      </c>
      <c r="AI68" s="163"/>
      <c r="AJ68" s="161" t="str">
        <f t="shared" si="7"/>
        <v/>
      </c>
      <c r="AK68" s="164" t="str">
        <f t="shared" si="8"/>
        <v/>
      </c>
      <c r="AL68" s="220" t="str">
        <f>IFERROR(IF(AND(AF67="Probabilidad",AF68="Probabilidad"),(AL67-(+AL67*AK68)),IF(AND(AF67="Impacto",AF68="Probabilidad"),(AL66-(+AL66*AK68)),IF(AF68="Impacto",AL67,""))),"")</f>
        <v/>
      </c>
      <c r="AM68" s="220" t="str">
        <f>IFERROR(IF(AND(AF67="Impacto",AF68="Impacto"),(AM67-(+AM67*AK68)),IF(AND(AF67="Probabilidad",AF68="Impacto"),(AM66-(+AM66*AK68)),IF(AF68="Probabilidad",AM67,""))),"")</f>
        <v/>
      </c>
      <c r="AN68" s="221"/>
      <c r="AO68" s="221"/>
      <c r="AP68" s="221"/>
      <c r="AQ68" s="221"/>
      <c r="AR68" s="1014"/>
      <c r="AS68" s="1037"/>
      <c r="AT68" s="1037"/>
      <c r="AU68" s="1034"/>
      <c r="AV68" s="1037"/>
      <c r="AW68" s="1037"/>
      <c r="AX68" s="1034"/>
      <c r="AY68" s="1034"/>
      <c r="AZ68" s="1034"/>
      <c r="BA68" s="1017"/>
      <c r="BB68" s="167"/>
      <c r="BC68" s="167"/>
      <c r="BD68" s="176" t="str">
        <f t="shared" si="12"/>
        <v/>
      </c>
      <c r="BE68" s="600"/>
      <c r="BF68" s="600"/>
      <c r="BG68" s="600"/>
      <c r="BH68" s="600"/>
      <c r="BI68" s="650"/>
      <c r="BJ68" s="650"/>
      <c r="BK68" s="650"/>
      <c r="BL68" s="650"/>
      <c r="BM68" s="651"/>
      <c r="BN68" s="651"/>
      <c r="BO68" s="651"/>
      <c r="BP68" s="651"/>
      <c r="BQ68" s="169"/>
      <c r="BR68" s="170"/>
      <c r="BS68" s="712"/>
      <c r="BT68" s="160"/>
      <c r="BU68" s="1052"/>
      <c r="BV68" s="1025"/>
      <c r="BW68" s="1025"/>
      <c r="BX68" s="1172"/>
      <c r="BY68" s="1172"/>
      <c r="BZ68" s="1172"/>
    </row>
  </sheetData>
  <mergeCells count="455">
    <mergeCell ref="BZ51:BZ56"/>
    <mergeCell ref="BZ57:BZ62"/>
    <mergeCell ref="N63:N68"/>
    <mergeCell ref="BY1:BZ4"/>
    <mergeCell ref="BY6:BY8"/>
    <mergeCell ref="BZ6:BZ8"/>
    <mergeCell ref="BY9:BY14"/>
    <mergeCell ref="BY15:BY20"/>
    <mergeCell ref="BY21:BY26"/>
    <mergeCell ref="BY27:BY32"/>
    <mergeCell ref="BY33:BY38"/>
    <mergeCell ref="BY39:BY44"/>
    <mergeCell ref="BY45:BY50"/>
    <mergeCell ref="BY51:BY56"/>
    <mergeCell ref="BY57:BY62"/>
    <mergeCell ref="BY63:BY68"/>
    <mergeCell ref="N51:N56"/>
    <mergeCell ref="O51:O56"/>
    <mergeCell ref="BZ63:BZ68"/>
    <mergeCell ref="BZ9:BZ14"/>
    <mergeCell ref="BZ15:BZ20"/>
    <mergeCell ref="BZ21:BZ26"/>
    <mergeCell ref="BZ27:BZ32"/>
    <mergeCell ref="BZ33:BZ38"/>
    <mergeCell ref="BZ39:BZ44"/>
    <mergeCell ref="BZ45:BZ50"/>
    <mergeCell ref="D51:D56"/>
    <mergeCell ref="E51:E56"/>
    <mergeCell ref="F51:F56"/>
    <mergeCell ref="G51:G56"/>
    <mergeCell ref="H63:H68"/>
    <mergeCell ref="I63:I68"/>
    <mergeCell ref="K63:K68"/>
    <mergeCell ref="L63:L68"/>
    <mergeCell ref="M63:M68"/>
    <mergeCell ref="L51:L56"/>
    <mergeCell ref="M51:M56"/>
    <mergeCell ref="H51:H56"/>
    <mergeCell ref="AW57:AW62"/>
    <mergeCell ref="AX57:AX62"/>
    <mergeCell ref="AY57:AY62"/>
    <mergeCell ref="V57:V62"/>
    <mergeCell ref="D57:D62"/>
    <mergeCell ref="E57:E62"/>
    <mergeCell ref="BX45:BX50"/>
    <mergeCell ref="BV57:BV62"/>
    <mergeCell ref="P45:P50"/>
    <mergeCell ref="Q45:Q50"/>
    <mergeCell ref="A5:BJ5"/>
    <mergeCell ref="BW63:BW68"/>
    <mergeCell ref="BX63:BX68"/>
    <mergeCell ref="A63:A68"/>
    <mergeCell ref="B63:B68"/>
    <mergeCell ref="C63:C68"/>
    <mergeCell ref="AU63:AU68"/>
    <mergeCell ref="AV63:AV68"/>
    <mergeCell ref="AW63:AW68"/>
    <mergeCell ref="AX63:AX68"/>
    <mergeCell ref="AY63:AY68"/>
    <mergeCell ref="AZ63:AZ68"/>
    <mergeCell ref="S63:S68"/>
    <mergeCell ref="T63:T68"/>
    <mergeCell ref="U63:U68"/>
    <mergeCell ref="V63:V68"/>
    <mergeCell ref="W63:W68"/>
    <mergeCell ref="X63:X68"/>
    <mergeCell ref="X51:X56"/>
    <mergeCell ref="Y51:Y56"/>
    <mergeCell ref="Z51:Z56"/>
    <mergeCell ref="AA51:AA56"/>
    <mergeCell ref="I51:I56"/>
    <mergeCell ref="BU63:BU68"/>
    <mergeCell ref="A45:A62"/>
    <mergeCell ref="B45:B62"/>
    <mergeCell ref="C45:C62"/>
    <mergeCell ref="J63:J68"/>
    <mergeCell ref="D63:D68"/>
    <mergeCell ref="E63:E68"/>
    <mergeCell ref="F63:F68"/>
    <mergeCell ref="G63:G68"/>
    <mergeCell ref="AV57:AV62"/>
    <mergeCell ref="H57:H62"/>
    <mergeCell ref="I57:I62"/>
    <mergeCell ref="J57:J62"/>
    <mergeCell ref="K57:K62"/>
    <mergeCell ref="L57:L62"/>
    <mergeCell ref="M57:M62"/>
    <mergeCell ref="J51:J56"/>
    <mergeCell ref="K51:K56"/>
    <mergeCell ref="N57:N62"/>
    <mergeCell ref="Z45:Z50"/>
    <mergeCell ref="AA45:AA50"/>
    <mergeCell ref="AR45:AR50"/>
    <mergeCell ref="AS45:AS50"/>
    <mergeCell ref="AT45:AT50"/>
    <mergeCell ref="AU45:AU50"/>
    <mergeCell ref="R45:R50"/>
    <mergeCell ref="S45:S50"/>
    <mergeCell ref="T45:T50"/>
    <mergeCell ref="AZ45:AZ50"/>
    <mergeCell ref="BA45:BA50"/>
    <mergeCell ref="AX51:AX56"/>
    <mergeCell ref="AY51:AY56"/>
    <mergeCell ref="U45:U50"/>
    <mergeCell ref="W57:W62"/>
    <mergeCell ref="X57:X62"/>
    <mergeCell ref="Y57:Y62"/>
    <mergeCell ref="AX45:AX50"/>
    <mergeCell ref="AY45:AY50"/>
    <mergeCell ref="BW45:BW50"/>
    <mergeCell ref="V51:V56"/>
    <mergeCell ref="W51:W56"/>
    <mergeCell ref="BW39:BW44"/>
    <mergeCell ref="BX39:BX44"/>
    <mergeCell ref="D45:D50"/>
    <mergeCell ref="E45:E50"/>
    <mergeCell ref="F45:F50"/>
    <mergeCell ref="G45:G50"/>
    <mergeCell ref="H45:H50"/>
    <mergeCell ref="I45:I50"/>
    <mergeCell ref="J45:J50"/>
    <mergeCell ref="AA39:AA44"/>
    <mergeCell ref="AR39:AR44"/>
    <mergeCell ref="AS39:AS44"/>
    <mergeCell ref="AT39:AT44"/>
    <mergeCell ref="AU39:AU44"/>
    <mergeCell ref="AV39:AV44"/>
    <mergeCell ref="O39:O44"/>
    <mergeCell ref="P39:P44"/>
    <mergeCell ref="Q39:Q44"/>
    <mergeCell ref="R39:R44"/>
    <mergeCell ref="S39:S44"/>
    <mergeCell ref="T39:T44"/>
    <mergeCell ref="BU45:BU50"/>
    <mergeCell ref="BW33:BW38"/>
    <mergeCell ref="BX33:BX38"/>
    <mergeCell ref="D39:D44"/>
    <mergeCell ref="E39:E44"/>
    <mergeCell ref="F39:F44"/>
    <mergeCell ref="G39:G44"/>
    <mergeCell ref="H39:H44"/>
    <mergeCell ref="I39:I44"/>
    <mergeCell ref="J39:J44"/>
    <mergeCell ref="AU33:AU38"/>
    <mergeCell ref="AV33:AV38"/>
    <mergeCell ref="AW33:AW38"/>
    <mergeCell ref="AX33:AX38"/>
    <mergeCell ref="AY33:AY38"/>
    <mergeCell ref="AZ33:AZ38"/>
    <mergeCell ref="S33:S38"/>
    <mergeCell ref="T33:T38"/>
    <mergeCell ref="U33:U38"/>
    <mergeCell ref="V33:V38"/>
    <mergeCell ref="W33:W38"/>
    <mergeCell ref="X33:X38"/>
    <mergeCell ref="G33:G38"/>
    <mergeCell ref="H33:H38"/>
    <mergeCell ref="BV39:BV44"/>
    <mergeCell ref="I33:I38"/>
    <mergeCell ref="J33:J38"/>
    <mergeCell ref="K33:K38"/>
    <mergeCell ref="L33:L38"/>
    <mergeCell ref="BX27:BX32"/>
    <mergeCell ref="A27:A32"/>
    <mergeCell ref="B27:B32"/>
    <mergeCell ref="C27:C32"/>
    <mergeCell ref="A33:A44"/>
    <mergeCell ref="B33:B44"/>
    <mergeCell ref="C33:C44"/>
    <mergeCell ref="D33:D38"/>
    <mergeCell ref="E33:E38"/>
    <mergeCell ref="F33:F38"/>
    <mergeCell ref="AY27:AY32"/>
    <mergeCell ref="AZ27:AZ32"/>
    <mergeCell ref="BA27:BA32"/>
    <mergeCell ref="BU27:BU32"/>
    <mergeCell ref="BV27:BV32"/>
    <mergeCell ref="BW27:BW32"/>
    <mergeCell ref="W27:W32"/>
    <mergeCell ref="X27:X32"/>
    <mergeCell ref="Y27:Y32"/>
    <mergeCell ref="AX39:AX44"/>
    <mergeCell ref="Y63:Y68"/>
    <mergeCell ref="Z63:Z68"/>
    <mergeCell ref="O63:O68"/>
    <mergeCell ref="P63:P68"/>
    <mergeCell ref="Q63:Q68"/>
    <mergeCell ref="R63:R68"/>
    <mergeCell ref="P57:P62"/>
    <mergeCell ref="Q57:Q62"/>
    <mergeCell ref="R57:R62"/>
    <mergeCell ref="S57:S62"/>
    <mergeCell ref="T57:T62"/>
    <mergeCell ref="U57:U62"/>
    <mergeCell ref="O57:O62"/>
    <mergeCell ref="W39:W44"/>
    <mergeCell ref="X39:X44"/>
    <mergeCell ref="Y39:Y44"/>
    <mergeCell ref="Z39:Z44"/>
    <mergeCell ref="AV45:AV50"/>
    <mergeCell ref="AW45:AW50"/>
    <mergeCell ref="V45:V50"/>
    <mergeCell ref="W45:W50"/>
    <mergeCell ref="X45:X50"/>
    <mergeCell ref="Y45:Y50"/>
    <mergeCell ref="BV63:BV68"/>
    <mergeCell ref="AR57:AR62"/>
    <mergeCell ref="AS57:AS62"/>
    <mergeCell ref="AT57:AT62"/>
    <mergeCell ref="AU57:AU62"/>
    <mergeCell ref="Z57:Z62"/>
    <mergeCell ref="AA57:AA62"/>
    <mergeCell ref="AA27:AA32"/>
    <mergeCell ref="AR27:AR32"/>
    <mergeCell ref="BA63:BA68"/>
    <mergeCell ref="AA63:AA68"/>
    <mergeCell ref="AR63:AR68"/>
    <mergeCell ref="AS63:AS68"/>
    <mergeCell ref="AT63:AT68"/>
    <mergeCell ref="Z27:Z32"/>
    <mergeCell ref="BV33:BV38"/>
    <mergeCell ref="BV45:BV50"/>
    <mergeCell ref="AZ51:AZ56"/>
    <mergeCell ref="BA51:BA56"/>
    <mergeCell ref="BU51:BU56"/>
    <mergeCell ref="BV51:BV56"/>
    <mergeCell ref="AZ57:AZ62"/>
    <mergeCell ref="BA57:BA62"/>
    <mergeCell ref="AW39:AW44"/>
    <mergeCell ref="K45:K50"/>
    <mergeCell ref="L45:L50"/>
    <mergeCell ref="M45:M50"/>
    <mergeCell ref="N45:N50"/>
    <mergeCell ref="F57:F62"/>
    <mergeCell ref="G57:G62"/>
    <mergeCell ref="BW51:BW56"/>
    <mergeCell ref="BX51:BX56"/>
    <mergeCell ref="BW57:BW62"/>
    <mergeCell ref="BX57:BX62"/>
    <mergeCell ref="AT51:AT56"/>
    <mergeCell ref="AU51:AU56"/>
    <mergeCell ref="AV51:AV56"/>
    <mergeCell ref="AW51:AW56"/>
    <mergeCell ref="AR51:AR56"/>
    <mergeCell ref="AS51:AS56"/>
    <mergeCell ref="R51:R56"/>
    <mergeCell ref="S51:S56"/>
    <mergeCell ref="T51:T56"/>
    <mergeCell ref="U51:U56"/>
    <mergeCell ref="P51:P56"/>
    <mergeCell ref="Q51:Q56"/>
    <mergeCell ref="BU57:BU62"/>
    <mergeCell ref="O45:O50"/>
    <mergeCell ref="U39:U44"/>
    <mergeCell ref="V39:V44"/>
    <mergeCell ref="K39:K44"/>
    <mergeCell ref="L39:L44"/>
    <mergeCell ref="M39:M44"/>
    <mergeCell ref="N39:N44"/>
    <mergeCell ref="BA33:BA38"/>
    <mergeCell ref="BU33:BU38"/>
    <mergeCell ref="AA33:AA38"/>
    <mergeCell ref="AR33:AR38"/>
    <mergeCell ref="AS33:AS38"/>
    <mergeCell ref="AT33:AT38"/>
    <mergeCell ref="Y33:Y38"/>
    <mergeCell ref="Z33:Z38"/>
    <mergeCell ref="O33:O38"/>
    <mergeCell ref="P33:P38"/>
    <mergeCell ref="Q33:Q38"/>
    <mergeCell ref="R33:R38"/>
    <mergeCell ref="M33:M38"/>
    <mergeCell ref="N33:N38"/>
    <mergeCell ref="AY39:AY44"/>
    <mergeCell ref="AZ39:AZ44"/>
    <mergeCell ref="BA39:BA44"/>
    <mergeCell ref="BU39:BU44"/>
    <mergeCell ref="G27:G32"/>
    <mergeCell ref="H27:H32"/>
    <mergeCell ref="I27:I32"/>
    <mergeCell ref="J27:J32"/>
    <mergeCell ref="D27:D32"/>
    <mergeCell ref="E27:E32"/>
    <mergeCell ref="F27:F32"/>
    <mergeCell ref="AU27:AU32"/>
    <mergeCell ref="AV27:AV32"/>
    <mergeCell ref="AS27:AS32"/>
    <mergeCell ref="AT27:AT32"/>
    <mergeCell ref="S27:S32"/>
    <mergeCell ref="T27:T32"/>
    <mergeCell ref="U27:U32"/>
    <mergeCell ref="V27:V32"/>
    <mergeCell ref="K27:K32"/>
    <mergeCell ref="L27:L32"/>
    <mergeCell ref="M27:M32"/>
    <mergeCell ref="N27:N32"/>
    <mergeCell ref="O27:O32"/>
    <mergeCell ref="P27:P32"/>
    <mergeCell ref="R8:S8"/>
    <mergeCell ref="T8:U8"/>
    <mergeCell ref="V8:W8"/>
    <mergeCell ref="X8:Y8"/>
    <mergeCell ref="AG8:AH8"/>
    <mergeCell ref="AI8:AJ8"/>
    <mergeCell ref="AT8:AU8"/>
    <mergeCell ref="AW8:AX8"/>
    <mergeCell ref="Q27:Q32"/>
    <mergeCell ref="R27:R32"/>
    <mergeCell ref="AW27:AW32"/>
    <mergeCell ref="AX27:AX32"/>
    <mergeCell ref="V9:V14"/>
    <mergeCell ref="W9:W14"/>
    <mergeCell ref="X9:X14"/>
    <mergeCell ref="Y9:Y14"/>
    <mergeCell ref="Z9:Z14"/>
    <mergeCell ref="AA9:AA14"/>
    <mergeCell ref="AR9:AR14"/>
    <mergeCell ref="AS9:AS14"/>
    <mergeCell ref="AT9:AT14"/>
    <mergeCell ref="AU9:AU14"/>
    <mergeCell ref="AV9:AV14"/>
    <mergeCell ref="AW9:AW14"/>
    <mergeCell ref="A1:G1"/>
    <mergeCell ref="A3:G3"/>
    <mergeCell ref="A6:A8"/>
    <mergeCell ref="B6:B8"/>
    <mergeCell ref="C6:C8"/>
    <mergeCell ref="D6:Q6"/>
    <mergeCell ref="BU6:BX6"/>
    <mergeCell ref="P7:Q7"/>
    <mergeCell ref="R7:S7"/>
    <mergeCell ref="T7:Y7"/>
    <mergeCell ref="AB7:AE7"/>
    <mergeCell ref="AG7:AQ7"/>
    <mergeCell ref="AS7:AU7"/>
    <mergeCell ref="AV7:AX7"/>
    <mergeCell ref="BE7:BH7"/>
    <mergeCell ref="BK7:BR7"/>
    <mergeCell ref="R6:AA6"/>
    <mergeCell ref="AB6:AQ6"/>
    <mergeCell ref="AR6:AR8"/>
    <mergeCell ref="AS6:BA6"/>
    <mergeCell ref="BB6:BJ6"/>
    <mergeCell ref="BK6:BR6"/>
    <mergeCell ref="BV7:BX7"/>
    <mergeCell ref="D8:F8"/>
    <mergeCell ref="T9:T14"/>
    <mergeCell ref="U9:U14"/>
    <mergeCell ref="D9:D14"/>
    <mergeCell ref="E9:E14"/>
    <mergeCell ref="F9:F14"/>
    <mergeCell ref="G9:G14"/>
    <mergeCell ref="H9:H14"/>
    <mergeCell ref="I9:I14"/>
    <mergeCell ref="J9:J14"/>
    <mergeCell ref="K9:K14"/>
    <mergeCell ref="L9:L14"/>
    <mergeCell ref="M15:M20"/>
    <mergeCell ref="N15:N20"/>
    <mergeCell ref="O15:O20"/>
    <mergeCell ref="P15:P20"/>
    <mergeCell ref="Q15:Q20"/>
    <mergeCell ref="R15:R20"/>
    <mergeCell ref="S15:S20"/>
    <mergeCell ref="M9:M14"/>
    <mergeCell ref="N9:N14"/>
    <mergeCell ref="O9:O14"/>
    <mergeCell ref="P9:P14"/>
    <mergeCell ref="Q9:Q14"/>
    <mergeCell ref="R9:R14"/>
    <mergeCell ref="S9:S14"/>
    <mergeCell ref="D15:D20"/>
    <mergeCell ref="E15:E20"/>
    <mergeCell ref="F15:F20"/>
    <mergeCell ref="G15:G20"/>
    <mergeCell ref="H15:H20"/>
    <mergeCell ref="I15:I20"/>
    <mergeCell ref="J15:J20"/>
    <mergeCell ref="K15:K20"/>
    <mergeCell ref="L15:L20"/>
    <mergeCell ref="AX9:AX14"/>
    <mergeCell ref="AY9:AY14"/>
    <mergeCell ref="AZ9:AZ14"/>
    <mergeCell ref="BA9:BA14"/>
    <mergeCell ref="BU9:BU14"/>
    <mergeCell ref="BV9:BV14"/>
    <mergeCell ref="BV15:BV20"/>
    <mergeCell ref="BW9:BW14"/>
    <mergeCell ref="BX9:BX14"/>
    <mergeCell ref="M21:M26"/>
    <mergeCell ref="N21:N26"/>
    <mergeCell ref="O21:O26"/>
    <mergeCell ref="P21:P26"/>
    <mergeCell ref="Q21:Q26"/>
    <mergeCell ref="R21:R26"/>
    <mergeCell ref="S21:S26"/>
    <mergeCell ref="T21:T26"/>
    <mergeCell ref="U21:U26"/>
    <mergeCell ref="D21:D26"/>
    <mergeCell ref="E21:E26"/>
    <mergeCell ref="F21:F26"/>
    <mergeCell ref="G21:G26"/>
    <mergeCell ref="H21:H26"/>
    <mergeCell ref="I21:I26"/>
    <mergeCell ref="J21:J26"/>
    <mergeCell ref="K21:K26"/>
    <mergeCell ref="L21:L26"/>
    <mergeCell ref="V15:V20"/>
    <mergeCell ref="W15:W20"/>
    <mergeCell ref="X15:X20"/>
    <mergeCell ref="Y15:Y20"/>
    <mergeCell ref="BW21:BW26"/>
    <mergeCell ref="BX21:BX26"/>
    <mergeCell ref="X21:X26"/>
    <mergeCell ref="Y21:Y26"/>
    <mergeCell ref="Z21:Z26"/>
    <mergeCell ref="AA21:AA26"/>
    <mergeCell ref="AR21:AR26"/>
    <mergeCell ref="AS21:AS26"/>
    <mergeCell ref="AT21:AT26"/>
    <mergeCell ref="AU21:AU26"/>
    <mergeCell ref="AV21:AV26"/>
    <mergeCell ref="BW15:BW20"/>
    <mergeCell ref="BX15:BX20"/>
    <mergeCell ref="V21:V26"/>
    <mergeCell ref="W21:W26"/>
    <mergeCell ref="AS15:AS20"/>
    <mergeCell ref="BV21:BV26"/>
    <mergeCell ref="Z15:Z20"/>
    <mergeCell ref="AA15:AA20"/>
    <mergeCell ref="AR15:AR20"/>
    <mergeCell ref="BK5:BX5"/>
    <mergeCell ref="BS6:BT6"/>
    <mergeCell ref="BS7:BS8"/>
    <mergeCell ref="BT7:BT8"/>
    <mergeCell ref="A9:A26"/>
    <mergeCell ref="B9:B26"/>
    <mergeCell ref="C9:C26"/>
    <mergeCell ref="AW21:AW26"/>
    <mergeCell ref="AX21:AX26"/>
    <mergeCell ref="AY21:AY26"/>
    <mergeCell ref="AZ21:AZ26"/>
    <mergeCell ref="BA21:BA26"/>
    <mergeCell ref="BU21:BU26"/>
    <mergeCell ref="BU15:BU20"/>
    <mergeCell ref="AT15:AT20"/>
    <mergeCell ref="AU15:AU20"/>
    <mergeCell ref="AV15:AV20"/>
    <mergeCell ref="AW15:AW20"/>
    <mergeCell ref="AX15:AX20"/>
    <mergeCell ref="AY15:AY20"/>
    <mergeCell ref="AZ15:AZ20"/>
    <mergeCell ref="BA15:BA20"/>
    <mergeCell ref="T15:T20"/>
    <mergeCell ref="U15:U20"/>
  </mergeCells>
  <conditionalFormatting sqref="R9:R68">
    <cfRule type="cellIs" dxfId="147" priority="37" operator="equal">
      <formula>"Muy Baja"</formula>
    </cfRule>
    <cfRule type="cellIs" dxfId="146" priority="36" operator="equal">
      <formula>"Baja"</formula>
    </cfRule>
    <cfRule type="cellIs" dxfId="145" priority="35" operator="equal">
      <formula>"Media"</formula>
    </cfRule>
    <cfRule type="cellIs" dxfId="144" priority="34" operator="equal">
      <formula>"Alta"</formula>
    </cfRule>
    <cfRule type="cellIs" dxfId="143" priority="33" operator="equal">
      <formula>"Muy Alta"</formula>
    </cfRule>
  </conditionalFormatting>
  <conditionalFormatting sqref="T9:T68">
    <cfRule type="cellIs" dxfId="142" priority="32" operator="equal">
      <formula>"Leve"</formula>
    </cfRule>
    <cfRule type="cellIs" dxfId="141" priority="31" operator="equal">
      <formula>"Menor"</formula>
    </cfRule>
    <cfRule type="cellIs" dxfId="140" priority="30" operator="equal">
      <formula>"Moderado"</formula>
    </cfRule>
    <cfRule type="cellIs" dxfId="139" priority="29" operator="equal">
      <formula>"Mayor"</formula>
    </cfRule>
    <cfRule type="cellIs" dxfId="138" priority="28" operator="equal">
      <formula>"Catastrófico"</formula>
    </cfRule>
  </conditionalFormatting>
  <conditionalFormatting sqref="V9:V68">
    <cfRule type="cellIs" dxfId="137" priority="27" operator="equal">
      <formula>"Leve"</formula>
    </cfRule>
    <cfRule type="cellIs" dxfId="136" priority="26" operator="equal">
      <formula>"Menor"</formula>
    </cfRule>
    <cfRule type="cellIs" dxfId="135" priority="25" operator="equal">
      <formula>"Moderado"</formula>
    </cfRule>
    <cfRule type="cellIs" dxfId="134" priority="24" operator="equal">
      <formula>"Mayor"</formula>
    </cfRule>
    <cfRule type="cellIs" dxfId="133" priority="23" operator="equal">
      <formula>"Catastrófico"</formula>
    </cfRule>
  </conditionalFormatting>
  <conditionalFormatting sqref="X9:X68">
    <cfRule type="cellIs" dxfId="132" priority="19" operator="equal">
      <formula>"Mayor"</formula>
    </cfRule>
    <cfRule type="cellIs" dxfId="131" priority="18" operator="equal">
      <formula>"Catastrófico"</formula>
    </cfRule>
    <cfRule type="cellIs" dxfId="130" priority="20" operator="equal">
      <formula>"Moderado"</formula>
    </cfRule>
    <cfRule type="cellIs" dxfId="129" priority="21" operator="equal">
      <formula>"Menor"</formula>
    </cfRule>
    <cfRule type="cellIs" dxfId="128" priority="22" operator="equal">
      <formula>"Leve"</formula>
    </cfRule>
  </conditionalFormatting>
  <conditionalFormatting sqref="AA9:AA68">
    <cfRule type="cellIs" dxfId="127" priority="17" operator="equal">
      <formula>"Bajo"</formula>
    </cfRule>
    <cfRule type="cellIs" dxfId="126" priority="16" operator="equal">
      <formula>"Moderado"</formula>
    </cfRule>
    <cfRule type="cellIs" dxfId="125" priority="15" operator="equal">
      <formula>"Alto"</formula>
    </cfRule>
    <cfRule type="cellIs" dxfId="124" priority="14" operator="equal">
      <formula>"Extremo"</formula>
    </cfRule>
  </conditionalFormatting>
  <conditionalFormatting sqref="AU9:AU68">
    <cfRule type="cellIs" dxfId="123" priority="13" operator="equal">
      <formula>"Muy Alta"</formula>
    </cfRule>
    <cfRule type="cellIs" dxfId="122" priority="12" operator="equal">
      <formula>"Alta"</formula>
    </cfRule>
    <cfRule type="cellIs" dxfId="121" priority="11" operator="equal">
      <formula>"Media"</formula>
    </cfRule>
    <cfRule type="cellIs" dxfId="120" priority="10" operator="equal">
      <formula>"Baja"</formula>
    </cfRule>
    <cfRule type="cellIs" dxfId="119" priority="9" operator="equal">
      <formula>"Muy Baja"</formula>
    </cfRule>
  </conditionalFormatting>
  <conditionalFormatting sqref="AX9:AX68">
    <cfRule type="cellIs" dxfId="118" priority="8" operator="equal">
      <formula>"Catastrófico"</formula>
    </cfRule>
    <cfRule type="cellIs" dxfId="117" priority="7" operator="equal">
      <formula>"Mayor"</formula>
    </cfRule>
    <cfRule type="cellIs" dxfId="116" priority="6" operator="equal">
      <formula>"Menor"</formula>
    </cfRule>
    <cfRule type="cellIs" dxfId="115" priority="5" operator="equal">
      <formula>"Leve"</formula>
    </cfRule>
  </conditionalFormatting>
  <conditionalFormatting sqref="AX9:AZ68">
    <cfRule type="cellIs" dxfId="114" priority="3" operator="equal">
      <formula>"Moderado"</formula>
    </cfRule>
  </conditionalFormatting>
  <conditionalFormatting sqref="AY9:AZ68">
    <cfRule type="cellIs" dxfId="113" priority="4" operator="equal">
      <formula>"Bajo"</formula>
    </cfRule>
    <cfRule type="cellIs" dxfId="112" priority="2" operator="equal">
      <formula>"Alto"</formula>
    </cfRule>
    <cfRule type="cellIs" dxfId="111" priority="1" operator="equal">
      <formula>"Extremo"</formula>
    </cfRule>
  </conditionalFormatting>
  <dataValidations count="2">
    <dataValidation type="list" allowBlank="1" showInputMessage="1" showErrorMessage="1" sqref="D9:D68" xr:uid="{BD0315F8-7B46-4529-A6DD-27A0FDDF4E53}">
      <formula1>"RG, RS, RF, RIC, RLAFT"</formula1>
    </dataValidation>
    <dataValidation type="list" allowBlank="1" showInputMessage="1" showErrorMessage="1" sqref="K51 K57 K63:K68 K9:K45" xr:uid="{58406BD1-661D-4DD4-8819-1F50DAD0CC28}">
      <formula1>"SI, NO"</formula1>
    </dataValidation>
  </dataValidations>
  <pageMargins left="0.70866141732283472" right="0.70866141732283472" top="0.74803149606299213" bottom="0.74803149606299213" header="0.31496062992125984" footer="0.31496062992125984"/>
  <pageSetup paperSize="5" scale="13" fitToHeight="0" orientation="landscape" r:id="rId1"/>
  <headerFooter>
    <oddFooter>&amp;C&amp;G
DIES-05-FR-01
v.3
Hoja 2</oddFooter>
  </headerFooter>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BBAA-1F6F-45BA-84AF-F48917A7EC90}">
  <sheetPr>
    <pageSetUpPr fitToPage="1"/>
  </sheetPr>
  <dimension ref="A1:CB2963"/>
  <sheetViews>
    <sheetView zoomScale="50" zoomScaleNormal="50" zoomScaleSheetLayoutView="40" zoomScalePageLayoutView="70" workbookViewId="0">
      <selection activeCell="A4" sqref="A4"/>
    </sheetView>
  </sheetViews>
  <sheetFormatPr baseColWidth="10" defaultColWidth="11.5" defaultRowHeight="15" x14ac:dyDescent="0.2"/>
  <cols>
    <col min="1" max="1" width="15.83203125" style="1" customWidth="1"/>
    <col min="2" max="2" width="20.1640625" style="1" customWidth="1"/>
    <col min="3" max="3" width="18.6640625" style="1" customWidth="1"/>
    <col min="4" max="5" width="9.1640625" style="1" customWidth="1"/>
    <col min="6" max="6" width="9.1640625" style="1" bestFit="1" customWidth="1"/>
    <col min="7" max="7" width="23.5" style="1" customWidth="1"/>
    <col min="8" max="8" width="16.6640625" style="1" customWidth="1"/>
    <col min="9" max="9" width="18" style="1" customWidth="1"/>
    <col min="10" max="10" width="80.6640625" style="1" customWidth="1"/>
    <col min="11" max="11" width="9.1640625" style="1" customWidth="1"/>
    <col min="12" max="12" width="23" style="1" bestFit="1" customWidth="1"/>
    <col min="13" max="13" width="15" style="1" hidden="1" customWidth="1"/>
    <col min="14" max="14" width="27.5" style="1" customWidth="1"/>
    <col min="15" max="15" width="23.83203125" style="1" customWidth="1"/>
    <col min="16" max="16" width="20" style="1" hidden="1" customWidth="1"/>
    <col min="17" max="17" width="9.5" style="1" hidden="1" customWidth="1"/>
    <col min="18" max="18" width="12.6640625" style="4" customWidth="1"/>
    <col min="19" max="19" width="10.33203125" style="4" customWidth="1"/>
    <col min="20" max="20" width="14.1640625" style="1" customWidth="1"/>
    <col min="21" max="21" width="7.33203125" style="1" customWidth="1"/>
    <col min="22" max="22" width="14.83203125" style="1" customWidth="1"/>
    <col min="23" max="23" width="6.5" style="1" bestFit="1" customWidth="1"/>
    <col min="24" max="24" width="13.5" style="4" customWidth="1"/>
    <col min="25" max="25" width="6.5" style="4" bestFit="1" customWidth="1"/>
    <col min="26" max="26" width="12.33203125" style="1" hidden="1" customWidth="1"/>
    <col min="27" max="27" width="19.33203125" style="5" customWidth="1"/>
    <col min="28" max="28" width="5.1640625" style="1" customWidth="1"/>
    <col min="29" max="29" width="91.33203125" style="1" customWidth="1"/>
    <col min="30" max="30" width="9.5" style="1" customWidth="1"/>
    <col min="31" max="31" width="36.6640625" style="1" customWidth="1"/>
    <col min="32" max="32" width="4.33203125" style="1" bestFit="1" customWidth="1"/>
    <col min="33" max="33" width="7.1640625" style="4" customWidth="1"/>
    <col min="34" max="34" width="9.5" style="4" customWidth="1"/>
    <col min="35" max="35" width="7.1640625" style="4" customWidth="1"/>
    <col min="36" max="36" width="9.5" style="4" customWidth="1"/>
    <col min="37" max="37" width="8.33203125" style="4" customWidth="1"/>
    <col min="38" max="38" width="14.1640625" style="4" customWidth="1"/>
    <col min="39" max="39" width="12.33203125" style="4" customWidth="1"/>
    <col min="40" max="43" width="6" style="1" customWidth="1"/>
    <col min="44" max="44" width="23.5" style="1" customWidth="1"/>
    <col min="45" max="45" width="17.6640625" style="1" customWidth="1"/>
    <col min="46" max="46" width="9" style="1" customWidth="1"/>
    <col min="47" max="47" width="11.33203125" style="1" customWidth="1"/>
    <col min="48" max="48" width="12.5" style="1" bestFit="1" customWidth="1"/>
    <col min="49" max="49" width="8.6640625" style="1" customWidth="1"/>
    <col min="50" max="50" width="13.5" style="1" customWidth="1"/>
    <col min="51" max="51" width="18" style="1" customWidth="1"/>
    <col min="52" max="52" width="18.1640625" style="1" bestFit="1" customWidth="1"/>
    <col min="53" max="53" width="21.6640625" style="1" customWidth="1"/>
    <col min="54" max="54" width="38.5" style="1" customWidth="1"/>
    <col min="55" max="55" width="35" style="1" customWidth="1"/>
    <col min="56" max="56" width="15.83203125" style="4" customWidth="1"/>
    <col min="57" max="57" width="10.33203125" style="1" bestFit="1" customWidth="1"/>
    <col min="58" max="58" width="11" style="1" bestFit="1" customWidth="1"/>
    <col min="59" max="59" width="11.83203125" style="1" bestFit="1" customWidth="1"/>
    <col min="60" max="60" width="11" style="1" bestFit="1" customWidth="1"/>
    <col min="61" max="61" width="23.1640625" style="1" customWidth="1"/>
    <col min="62" max="62" width="26.33203125" style="1" customWidth="1"/>
    <col min="63" max="64" width="40.33203125" style="1" customWidth="1"/>
    <col min="65" max="68" width="9.6640625" style="2" customWidth="1"/>
    <col min="69" max="69" width="15.1640625" style="47" customWidth="1"/>
    <col min="70" max="70" width="13.83203125" style="47" bestFit="1" customWidth="1"/>
    <col min="71" max="72" width="23.5" style="47" hidden="1" customWidth="1"/>
    <col min="73" max="73" width="33.1640625" style="1" hidden="1" customWidth="1"/>
    <col min="74" max="74" width="29.5" style="1" customWidth="1"/>
    <col min="75" max="75" width="17.83203125" style="1" customWidth="1"/>
    <col min="76" max="76" width="34.5" style="1" customWidth="1"/>
    <col min="77" max="77" width="40.1640625" style="1" hidden="1" customWidth="1"/>
    <col min="78" max="78" width="28" style="1" hidden="1" customWidth="1"/>
    <col min="79" max="79" width="12.83203125" style="1" customWidth="1"/>
    <col min="80" max="16384" width="11.5" style="1"/>
  </cols>
  <sheetData>
    <row r="1" spans="1:80" ht="16" x14ac:dyDescent="0.2">
      <c r="A1" s="1186" t="s">
        <v>1257</v>
      </c>
      <c r="B1" s="1187"/>
      <c r="C1" s="1187"/>
      <c r="D1" s="1187"/>
      <c r="E1" s="1187"/>
      <c r="F1" s="1187"/>
      <c r="G1" s="1187"/>
      <c r="I1" s="52"/>
      <c r="J1" s="52"/>
      <c r="K1" s="52"/>
      <c r="L1" s="52"/>
      <c r="M1" s="52"/>
      <c r="N1" s="52"/>
      <c r="O1" s="52"/>
      <c r="BY1" s="1383" t="s">
        <v>2691</v>
      </c>
      <c r="BZ1" s="1384"/>
    </row>
    <row r="2" spans="1:80" x14ac:dyDescent="0.2">
      <c r="A2" s="359"/>
      <c r="B2" s="359"/>
      <c r="C2" s="359"/>
      <c r="D2" s="359"/>
      <c r="E2" s="359"/>
      <c r="F2" s="359"/>
      <c r="G2" s="359"/>
      <c r="I2" s="52"/>
      <c r="J2" s="1449"/>
      <c r="K2" s="53"/>
      <c r="L2" s="52"/>
      <c r="M2" s="16"/>
      <c r="N2" s="52"/>
      <c r="O2" s="52"/>
      <c r="P2" s="3"/>
      <c r="Q2" s="3"/>
      <c r="R2" s="33"/>
      <c r="S2" s="33"/>
      <c r="T2" s="3"/>
      <c r="U2" s="3"/>
      <c r="V2" s="3"/>
      <c r="W2" s="3"/>
      <c r="X2" s="33"/>
      <c r="BY2" s="1385"/>
      <c r="BZ2" s="1386"/>
    </row>
    <row r="3" spans="1:80" ht="15" customHeight="1" x14ac:dyDescent="0.2">
      <c r="A3" s="1754" t="s">
        <v>2706</v>
      </c>
      <c r="B3" s="1754"/>
      <c r="C3" s="1754"/>
      <c r="D3" s="1754"/>
      <c r="E3" s="1754"/>
      <c r="F3" s="1754"/>
      <c r="G3" s="1755"/>
      <c r="I3" s="52"/>
      <c r="J3" s="1449"/>
      <c r="K3" s="53"/>
      <c r="L3" s="52"/>
      <c r="M3" s="106" t="s">
        <v>119</v>
      </c>
      <c r="N3" s="52"/>
      <c r="O3" s="52"/>
      <c r="P3" s="3"/>
      <c r="Q3" s="3"/>
      <c r="R3" s="33"/>
      <c r="S3" s="33"/>
      <c r="T3" s="3"/>
      <c r="U3" s="3"/>
      <c r="V3" s="3"/>
      <c r="W3" s="3"/>
      <c r="X3" s="33"/>
      <c r="AD3" s="15"/>
      <c r="BU3" s="7"/>
      <c r="BV3" s="7"/>
      <c r="BY3" s="1385"/>
      <c r="BZ3" s="1386"/>
    </row>
    <row r="4" spans="1:80" ht="16" thickBot="1" x14ac:dyDescent="0.25">
      <c r="A4" s="881"/>
      <c r="B4" s="38"/>
      <c r="C4" s="38"/>
      <c r="D4" s="38"/>
      <c r="E4" s="38"/>
      <c r="F4" s="38"/>
      <c r="G4" s="38"/>
      <c r="H4" s="38"/>
      <c r="I4" s="54"/>
      <c r="J4" s="53"/>
      <c r="K4" s="53"/>
      <c r="L4" s="55"/>
      <c r="M4" s="107"/>
      <c r="N4" s="52"/>
      <c r="O4" s="52"/>
      <c r="Q4" s="3"/>
      <c r="R4" s="34"/>
      <c r="S4" s="33"/>
      <c r="T4" s="3"/>
      <c r="U4" s="3"/>
      <c r="V4" s="3"/>
      <c r="W4" s="3"/>
      <c r="X4" s="33"/>
      <c r="AD4" s="15"/>
      <c r="BK4" s="2"/>
      <c r="BL4" s="2"/>
      <c r="BU4" s="7"/>
      <c r="BV4" s="7"/>
      <c r="BY4" s="1387"/>
      <c r="BZ4" s="1388"/>
    </row>
    <row r="5" spans="1:80" ht="15.75" customHeight="1" thickBot="1" x14ac:dyDescent="0.25">
      <c r="A5" s="1059" t="s">
        <v>127</v>
      </c>
      <c r="B5" s="1060"/>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60"/>
      <c r="AP5" s="1060"/>
      <c r="AQ5" s="1060"/>
      <c r="AR5" s="1060"/>
      <c r="AS5" s="1060"/>
      <c r="AT5" s="1060"/>
      <c r="AU5" s="1060"/>
      <c r="AV5" s="1060"/>
      <c r="AW5" s="1060"/>
      <c r="AX5" s="1060"/>
      <c r="AY5" s="1060"/>
      <c r="AZ5" s="1060"/>
      <c r="BA5" s="1060"/>
      <c r="BB5" s="1061"/>
      <c r="BC5" s="1061"/>
      <c r="BD5" s="1061"/>
      <c r="BE5" s="1061"/>
      <c r="BF5" s="1061"/>
      <c r="BG5" s="1061"/>
      <c r="BH5" s="1061"/>
      <c r="BI5" s="1061"/>
      <c r="BJ5" s="1062"/>
      <c r="BK5" s="1041" t="s">
        <v>128</v>
      </c>
      <c r="BL5" s="1042"/>
      <c r="BM5" s="1042"/>
      <c r="BN5" s="1042"/>
      <c r="BO5" s="1042"/>
      <c r="BP5" s="1042"/>
      <c r="BQ5" s="1042"/>
      <c r="BR5" s="1042"/>
      <c r="BS5" s="1042"/>
      <c r="BT5" s="1042"/>
      <c r="BU5" s="1042"/>
      <c r="BV5" s="1042"/>
      <c r="BW5" s="1042"/>
      <c r="BX5" s="1043"/>
      <c r="BY5" s="38"/>
      <c r="BZ5" s="724"/>
    </row>
    <row r="6" spans="1:80" s="8" customFormat="1" ht="17" thickBot="1" x14ac:dyDescent="0.25">
      <c r="A6" s="1822" t="s">
        <v>129</v>
      </c>
      <c r="B6" s="1822" t="s">
        <v>130</v>
      </c>
      <c r="C6" s="1822" t="s">
        <v>131</v>
      </c>
      <c r="D6" s="1789" t="s">
        <v>132</v>
      </c>
      <c r="E6" s="1807"/>
      <c r="F6" s="1807"/>
      <c r="G6" s="1807"/>
      <c r="H6" s="1807"/>
      <c r="I6" s="1807"/>
      <c r="J6" s="1807"/>
      <c r="K6" s="1807"/>
      <c r="L6" s="1807"/>
      <c r="M6" s="1807"/>
      <c r="N6" s="1807"/>
      <c r="O6" s="1807"/>
      <c r="P6" s="1807"/>
      <c r="Q6" s="1790"/>
      <c r="R6" s="1791" t="s">
        <v>133</v>
      </c>
      <c r="S6" s="1791"/>
      <c r="T6" s="1791"/>
      <c r="U6" s="1791"/>
      <c r="V6" s="1791"/>
      <c r="W6" s="1791"/>
      <c r="X6" s="1791"/>
      <c r="Y6" s="1791"/>
      <c r="Z6" s="1791"/>
      <c r="AA6" s="1791"/>
      <c r="AB6" s="1792" t="s">
        <v>134</v>
      </c>
      <c r="AC6" s="1793"/>
      <c r="AD6" s="1793"/>
      <c r="AE6" s="1793"/>
      <c r="AF6" s="1793"/>
      <c r="AG6" s="1793"/>
      <c r="AH6" s="1793"/>
      <c r="AI6" s="1793"/>
      <c r="AJ6" s="1793"/>
      <c r="AK6" s="1793"/>
      <c r="AL6" s="1793"/>
      <c r="AM6" s="1793"/>
      <c r="AN6" s="1793"/>
      <c r="AO6" s="1793"/>
      <c r="AP6" s="1793"/>
      <c r="AQ6" s="1793"/>
      <c r="AR6" s="1798" t="s">
        <v>135</v>
      </c>
      <c r="AS6" s="1796" t="s">
        <v>136</v>
      </c>
      <c r="AT6" s="1796"/>
      <c r="AU6" s="1796"/>
      <c r="AV6" s="1796"/>
      <c r="AW6" s="1796"/>
      <c r="AX6" s="1796"/>
      <c r="AY6" s="1796"/>
      <c r="AZ6" s="1796"/>
      <c r="BA6" s="1796"/>
      <c r="BB6" s="1799" t="s">
        <v>137</v>
      </c>
      <c r="BC6" s="1799"/>
      <c r="BD6" s="1799"/>
      <c r="BE6" s="1799"/>
      <c r="BF6" s="1799"/>
      <c r="BG6" s="1799"/>
      <c r="BH6" s="1799"/>
      <c r="BI6" s="1799"/>
      <c r="BJ6" s="1799"/>
      <c r="BK6" s="1800" t="s">
        <v>138</v>
      </c>
      <c r="BL6" s="1795"/>
      <c r="BM6" s="1795"/>
      <c r="BN6" s="1795"/>
      <c r="BO6" s="1795"/>
      <c r="BP6" s="1795"/>
      <c r="BQ6" s="1795"/>
      <c r="BR6" s="1801"/>
      <c r="BS6" s="1044" t="s">
        <v>139</v>
      </c>
      <c r="BT6" s="1045"/>
      <c r="BU6" s="1802"/>
      <c r="BV6" s="1803"/>
      <c r="BW6" s="1803"/>
      <c r="BX6" s="1804"/>
      <c r="BY6" s="1389" t="s">
        <v>2692</v>
      </c>
      <c r="BZ6" s="1392" t="s">
        <v>2693</v>
      </c>
    </row>
    <row r="7" spans="1:80" ht="51" customHeight="1" x14ac:dyDescent="0.2">
      <c r="A7" s="1822"/>
      <c r="B7" s="1822"/>
      <c r="C7" s="1822"/>
      <c r="D7" s="800"/>
      <c r="E7" s="801"/>
      <c r="F7" s="801"/>
      <c r="G7" s="801"/>
      <c r="H7" s="801"/>
      <c r="I7" s="801"/>
      <c r="J7" s="801"/>
      <c r="K7" s="801"/>
      <c r="L7" s="801"/>
      <c r="M7" s="801"/>
      <c r="N7" s="801"/>
      <c r="O7" s="801"/>
      <c r="P7" s="1789" t="s">
        <v>140</v>
      </c>
      <c r="Q7" s="1790"/>
      <c r="R7" s="1791" t="s">
        <v>141</v>
      </c>
      <c r="S7" s="1791"/>
      <c r="T7" s="1791" t="s">
        <v>142</v>
      </c>
      <c r="U7" s="1791"/>
      <c r="V7" s="1791"/>
      <c r="W7" s="1791"/>
      <c r="X7" s="1791"/>
      <c r="Y7" s="1791"/>
      <c r="Z7" s="110"/>
      <c r="AA7" s="111"/>
      <c r="AB7" s="1792"/>
      <c r="AC7" s="1793"/>
      <c r="AD7" s="1793"/>
      <c r="AE7" s="1793"/>
      <c r="AF7" s="799"/>
      <c r="AG7" s="1794"/>
      <c r="AH7" s="1794"/>
      <c r="AI7" s="1794"/>
      <c r="AJ7" s="1794"/>
      <c r="AK7" s="1794"/>
      <c r="AL7" s="1794"/>
      <c r="AM7" s="1794"/>
      <c r="AN7" s="1794"/>
      <c r="AO7" s="1794"/>
      <c r="AP7" s="1792"/>
      <c r="AQ7" s="1792"/>
      <c r="AR7" s="1096"/>
      <c r="AS7" s="1795" t="s">
        <v>143</v>
      </c>
      <c r="AT7" s="1795"/>
      <c r="AU7" s="1795"/>
      <c r="AV7" s="1796" t="s">
        <v>144</v>
      </c>
      <c r="AW7" s="1796"/>
      <c r="AX7" s="1796"/>
      <c r="AY7" s="802"/>
      <c r="AZ7" s="802"/>
      <c r="BA7" s="803"/>
      <c r="BB7" s="112"/>
      <c r="BC7" s="113"/>
      <c r="BD7" s="113"/>
      <c r="BE7" s="1797" t="s">
        <v>145</v>
      </c>
      <c r="BF7" s="1797"/>
      <c r="BG7" s="1797"/>
      <c r="BH7" s="1797"/>
      <c r="BI7" s="113"/>
      <c r="BJ7" s="113"/>
      <c r="BK7" s="1800" t="s">
        <v>146</v>
      </c>
      <c r="BL7" s="1805"/>
      <c r="BM7" s="1805"/>
      <c r="BN7" s="1805"/>
      <c r="BO7" s="1805"/>
      <c r="BP7" s="1805"/>
      <c r="BQ7" s="1805"/>
      <c r="BR7" s="1806"/>
      <c r="BS7" s="1046" t="s">
        <v>147</v>
      </c>
      <c r="BT7" s="1048" t="s">
        <v>148</v>
      </c>
      <c r="BU7" s="798" t="s">
        <v>149</v>
      </c>
      <c r="BV7" s="1798" t="s">
        <v>150</v>
      </c>
      <c r="BW7" s="1798"/>
      <c r="BX7" s="1798"/>
      <c r="BY7" s="1390"/>
      <c r="BZ7" s="1393"/>
    </row>
    <row r="8" spans="1:80" ht="203.25" customHeight="1" thickBot="1" x14ac:dyDescent="0.25">
      <c r="A8" s="1823"/>
      <c r="B8" s="1823"/>
      <c r="C8" s="1823"/>
      <c r="D8" s="1808" t="s">
        <v>151</v>
      </c>
      <c r="E8" s="1809"/>
      <c r="F8" s="1810"/>
      <c r="G8" s="804" t="s">
        <v>152</v>
      </c>
      <c r="H8" s="805" t="s">
        <v>153</v>
      </c>
      <c r="I8" s="805" t="s">
        <v>154</v>
      </c>
      <c r="J8" s="824" t="s">
        <v>155</v>
      </c>
      <c r="K8" s="806" t="s">
        <v>156</v>
      </c>
      <c r="L8" s="804" t="s">
        <v>157</v>
      </c>
      <c r="M8" s="804" t="s">
        <v>158</v>
      </c>
      <c r="N8" s="805" t="s">
        <v>159</v>
      </c>
      <c r="O8" s="805" t="s">
        <v>160</v>
      </c>
      <c r="P8" s="804" t="s">
        <v>161</v>
      </c>
      <c r="Q8" s="804" t="s">
        <v>162</v>
      </c>
      <c r="R8" s="1811" t="s">
        <v>163</v>
      </c>
      <c r="S8" s="1811"/>
      <c r="T8" s="1811" t="s">
        <v>164</v>
      </c>
      <c r="U8" s="1811"/>
      <c r="V8" s="1811" t="s">
        <v>165</v>
      </c>
      <c r="W8" s="1811"/>
      <c r="X8" s="1811" t="s">
        <v>166</v>
      </c>
      <c r="Y8" s="1811"/>
      <c r="Z8" s="807"/>
      <c r="AA8" s="807" t="s">
        <v>167</v>
      </c>
      <c r="AB8" s="808" t="s">
        <v>168</v>
      </c>
      <c r="AC8" s="808" t="s">
        <v>169</v>
      </c>
      <c r="AD8" s="809" t="s">
        <v>170</v>
      </c>
      <c r="AE8" s="808" t="s">
        <v>171</v>
      </c>
      <c r="AF8" s="809" t="s">
        <v>172</v>
      </c>
      <c r="AG8" s="1813" t="s">
        <v>173</v>
      </c>
      <c r="AH8" s="1813"/>
      <c r="AI8" s="1814" t="s">
        <v>174</v>
      </c>
      <c r="AJ8" s="1814"/>
      <c r="AK8" s="809" t="s">
        <v>175</v>
      </c>
      <c r="AL8" s="808" t="s">
        <v>176</v>
      </c>
      <c r="AM8" s="808" t="s">
        <v>177</v>
      </c>
      <c r="AN8" s="809" t="s">
        <v>178</v>
      </c>
      <c r="AO8" s="809" t="s">
        <v>179</v>
      </c>
      <c r="AP8" s="810" t="s">
        <v>180</v>
      </c>
      <c r="AQ8" s="810" t="s">
        <v>181</v>
      </c>
      <c r="AR8" s="1097"/>
      <c r="AS8" s="811" t="s">
        <v>182</v>
      </c>
      <c r="AT8" s="1815" t="s">
        <v>183</v>
      </c>
      <c r="AU8" s="1816"/>
      <c r="AV8" s="807" t="s">
        <v>184</v>
      </c>
      <c r="AW8" s="1815" t="s">
        <v>185</v>
      </c>
      <c r="AX8" s="1816"/>
      <c r="AY8" s="807" t="s">
        <v>186</v>
      </c>
      <c r="AZ8" s="794" t="s">
        <v>187</v>
      </c>
      <c r="BA8" s="794" t="s">
        <v>188</v>
      </c>
      <c r="BB8" s="805" t="s">
        <v>189</v>
      </c>
      <c r="BC8" s="805" t="s">
        <v>190</v>
      </c>
      <c r="BD8" s="820" t="s">
        <v>191</v>
      </c>
      <c r="BE8" s="825" t="s">
        <v>192</v>
      </c>
      <c r="BF8" s="825" t="s">
        <v>193</v>
      </c>
      <c r="BG8" s="825" t="s">
        <v>194</v>
      </c>
      <c r="BH8" s="825" t="s">
        <v>195</v>
      </c>
      <c r="BI8" s="821" t="s">
        <v>196</v>
      </c>
      <c r="BJ8" s="805" t="s">
        <v>197</v>
      </c>
      <c r="BK8" s="794" t="s">
        <v>198</v>
      </c>
      <c r="BL8" s="794" t="s">
        <v>199</v>
      </c>
      <c r="BM8" s="794" t="s">
        <v>192</v>
      </c>
      <c r="BN8" s="794" t="s">
        <v>193</v>
      </c>
      <c r="BO8" s="794" t="s">
        <v>194</v>
      </c>
      <c r="BP8" s="794" t="s">
        <v>195</v>
      </c>
      <c r="BQ8" s="794" t="s">
        <v>200</v>
      </c>
      <c r="BR8" s="794" t="s">
        <v>201</v>
      </c>
      <c r="BS8" s="1047"/>
      <c r="BT8" s="1049"/>
      <c r="BU8" s="795" t="s">
        <v>202</v>
      </c>
      <c r="BV8" s="793" t="s">
        <v>203</v>
      </c>
      <c r="BW8" s="793" t="s">
        <v>204</v>
      </c>
      <c r="BX8" s="793" t="s">
        <v>205</v>
      </c>
      <c r="BY8" s="1391"/>
      <c r="BZ8" s="1394"/>
    </row>
    <row r="9" spans="1:80" s="11" customFormat="1" ht="167" x14ac:dyDescent="0.2">
      <c r="A9" s="1817" t="s">
        <v>1221</v>
      </c>
      <c r="B9" s="1818" t="s">
        <v>207</v>
      </c>
      <c r="C9" s="1819" t="s">
        <v>1386</v>
      </c>
      <c r="D9" s="1000" t="s">
        <v>1387</v>
      </c>
      <c r="E9" s="1003" t="s">
        <v>1222</v>
      </c>
      <c r="F9" s="1006">
        <v>1</v>
      </c>
      <c r="G9" s="1075" t="s">
        <v>1388</v>
      </c>
      <c r="H9" s="1012" t="s">
        <v>1247</v>
      </c>
      <c r="I9" s="1015" t="s">
        <v>1218</v>
      </c>
      <c r="J9" s="1812" t="str">
        <f>IF(D9="","",IF(D9="RG",[1]Árbol!A20,IF(D9="RIC",[1]Árbol!A20,IF(D9="RLAFT",[1]Árbol!A20,IF(D9="RF",[1]Árbol!A20,IF(I9="","",(CONCATENATE(I9," ",$M$3," ",G9," ",$M$4," ",O9," ",$M$5," ",N9))))))))</f>
        <v>Pérdida de confidencialidad e integridad de 1. OneDrive de GGC
2. OneDrive de Dirección  a. Abuso de derechos
b. Borrado o Corrupción de la Información
c. Fallas Humanas  a. Ausencia o indebida asignación de derechos de acceso 
b. Desconocimiento de Politicas de seguridad de la Información</v>
      </c>
      <c r="K9" s="1021" t="s">
        <v>313</v>
      </c>
      <c r="L9" s="994" t="s">
        <v>562</v>
      </c>
      <c r="M9" s="1168" t="s">
        <v>1389</v>
      </c>
      <c r="N9" s="994" t="s">
        <v>1390</v>
      </c>
      <c r="O9" s="994" t="s">
        <v>1391</v>
      </c>
      <c r="P9" s="1075" t="s">
        <v>1392</v>
      </c>
      <c r="Q9" s="1133" t="s">
        <v>1392</v>
      </c>
      <c r="R9" s="1015" t="s">
        <v>250</v>
      </c>
      <c r="S9" s="1824">
        <f>IF(R9="Muy Alta",100%,IF(R9="Alta",80%,IF(R9="Media",60%,IF(R9="Baja",40%,IF(R9="Muy Baja",20%,"")))))</f>
        <v>0.4</v>
      </c>
      <c r="T9" s="1015" t="s">
        <v>317</v>
      </c>
      <c r="U9" s="1824">
        <f>IF(T9="Catastrófico",100%,IF(T9="Mayor",80%,IF(T9="Moderado",60%,IF(T9="Menor",40%,IF(T9="Leve",20%,"")))))</f>
        <v>0.2</v>
      </c>
      <c r="V9" s="1015" t="s">
        <v>317</v>
      </c>
      <c r="W9" s="1824">
        <f>IF(V9="Catastrófico",100%,IF(V9="Mayor",80%,IF(V9="Moderado",60%,IF(V9="Menor",40%,IF(V9="Leve",20%,"")))))</f>
        <v>0.2</v>
      </c>
      <c r="X9" s="1029" t="str">
        <f>IF(Y9=100%,"Catastrófico",IF(Y9=80%,"Mayor",IF(Y9=60%,"Moderado",IF(Y9=40%,"Menor",IF(Y9=20%,"Leve","")))))</f>
        <v>Leve</v>
      </c>
      <c r="Y9" s="1824">
        <f>IF(AND(U9="",W9=""),"",MAX(U9,W9))</f>
        <v>0.2</v>
      </c>
      <c r="Z9" s="1824" t="str">
        <f>CONCATENATE(R9,X9)</f>
        <v>BajaLeve</v>
      </c>
      <c r="AA9" s="1038"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Bajo</v>
      </c>
      <c r="AB9" s="97">
        <v>1</v>
      </c>
      <c r="AC9" s="46" t="s">
        <v>1393</v>
      </c>
      <c r="AD9" s="9" t="s">
        <v>1394</v>
      </c>
      <c r="AE9" s="9" t="s">
        <v>1395</v>
      </c>
      <c r="AF9" s="813" t="str">
        <f t="shared" ref="AF9:AF192" si="0">IF(OR(AG9="Preventivo",AG9="Detectivo"),"Probabilidad",IF(AG9="Correctivo","Impacto",""))</f>
        <v>Probabilidad</v>
      </c>
      <c r="AG9" s="10" t="s">
        <v>221</v>
      </c>
      <c r="AH9" s="790">
        <f t="shared" ref="AH9:AH192" si="1">IF(AG9="","",IF(AG9="Preventivo",25%,IF(AG9="Detectivo",15%,IF(AG9="Correctivo",10%))))</f>
        <v>0.25</v>
      </c>
      <c r="AI9" s="10" t="s">
        <v>222</v>
      </c>
      <c r="AJ9" s="790">
        <f t="shared" ref="AJ9:AJ192" si="2">IF(AI9="Automático",25%,IF(AI9="Manual",15%,""))</f>
        <v>0.15</v>
      </c>
      <c r="AK9" s="814">
        <f t="shared" ref="AK9:AK192" si="3">IF(OR(AH9="",AJ9=""),"",AH9+AJ9)</f>
        <v>0.4</v>
      </c>
      <c r="AL9" s="100">
        <f>IFERROR(IF(AF9="Probabilidad",(S9-(+S9*AK9)),IF(AF9="Impacto",S9,"")),"")</f>
        <v>0.24</v>
      </c>
      <c r="AM9" s="100">
        <f>IFERROR(IF(AF9="Impacto",(Y9-(+Y9*AK9)),IF(AF9="Probabilidad",Y9,"")),"")</f>
        <v>0.2</v>
      </c>
      <c r="AN9" s="50" t="s">
        <v>223</v>
      </c>
      <c r="AO9" s="50" t="s">
        <v>291</v>
      </c>
      <c r="AP9" s="50" t="s">
        <v>241</v>
      </c>
      <c r="AQ9" s="50" t="s">
        <v>226</v>
      </c>
      <c r="AR9" s="1764" t="s">
        <v>1396</v>
      </c>
      <c r="AS9" s="1035">
        <f>S9</f>
        <v>0.4</v>
      </c>
      <c r="AT9" s="1035">
        <f>IF(AL9="","",MIN(AL9:AL14))</f>
        <v>0.24</v>
      </c>
      <c r="AU9" s="1032" t="str">
        <f>IFERROR(IF(AT9="","",IF(AT9&lt;=0.2,"Muy Baja",IF(AT9&lt;=0.4,"Baja",IF(AT9&lt;=0.6,"Media",IF(AT9&lt;=0.8,"Alta","Muy Alta"))))),"")</f>
        <v>Baja</v>
      </c>
      <c r="AV9" s="1035">
        <f>Y9</f>
        <v>0.2</v>
      </c>
      <c r="AW9" s="1035">
        <f>IF(AM9="","",MIN(AM9:AM14))</f>
        <v>0.15000000000000002</v>
      </c>
      <c r="AX9" s="1032" t="str">
        <f>IFERROR(IF(AW9="","",IF(AW9&lt;=0.2,"Leve",IF(AW9&lt;=0.4,"Menor",IF(AW9&lt;=0.6,"Moderado",IF(AW9&lt;=0.8,"Mayor","Catastrófico"))))),"")</f>
        <v>Leve</v>
      </c>
      <c r="AY9" s="1032" t="str">
        <f>AA9</f>
        <v>Bajo</v>
      </c>
      <c r="AZ9" s="1032"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Bajo</v>
      </c>
      <c r="BA9" s="1015" t="s">
        <v>255</v>
      </c>
      <c r="BB9" s="216"/>
      <c r="BC9" s="216"/>
      <c r="BD9" s="102" t="str">
        <f>IF(SUM(BE9:BH9)=0,"",SUM(BE9:BH9))</f>
        <v/>
      </c>
      <c r="BE9" s="49"/>
      <c r="BF9" s="49"/>
      <c r="BG9" s="49"/>
      <c r="BH9" s="49"/>
      <c r="BI9" s="46"/>
      <c r="BJ9" s="46"/>
      <c r="BK9" s="882"/>
      <c r="BL9" s="9"/>
      <c r="BM9" s="48"/>
      <c r="BN9" s="48"/>
      <c r="BO9" s="48"/>
      <c r="BP9" s="48"/>
      <c r="BQ9" s="104"/>
      <c r="BR9" s="797"/>
      <c r="BS9" s="883"/>
      <c r="BT9" s="883"/>
      <c r="BU9" s="1050"/>
      <c r="BV9" s="994"/>
      <c r="BW9" s="1075"/>
      <c r="BX9" s="1395"/>
      <c r="BY9" s="1395"/>
      <c r="BZ9" s="1395"/>
      <c r="CA9" s="786"/>
      <c r="CB9" s="786"/>
    </row>
    <row r="10" spans="1:80" s="11" customFormat="1" ht="167" x14ac:dyDescent="0.2">
      <c r="A10" s="1817"/>
      <c r="B10" s="1818"/>
      <c r="C10" s="1819"/>
      <c r="D10" s="1820"/>
      <c r="E10" s="1004"/>
      <c r="F10" s="1759"/>
      <c r="G10" s="1191"/>
      <c r="H10" s="1013"/>
      <c r="I10" s="1774"/>
      <c r="J10" s="1767"/>
      <c r="K10" s="1022"/>
      <c r="L10" s="995"/>
      <c r="M10" s="1169"/>
      <c r="N10" s="995"/>
      <c r="O10" s="995"/>
      <c r="P10" s="1191"/>
      <c r="Q10" s="1827"/>
      <c r="R10" s="1774"/>
      <c r="S10" s="1825"/>
      <c r="T10" s="1774"/>
      <c r="U10" s="1825"/>
      <c r="V10" s="1774"/>
      <c r="W10" s="1825"/>
      <c r="X10" s="1781"/>
      <c r="Y10" s="1825"/>
      <c r="Z10" s="1825"/>
      <c r="AA10" s="1039"/>
      <c r="AB10" s="812">
        <v>2</v>
      </c>
      <c r="AC10" s="788" t="s">
        <v>1397</v>
      </c>
      <c r="AD10" s="761" t="s">
        <v>1398</v>
      </c>
      <c r="AE10" s="774" t="s">
        <v>1399</v>
      </c>
      <c r="AF10" s="813" t="str">
        <f t="shared" si="0"/>
        <v>Impacto</v>
      </c>
      <c r="AG10" s="780" t="s">
        <v>264</v>
      </c>
      <c r="AH10" s="790">
        <f t="shared" si="1"/>
        <v>0.1</v>
      </c>
      <c r="AI10" s="780" t="s">
        <v>222</v>
      </c>
      <c r="AJ10" s="790">
        <f t="shared" si="2"/>
        <v>0.15</v>
      </c>
      <c r="AK10" s="814">
        <f t="shared" si="3"/>
        <v>0.25</v>
      </c>
      <c r="AL10" s="815">
        <f>IFERROR(IF(AND(AF9="Probabilidad",AF10="Probabilidad"),(AL9-(+AL9*AK10)),IF(AF10="Probabilidad",(S9-(+S9*AK10)),IF(AF10="Impacto",AL9,""))),"")</f>
        <v>0.24</v>
      </c>
      <c r="AM10" s="815">
        <f>IFERROR(IF(AND(AF9="Impacto",AF10="Impacto"),(AM9-(+AM9*AK10)),IF(AF10="Impacto",(Y9-(+Y9*AK10)),IF(AF10="Probabilidad",AM9,""))),"")</f>
        <v>0.15000000000000002</v>
      </c>
      <c r="AN10" s="751" t="s">
        <v>223</v>
      </c>
      <c r="AO10" s="751" t="s">
        <v>291</v>
      </c>
      <c r="AP10" s="751" t="s">
        <v>241</v>
      </c>
      <c r="AQ10" s="751" t="s">
        <v>226</v>
      </c>
      <c r="AR10" s="1013"/>
      <c r="AS10" s="1767"/>
      <c r="AT10" s="1767"/>
      <c r="AU10" s="1769"/>
      <c r="AV10" s="1767"/>
      <c r="AW10" s="1767"/>
      <c r="AX10" s="1769"/>
      <c r="AY10" s="1769"/>
      <c r="AZ10" s="1769"/>
      <c r="BA10" s="1774"/>
      <c r="BB10" s="788"/>
      <c r="BC10" s="788"/>
      <c r="BD10" s="781" t="str">
        <f t="shared" ref="BD10:BD44" si="4">IF(SUM(BE10:BH10)=0,"",SUM(BE10:BH10))</f>
        <v/>
      </c>
      <c r="BE10" s="755"/>
      <c r="BF10" s="755"/>
      <c r="BG10" s="755"/>
      <c r="BH10" s="755"/>
      <c r="BI10" s="789"/>
      <c r="BJ10" s="789"/>
      <c r="BK10" s="789"/>
      <c r="BL10" s="789"/>
      <c r="BM10" s="791"/>
      <c r="BN10" s="791"/>
      <c r="BO10" s="791"/>
      <c r="BP10" s="791"/>
      <c r="BQ10" s="792"/>
      <c r="BR10" s="796"/>
      <c r="BS10" s="884"/>
      <c r="BT10" s="884"/>
      <c r="BU10" s="1051"/>
      <c r="BV10" s="995"/>
      <c r="BW10" s="1191"/>
      <c r="BX10" s="1401"/>
      <c r="BY10" s="1401"/>
      <c r="BZ10" s="1401"/>
    </row>
    <row r="11" spans="1:80" s="11" customFormat="1" ht="16" x14ac:dyDescent="0.2">
      <c r="A11" s="1817"/>
      <c r="B11" s="1818"/>
      <c r="C11" s="1819"/>
      <c r="D11" s="1820"/>
      <c r="E11" s="1004"/>
      <c r="F11" s="1759"/>
      <c r="G11" s="1191"/>
      <c r="H11" s="1013"/>
      <c r="I11" s="1774"/>
      <c r="J11" s="1767"/>
      <c r="K11" s="1022"/>
      <c r="L11" s="995"/>
      <c r="M11" s="1169"/>
      <c r="N11" s="995"/>
      <c r="O11" s="995"/>
      <c r="P11" s="1191"/>
      <c r="Q11" s="1827"/>
      <c r="R11" s="1774"/>
      <c r="S11" s="1825"/>
      <c r="T11" s="1774"/>
      <c r="U11" s="1825"/>
      <c r="V11" s="1774"/>
      <c r="W11" s="1825"/>
      <c r="X11" s="1781"/>
      <c r="Y11" s="1825"/>
      <c r="Z11" s="1825"/>
      <c r="AA11" s="1039"/>
      <c r="AB11" s="812">
        <v>3</v>
      </c>
      <c r="AC11" s="788"/>
      <c r="AD11" s="761"/>
      <c r="AE11" s="761"/>
      <c r="AF11" s="813" t="str">
        <f t="shared" si="0"/>
        <v/>
      </c>
      <c r="AG11" s="780"/>
      <c r="AH11" s="790" t="str">
        <f t="shared" si="1"/>
        <v/>
      </c>
      <c r="AI11" s="780"/>
      <c r="AJ11" s="790" t="str">
        <f t="shared" si="2"/>
        <v/>
      </c>
      <c r="AK11" s="814" t="str">
        <f t="shared" si="3"/>
        <v/>
      </c>
      <c r="AL11" s="815" t="str">
        <f>IFERROR(IF(AND(AF10="Probabilidad",AF11="Probabilidad"),(AL10-(+AL10*AK11)),IF(AND(AF10="Impacto",AF11="Probabilidad"),(AL9-(+AL9*AK11)),IF(AF11="Impacto",AL10,""))),"")</f>
        <v/>
      </c>
      <c r="AM11" s="815" t="str">
        <f>IFERROR(IF(AND(AF10="Impacto",AF11="Impacto"),(AM10-(+AM10*AK11)),IF(AND(AF10="Probabilidad",AF11="Impacto"),(AM9-(+AM9*AK11)),IF(AF11="Probabilidad",AM10,""))),"")</f>
        <v/>
      </c>
      <c r="AN11" s="751"/>
      <c r="AO11" s="751"/>
      <c r="AP11" s="751"/>
      <c r="AQ11" s="751"/>
      <c r="AR11" s="1013"/>
      <c r="AS11" s="1767"/>
      <c r="AT11" s="1767"/>
      <c r="AU11" s="1769"/>
      <c r="AV11" s="1767"/>
      <c r="AW11" s="1767"/>
      <c r="AX11" s="1769"/>
      <c r="AY11" s="1769"/>
      <c r="AZ11" s="1769"/>
      <c r="BA11" s="1774"/>
      <c r="BB11" s="788"/>
      <c r="BC11" s="788"/>
      <c r="BD11" s="781" t="str">
        <f t="shared" si="4"/>
        <v/>
      </c>
      <c r="BE11" s="755"/>
      <c r="BF11" s="755"/>
      <c r="BG11" s="755"/>
      <c r="BH11" s="755"/>
      <c r="BI11" s="789"/>
      <c r="BJ11" s="789"/>
      <c r="BK11" s="789"/>
      <c r="BL11" s="789"/>
      <c r="BM11" s="791"/>
      <c r="BN11" s="791"/>
      <c r="BO11" s="791"/>
      <c r="BP11" s="791"/>
      <c r="BQ11" s="792"/>
      <c r="BR11" s="796"/>
      <c r="BS11" s="884"/>
      <c r="BT11" s="884"/>
      <c r="BU11" s="1051"/>
      <c r="BV11" s="995"/>
      <c r="BW11" s="1191"/>
      <c r="BX11" s="1401"/>
      <c r="BY11" s="1401"/>
      <c r="BZ11" s="1401"/>
    </row>
    <row r="12" spans="1:80" s="11" customFormat="1" ht="16" x14ac:dyDescent="0.2">
      <c r="A12" s="1817"/>
      <c r="B12" s="1818"/>
      <c r="C12" s="1819"/>
      <c r="D12" s="1820"/>
      <c r="E12" s="1004"/>
      <c r="F12" s="1759"/>
      <c r="G12" s="1191"/>
      <c r="H12" s="1013"/>
      <c r="I12" s="1774"/>
      <c r="J12" s="1767"/>
      <c r="K12" s="1022"/>
      <c r="L12" s="995"/>
      <c r="M12" s="1169"/>
      <c r="N12" s="995"/>
      <c r="O12" s="995"/>
      <c r="P12" s="1191"/>
      <c r="Q12" s="1827"/>
      <c r="R12" s="1774"/>
      <c r="S12" s="1825"/>
      <c r="T12" s="1774"/>
      <c r="U12" s="1825"/>
      <c r="V12" s="1774"/>
      <c r="W12" s="1825"/>
      <c r="X12" s="1781"/>
      <c r="Y12" s="1825"/>
      <c r="Z12" s="1825"/>
      <c r="AA12" s="1039"/>
      <c r="AB12" s="812">
        <v>4</v>
      </c>
      <c r="AC12" s="789"/>
      <c r="AD12" s="774"/>
      <c r="AE12" s="774"/>
      <c r="AF12" s="813" t="str">
        <f t="shared" si="0"/>
        <v/>
      </c>
      <c r="AG12" s="780"/>
      <c r="AH12" s="790" t="str">
        <f t="shared" si="1"/>
        <v/>
      </c>
      <c r="AI12" s="780"/>
      <c r="AJ12" s="790" t="str">
        <f t="shared" si="2"/>
        <v/>
      </c>
      <c r="AK12" s="814" t="str">
        <f t="shared" si="3"/>
        <v/>
      </c>
      <c r="AL12" s="815" t="str">
        <f>IFERROR(IF(AND(AF11="Probabilidad",AF12="Probabilidad"),(AL11-(+AL11*AK12)),IF(AND(AF11="Impacto",AF12="Probabilidad"),(AL10-(+AL10*AK12)),IF(AF12="Impacto",AL11,""))),"")</f>
        <v/>
      </c>
      <c r="AM12" s="815" t="str">
        <f>IFERROR(IF(AND(AF11="Impacto",AF12="Impacto"),(AM11-(+AM11*AK12)),IF(AND(AF11="Probabilidad",AF12="Impacto"),(AM10-(+AM10*AK12)),IF(AF12="Probabilidad",AM11,""))),"")</f>
        <v/>
      </c>
      <c r="AN12" s="751"/>
      <c r="AO12" s="751"/>
      <c r="AP12" s="751"/>
      <c r="AQ12" s="751"/>
      <c r="AR12" s="1013"/>
      <c r="AS12" s="1767"/>
      <c r="AT12" s="1767"/>
      <c r="AU12" s="1769"/>
      <c r="AV12" s="1767"/>
      <c r="AW12" s="1767"/>
      <c r="AX12" s="1769"/>
      <c r="AY12" s="1769"/>
      <c r="AZ12" s="1769"/>
      <c r="BA12" s="1774"/>
      <c r="BB12" s="788"/>
      <c r="BC12" s="788"/>
      <c r="BD12" s="781" t="str">
        <f t="shared" si="4"/>
        <v/>
      </c>
      <c r="BE12" s="755"/>
      <c r="BF12" s="755"/>
      <c r="BG12" s="755"/>
      <c r="BH12" s="755"/>
      <c r="BI12" s="789"/>
      <c r="BJ12" s="789"/>
      <c r="BK12" s="789"/>
      <c r="BL12" s="789"/>
      <c r="BM12" s="791"/>
      <c r="BN12" s="791"/>
      <c r="BO12" s="791"/>
      <c r="BP12" s="791"/>
      <c r="BQ12" s="792"/>
      <c r="BR12" s="796"/>
      <c r="BS12" s="884"/>
      <c r="BT12" s="884"/>
      <c r="BU12" s="1051"/>
      <c r="BV12" s="995"/>
      <c r="BW12" s="1191"/>
      <c r="BX12" s="1401"/>
      <c r="BY12" s="1401"/>
      <c r="BZ12" s="1401"/>
    </row>
    <row r="13" spans="1:80" s="11" customFormat="1" ht="16" x14ac:dyDescent="0.2">
      <c r="A13" s="1817"/>
      <c r="B13" s="1818"/>
      <c r="C13" s="1819"/>
      <c r="D13" s="1820"/>
      <c r="E13" s="1004"/>
      <c r="F13" s="1759"/>
      <c r="G13" s="1191"/>
      <c r="H13" s="1013"/>
      <c r="I13" s="1774"/>
      <c r="J13" s="1767"/>
      <c r="K13" s="1022"/>
      <c r="L13" s="995"/>
      <c r="M13" s="1169"/>
      <c r="N13" s="995"/>
      <c r="O13" s="995"/>
      <c r="P13" s="1191"/>
      <c r="Q13" s="1827"/>
      <c r="R13" s="1774"/>
      <c r="S13" s="1825"/>
      <c r="T13" s="1774"/>
      <c r="U13" s="1825"/>
      <c r="V13" s="1774"/>
      <c r="W13" s="1825"/>
      <c r="X13" s="1781"/>
      <c r="Y13" s="1825"/>
      <c r="Z13" s="1825"/>
      <c r="AA13" s="1039"/>
      <c r="AB13" s="812">
        <v>5</v>
      </c>
      <c r="AC13" s="885"/>
      <c r="AD13" s="886"/>
      <c r="AE13" s="774"/>
      <c r="AF13" s="813" t="str">
        <f t="shared" si="0"/>
        <v/>
      </c>
      <c r="AG13" s="780"/>
      <c r="AH13" s="790" t="str">
        <f t="shared" si="1"/>
        <v/>
      </c>
      <c r="AI13" s="780"/>
      <c r="AJ13" s="790" t="str">
        <f t="shared" si="2"/>
        <v/>
      </c>
      <c r="AK13" s="814" t="str">
        <f t="shared" si="3"/>
        <v/>
      </c>
      <c r="AL13" s="815" t="str">
        <f>IFERROR(IF(AND(AF12="Probabilidad",AF13="Probabilidad"),(AL12-(+AL12*AK13)),IF(AND(AF12="Impacto",AF13="Probabilidad"),(AL11-(+AL11*AK13)),IF(AF13="Impacto",AL12,""))),"")</f>
        <v/>
      </c>
      <c r="AM13" s="815" t="str">
        <f>IFERROR(IF(AND(AF12="Impacto",AF13="Impacto"),(AM12-(+AM12*AK13)),IF(AND(AF12="Probabilidad",AF13="Impacto"),(AM11-(+AM11*AK13)),IF(AF13="Probabilidad",AM12,""))),"")</f>
        <v/>
      </c>
      <c r="AN13" s="751"/>
      <c r="AO13" s="751"/>
      <c r="AP13" s="751"/>
      <c r="AQ13" s="751"/>
      <c r="AR13" s="1013"/>
      <c r="AS13" s="1767"/>
      <c r="AT13" s="1767"/>
      <c r="AU13" s="1769"/>
      <c r="AV13" s="1767"/>
      <c r="AW13" s="1767"/>
      <c r="AX13" s="1769"/>
      <c r="AY13" s="1769"/>
      <c r="AZ13" s="1769"/>
      <c r="BA13" s="1774"/>
      <c r="BB13" s="788"/>
      <c r="BC13" s="788"/>
      <c r="BD13" s="781" t="str">
        <f t="shared" si="4"/>
        <v/>
      </c>
      <c r="BE13" s="755"/>
      <c r="BF13" s="755"/>
      <c r="BG13" s="755"/>
      <c r="BH13" s="755"/>
      <c r="BI13" s="789"/>
      <c r="BJ13" s="789"/>
      <c r="BK13" s="789"/>
      <c r="BL13" s="789"/>
      <c r="BM13" s="791"/>
      <c r="BN13" s="791"/>
      <c r="BO13" s="791"/>
      <c r="BP13" s="791"/>
      <c r="BQ13" s="792"/>
      <c r="BR13" s="796"/>
      <c r="BS13" s="884"/>
      <c r="BT13" s="884"/>
      <c r="BU13" s="1051"/>
      <c r="BV13" s="995"/>
      <c r="BW13" s="1191"/>
      <c r="BX13" s="1401"/>
      <c r="BY13" s="1401"/>
      <c r="BZ13" s="1401"/>
    </row>
    <row r="14" spans="1:80" s="11" customFormat="1" ht="17" thickBot="1" x14ac:dyDescent="0.25">
      <c r="A14" s="1817"/>
      <c r="B14" s="1818"/>
      <c r="C14" s="1819"/>
      <c r="D14" s="1821"/>
      <c r="E14" s="1005"/>
      <c r="F14" s="1760"/>
      <c r="G14" s="1192"/>
      <c r="H14" s="1014"/>
      <c r="I14" s="1775"/>
      <c r="J14" s="1768"/>
      <c r="K14" s="1023"/>
      <c r="L14" s="996"/>
      <c r="M14" s="1170"/>
      <c r="N14" s="996"/>
      <c r="O14" s="996"/>
      <c r="P14" s="1192"/>
      <c r="Q14" s="1828"/>
      <c r="R14" s="1775"/>
      <c r="S14" s="1826"/>
      <c r="T14" s="1775"/>
      <c r="U14" s="1826"/>
      <c r="V14" s="1775"/>
      <c r="W14" s="1826"/>
      <c r="X14" s="1782"/>
      <c r="Y14" s="1826"/>
      <c r="Z14" s="1826"/>
      <c r="AA14" s="1040"/>
      <c r="AB14" s="773">
        <v>6</v>
      </c>
      <c r="AC14" s="770"/>
      <c r="AD14" s="757"/>
      <c r="AE14" s="757"/>
      <c r="AF14" s="819" t="str">
        <f t="shared" si="0"/>
        <v/>
      </c>
      <c r="AG14" s="888"/>
      <c r="AH14" s="887" t="str">
        <f t="shared" si="1"/>
        <v/>
      </c>
      <c r="AI14" s="888"/>
      <c r="AJ14" s="887" t="str">
        <f t="shared" si="2"/>
        <v/>
      </c>
      <c r="AK14" s="889" t="str">
        <f t="shared" si="3"/>
        <v/>
      </c>
      <c r="AL14" s="815" t="str">
        <f>IFERROR(IF(AND(AF13="Probabilidad",AF14="Probabilidad"),(AL13-(+AL13*AK14)),IF(AND(AF13="Impacto",AF14="Probabilidad"),(AL12-(+AL12*AK14)),IF(AF14="Impacto",AL13,""))),"")</f>
        <v/>
      </c>
      <c r="AM14" s="815" t="str">
        <f>IFERROR(IF(AND(AF13="Impacto",AF14="Impacto"),(AM13-(+AM13*AK14)),IF(AND(AF13="Probabilidad",AF14="Impacto"),(AM12-(+AM12*AK14)),IF(AF14="Probabilidad",AM13,""))),"")</f>
        <v/>
      </c>
      <c r="AN14" s="126"/>
      <c r="AO14" s="51"/>
      <c r="AP14" s="51"/>
      <c r="AQ14" s="51"/>
      <c r="AR14" s="1014"/>
      <c r="AS14" s="1768"/>
      <c r="AT14" s="1768"/>
      <c r="AU14" s="1770"/>
      <c r="AV14" s="1768"/>
      <c r="AW14" s="1768"/>
      <c r="AX14" s="1770"/>
      <c r="AY14" s="1770"/>
      <c r="AZ14" s="1770"/>
      <c r="BA14" s="1775"/>
      <c r="BB14" s="873"/>
      <c r="BC14" s="873"/>
      <c r="BD14" s="767" t="str">
        <f t="shared" si="4"/>
        <v/>
      </c>
      <c r="BE14" s="826"/>
      <c r="BF14" s="826"/>
      <c r="BG14" s="826"/>
      <c r="BH14" s="826"/>
      <c r="BI14" s="770"/>
      <c r="BJ14" s="770"/>
      <c r="BK14" s="770"/>
      <c r="BL14" s="770"/>
      <c r="BM14" s="749"/>
      <c r="BN14" s="749"/>
      <c r="BO14" s="749"/>
      <c r="BP14" s="749"/>
      <c r="BQ14" s="766"/>
      <c r="BR14" s="890"/>
      <c r="BS14" s="891"/>
      <c r="BT14" s="891"/>
      <c r="BU14" s="1052"/>
      <c r="BV14" s="996"/>
      <c r="BW14" s="1192"/>
      <c r="BX14" s="1402"/>
      <c r="BY14" s="1402"/>
      <c r="BZ14" s="1402"/>
    </row>
    <row r="15" spans="1:80" s="11" customFormat="1" ht="145" x14ac:dyDescent="0.2">
      <c r="A15" s="1817"/>
      <c r="B15" s="1818"/>
      <c r="C15" s="1819"/>
      <c r="D15" s="1000" t="s">
        <v>1387</v>
      </c>
      <c r="E15" s="1003" t="s">
        <v>1222</v>
      </c>
      <c r="F15" s="1006">
        <v>2</v>
      </c>
      <c r="G15" s="994" t="s">
        <v>1388</v>
      </c>
      <c r="H15" s="1012" t="s">
        <v>1247</v>
      </c>
      <c r="I15" s="1015" t="s">
        <v>1215</v>
      </c>
      <c r="J15" s="1812" t="str">
        <f>IF(D15="","",IF(D15="RG",[1]Árbol!A26,IF(D15="RIC",[1]Árbol!A26,IF(D15="RLAFT",[1]Árbol!A26,IF(D15="RF",[1]Árbol!A26,IF(I15="","",(CONCATENATE(I15," ",$M$3," ",G15," ",$M$4," ",O15," ",$M$5," ",N15))))))))</f>
        <v>Pérdida de Disponibilidad de 1. OneDrive de GGC
2. OneDrive de Dirección  a. Borrado de Información  a. Desconocimiento de las políticas de seguridad de la información
b. Ausencia de controles de respaldo de información
c. Falta de monitoreo de las plataformas (OneDrive - SharePoint)</v>
      </c>
      <c r="K15" s="1021" t="s">
        <v>313</v>
      </c>
      <c r="L15" s="994" t="s">
        <v>562</v>
      </c>
      <c r="M15" s="1168" t="s">
        <v>1389</v>
      </c>
      <c r="N15" s="994" t="s">
        <v>1400</v>
      </c>
      <c r="O15" s="994" t="s">
        <v>1401</v>
      </c>
      <c r="P15" s="994" t="s">
        <v>1392</v>
      </c>
      <c r="Q15" s="1482" t="s">
        <v>1392</v>
      </c>
      <c r="R15" s="1015" t="s">
        <v>250</v>
      </c>
      <c r="S15" s="1824">
        <f>IF(R15="Muy Alta",100%,IF(R15="Alta",80%,IF(R15="Media",60%,IF(R15="Baja",40%,IF(R15="Muy Baja",20%,"")))))</f>
        <v>0.4</v>
      </c>
      <c r="T15" s="1015"/>
      <c r="U15" s="1824" t="str">
        <f>IF(T15="Catastrófico",100%,IF(T15="Mayor",80%,IF(T15="Moderado",60%,IF(T15="Menor",40%,IF(T15="Leve",20%,"")))))</f>
        <v/>
      </c>
      <c r="V15" s="1015" t="s">
        <v>251</v>
      </c>
      <c r="W15" s="1824">
        <f>IF(V15="Catastrófico",100%,IF(V15="Mayor",80%,IF(V15="Moderado",60%,IF(V15="Menor",40%,IF(V15="Leve",20%,"")))))</f>
        <v>0.4</v>
      </c>
      <c r="X15" s="1029" t="str">
        <f>IF(Y15=100%,"Catastrófico",IF(Y15=80%,"Mayor",IF(Y15=60%,"Moderado",IF(Y15=40%,"Menor",IF(Y15=20%,"Leve","")))))</f>
        <v>Menor</v>
      </c>
      <c r="Y15" s="1824">
        <f>IF(AND(U15="",W15=""),"",MAX(U15,W15))</f>
        <v>0.4</v>
      </c>
      <c r="Z15" s="1824" t="str">
        <f>CONCATENATE(R15,X15)</f>
        <v>BajaMenor</v>
      </c>
      <c r="AA15" s="1032"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308" t="s">
        <v>1402</v>
      </c>
      <c r="AD15" s="12" t="s">
        <v>1394</v>
      </c>
      <c r="AE15" s="12" t="s">
        <v>1403</v>
      </c>
      <c r="AF15" s="99" t="str">
        <f t="shared" si="0"/>
        <v>Probabilidad</v>
      </c>
      <c r="AG15" s="10" t="s">
        <v>221</v>
      </c>
      <c r="AH15" s="787">
        <f t="shared" si="1"/>
        <v>0.25</v>
      </c>
      <c r="AI15" s="10" t="s">
        <v>734</v>
      </c>
      <c r="AJ15" s="787">
        <f t="shared" si="2"/>
        <v>0.25</v>
      </c>
      <c r="AK15" s="101">
        <f t="shared" si="3"/>
        <v>0.5</v>
      </c>
      <c r="AL15" s="100">
        <f>IFERROR(IF(AF15="Probabilidad",(S15-(+S15*AK15)),IF(AF15="Impacto",S15,"")),"")</f>
        <v>0.2</v>
      </c>
      <c r="AM15" s="100">
        <f>IFERROR(IF(AF15="Impacto",(Y15-(+Y15*AK15)),IF(AF15="Probabilidad",Y15,"")),"")</f>
        <v>0.4</v>
      </c>
      <c r="AN15" s="50" t="s">
        <v>223</v>
      </c>
      <c r="AO15" s="50" t="s">
        <v>443</v>
      </c>
      <c r="AP15" s="50" t="s">
        <v>241</v>
      </c>
      <c r="AQ15" s="50" t="s">
        <v>242</v>
      </c>
      <c r="AR15" s="1764" t="s">
        <v>1404</v>
      </c>
      <c r="AS15" s="1035">
        <f>S15</f>
        <v>0.4</v>
      </c>
      <c r="AT15" s="1035">
        <f>IF(AL15="","",MIN(AL15:AL20))</f>
        <v>8.3999999999999991E-2</v>
      </c>
      <c r="AU15" s="1032" t="str">
        <f>IFERROR(IF(AT15="","",IF(AT15&lt;=0.2,"Muy Baja",IF(AT15&lt;=0.4,"Baja",IF(AT15&lt;=0.6,"Media",IF(AT15&lt;=0.8,"Alta","Muy Alta"))))),"")</f>
        <v>Muy Baja</v>
      </c>
      <c r="AV15" s="1035">
        <f>Y15</f>
        <v>0.4</v>
      </c>
      <c r="AW15" s="1035">
        <f>IF(AM15="","",MIN(AM15:AM20))</f>
        <v>0.30000000000000004</v>
      </c>
      <c r="AX15" s="1032" t="str">
        <f>IFERROR(IF(AW15="","",IF(AW15&lt;=0.2,"Leve",IF(AW15&lt;=0.4,"Menor",IF(AW15&lt;=0.6,"Moderado",IF(AW15&lt;=0.8,"Mayor","Catastrófico"))))),"")</f>
        <v>Menor</v>
      </c>
      <c r="AY15" s="1032" t="str">
        <f>AA15</f>
        <v>Moderado</v>
      </c>
      <c r="AZ15" s="1032"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Bajo</v>
      </c>
      <c r="BA15" s="1015" t="s">
        <v>255</v>
      </c>
      <c r="BB15" s="46"/>
      <c r="BC15" s="46"/>
      <c r="BD15" s="103" t="str">
        <f t="shared" si="4"/>
        <v/>
      </c>
      <c r="BE15" s="9"/>
      <c r="BF15" s="9"/>
      <c r="BG15" s="9"/>
      <c r="BH15" s="9"/>
      <c r="BI15" s="46"/>
      <c r="BJ15" s="46"/>
      <c r="BK15" s="46"/>
      <c r="BL15" s="46"/>
      <c r="BM15" s="48"/>
      <c r="BN15" s="48"/>
      <c r="BO15" s="48"/>
      <c r="BP15" s="48"/>
      <c r="BQ15" s="104"/>
      <c r="BR15" s="797"/>
      <c r="BS15" s="883"/>
      <c r="BT15" s="883"/>
      <c r="BU15" s="1050"/>
      <c r="BV15" s="994"/>
      <c r="BW15" s="1075"/>
      <c r="BX15" s="1395"/>
      <c r="BY15" s="997"/>
      <c r="BZ15" s="997"/>
    </row>
    <row r="16" spans="1:80" s="11" customFormat="1" ht="167" x14ac:dyDescent="0.2">
      <c r="A16" s="1817"/>
      <c r="B16" s="1818"/>
      <c r="C16" s="1819"/>
      <c r="D16" s="1820"/>
      <c r="E16" s="1004"/>
      <c r="F16" s="1759"/>
      <c r="G16" s="995"/>
      <c r="H16" s="1013"/>
      <c r="I16" s="1774"/>
      <c r="J16" s="1767"/>
      <c r="K16" s="1022"/>
      <c r="L16" s="995"/>
      <c r="M16" s="1169"/>
      <c r="N16" s="995"/>
      <c r="O16" s="995"/>
      <c r="P16" s="995"/>
      <c r="Q16" s="1829"/>
      <c r="R16" s="1774"/>
      <c r="S16" s="1825"/>
      <c r="T16" s="1774"/>
      <c r="U16" s="1825"/>
      <c r="V16" s="1774"/>
      <c r="W16" s="1825"/>
      <c r="X16" s="1781"/>
      <c r="Y16" s="1825"/>
      <c r="Z16" s="1825"/>
      <c r="AA16" s="1769"/>
      <c r="AB16" s="812">
        <v>2</v>
      </c>
      <c r="AC16" s="789" t="s">
        <v>1405</v>
      </c>
      <c r="AD16" s="774" t="s">
        <v>1394</v>
      </c>
      <c r="AE16" s="774" t="s">
        <v>1403</v>
      </c>
      <c r="AF16" s="816" t="str">
        <f>IF(OR(AG16="Preventivo",AG16="Detectivo"),"Probabilidad",IF(AG16="Correctivo","Impacto",""))</f>
        <v>Impacto</v>
      </c>
      <c r="AG16" s="751" t="s">
        <v>264</v>
      </c>
      <c r="AH16" s="790">
        <f t="shared" si="1"/>
        <v>0.1</v>
      </c>
      <c r="AI16" s="751" t="s">
        <v>222</v>
      </c>
      <c r="AJ16" s="790">
        <f t="shared" si="2"/>
        <v>0.15</v>
      </c>
      <c r="AK16" s="814">
        <f t="shared" si="3"/>
        <v>0.25</v>
      </c>
      <c r="AL16" s="817">
        <f>IFERROR(IF(AND(AF15="Probabilidad",AF16="Probabilidad"),(AL15-(+AL15*AK16)),IF(AF16="Probabilidad",(S15-(+S15*AK16)),IF(AF16="Impacto",AL15,""))),"")</f>
        <v>0.2</v>
      </c>
      <c r="AM16" s="817">
        <f>IFERROR(IF(AND(AF15="Impacto",AF16="Impacto"),(AM15-(+AM15*AK16)),IF(AF16="Impacto",(Y15-(+Y15*AK16)),IF(AF16="Probabilidad",AM15,""))),"")</f>
        <v>0.30000000000000004</v>
      </c>
      <c r="AN16" s="751" t="s">
        <v>223</v>
      </c>
      <c r="AO16" s="751" t="s">
        <v>291</v>
      </c>
      <c r="AP16" s="751" t="s">
        <v>241</v>
      </c>
      <c r="AQ16" s="751" t="s">
        <v>242</v>
      </c>
      <c r="AR16" s="1013"/>
      <c r="AS16" s="1767"/>
      <c r="AT16" s="1767"/>
      <c r="AU16" s="1769"/>
      <c r="AV16" s="1767"/>
      <c r="AW16" s="1767"/>
      <c r="AX16" s="1769"/>
      <c r="AY16" s="1769"/>
      <c r="AZ16" s="1769"/>
      <c r="BA16" s="1774"/>
      <c r="BB16" s="789"/>
      <c r="BC16" s="789"/>
      <c r="BD16" s="822" t="str">
        <f t="shared" si="4"/>
        <v/>
      </c>
      <c r="BE16" s="774"/>
      <c r="BF16" s="774"/>
      <c r="BG16" s="774"/>
      <c r="BH16" s="774"/>
      <c r="BI16" s="789"/>
      <c r="BJ16" s="789"/>
      <c r="BK16" s="789"/>
      <c r="BL16" s="789"/>
      <c r="BM16" s="791"/>
      <c r="BN16" s="791"/>
      <c r="BO16" s="791"/>
      <c r="BP16" s="791"/>
      <c r="BQ16" s="792"/>
      <c r="BR16" s="796"/>
      <c r="BS16" s="884"/>
      <c r="BT16" s="884"/>
      <c r="BU16" s="1051"/>
      <c r="BV16" s="995"/>
      <c r="BW16" s="1191"/>
      <c r="BX16" s="1401"/>
      <c r="BY16" s="998"/>
      <c r="BZ16" s="998"/>
    </row>
    <row r="17" spans="1:78" s="11" customFormat="1" ht="145.5" customHeight="1" x14ac:dyDescent="0.2">
      <c r="A17" s="1817"/>
      <c r="B17" s="1818"/>
      <c r="C17" s="1819"/>
      <c r="D17" s="1820"/>
      <c r="E17" s="1004"/>
      <c r="F17" s="1759"/>
      <c r="G17" s="995"/>
      <c r="H17" s="1013"/>
      <c r="I17" s="1774"/>
      <c r="J17" s="1767"/>
      <c r="K17" s="1022"/>
      <c r="L17" s="995"/>
      <c r="M17" s="1169"/>
      <c r="N17" s="995"/>
      <c r="O17" s="995"/>
      <c r="P17" s="995"/>
      <c r="Q17" s="1829"/>
      <c r="R17" s="1774"/>
      <c r="S17" s="1825"/>
      <c r="T17" s="1774"/>
      <c r="U17" s="1825"/>
      <c r="V17" s="1774"/>
      <c r="W17" s="1825"/>
      <c r="X17" s="1781"/>
      <c r="Y17" s="1825"/>
      <c r="Z17" s="1825"/>
      <c r="AA17" s="1769"/>
      <c r="AB17" s="812">
        <v>3</v>
      </c>
      <c r="AC17" s="892" t="s">
        <v>1406</v>
      </c>
      <c r="AD17" s="774" t="s">
        <v>1407</v>
      </c>
      <c r="AE17" s="893" t="s">
        <v>1408</v>
      </c>
      <c r="AF17" s="813" t="str">
        <f>IF(OR(AG17="Preventivo",AG17="Detectivo"),"Probabilidad",IF(AG17="Correctivo","Impacto",""))</f>
        <v>Probabilidad</v>
      </c>
      <c r="AG17" s="780" t="s">
        <v>221</v>
      </c>
      <c r="AH17" s="790">
        <f t="shared" si="1"/>
        <v>0.25</v>
      </c>
      <c r="AI17" s="780" t="s">
        <v>222</v>
      </c>
      <c r="AJ17" s="790">
        <f t="shared" si="2"/>
        <v>0.15</v>
      </c>
      <c r="AK17" s="814">
        <f t="shared" si="3"/>
        <v>0.4</v>
      </c>
      <c r="AL17" s="815">
        <f>IFERROR(IF(AND(AF16="Probabilidad",AF17="Probabilidad"),(AL16-(+AL16*AK17)),IF(AND(AF16="Impacto",AF17="Probabilidad"),(AL15-(+AL15*AK17)),IF(AF17="Impacto",AL16,""))),"")</f>
        <v>0.12</v>
      </c>
      <c r="AM17" s="815">
        <f>IFERROR(IF(AND(AF16="Impacto",AF17="Impacto"),(AM16-(+AM16*AK17)),IF(AND(AF16="Probabilidad",AF17="Impacto"),(AM15-(+AM15*AK17)),IF(AF17="Probabilidad",AM16,""))),"")</f>
        <v>0.30000000000000004</v>
      </c>
      <c r="AN17" s="751" t="s">
        <v>223</v>
      </c>
      <c r="AO17" s="751" t="s">
        <v>443</v>
      </c>
      <c r="AP17" s="751" t="s">
        <v>241</v>
      </c>
      <c r="AQ17" s="751" t="s">
        <v>226</v>
      </c>
      <c r="AR17" s="1013"/>
      <c r="AS17" s="1767"/>
      <c r="AT17" s="1767"/>
      <c r="AU17" s="1769"/>
      <c r="AV17" s="1767"/>
      <c r="AW17" s="1767"/>
      <c r="AX17" s="1769"/>
      <c r="AY17" s="1769"/>
      <c r="AZ17" s="1769"/>
      <c r="BA17" s="1774"/>
      <c r="BB17" s="789"/>
      <c r="BC17" s="789"/>
      <c r="BD17" s="822" t="str">
        <f t="shared" si="4"/>
        <v/>
      </c>
      <c r="BE17" s="774"/>
      <c r="BF17" s="774"/>
      <c r="BG17" s="774"/>
      <c r="BH17" s="774"/>
      <c r="BI17" s="789"/>
      <c r="BJ17" s="789"/>
      <c r="BK17" s="789"/>
      <c r="BL17" s="789"/>
      <c r="BM17" s="791"/>
      <c r="BN17" s="791"/>
      <c r="BO17" s="791"/>
      <c r="BP17" s="791"/>
      <c r="BQ17" s="792"/>
      <c r="BR17" s="796"/>
      <c r="BS17" s="884"/>
      <c r="BT17" s="884"/>
      <c r="BU17" s="1051"/>
      <c r="BV17" s="995"/>
      <c r="BW17" s="1191"/>
      <c r="BX17" s="1401"/>
      <c r="BY17" s="998"/>
      <c r="BZ17" s="998"/>
    </row>
    <row r="18" spans="1:78" s="11" customFormat="1" ht="155.25" customHeight="1" x14ac:dyDescent="0.2">
      <c r="A18" s="1817"/>
      <c r="B18" s="1818"/>
      <c r="C18" s="1819"/>
      <c r="D18" s="1820"/>
      <c r="E18" s="1004"/>
      <c r="F18" s="1759"/>
      <c r="G18" s="995"/>
      <c r="H18" s="1013"/>
      <c r="I18" s="1774"/>
      <c r="J18" s="1767"/>
      <c r="K18" s="1022"/>
      <c r="L18" s="995"/>
      <c r="M18" s="1169"/>
      <c r="N18" s="995"/>
      <c r="O18" s="995"/>
      <c r="P18" s="995"/>
      <c r="Q18" s="1829"/>
      <c r="R18" s="1774"/>
      <c r="S18" s="1825"/>
      <c r="T18" s="1774"/>
      <c r="U18" s="1825"/>
      <c r="V18" s="1774"/>
      <c r="W18" s="1825"/>
      <c r="X18" s="1781"/>
      <c r="Y18" s="1825"/>
      <c r="Z18" s="1825"/>
      <c r="AA18" s="1769"/>
      <c r="AB18" s="812">
        <v>4</v>
      </c>
      <c r="AC18" s="892" t="s">
        <v>1409</v>
      </c>
      <c r="AD18" s="774" t="s">
        <v>1407</v>
      </c>
      <c r="AE18" s="893" t="s">
        <v>1410</v>
      </c>
      <c r="AF18" s="813" t="str">
        <f t="shared" si="0"/>
        <v>Probabilidad</v>
      </c>
      <c r="AG18" s="780" t="s">
        <v>281</v>
      </c>
      <c r="AH18" s="790">
        <f t="shared" si="1"/>
        <v>0.15</v>
      </c>
      <c r="AI18" s="780" t="s">
        <v>222</v>
      </c>
      <c r="AJ18" s="790">
        <f t="shared" si="2"/>
        <v>0.15</v>
      </c>
      <c r="AK18" s="814">
        <f t="shared" si="3"/>
        <v>0.3</v>
      </c>
      <c r="AL18" s="815">
        <f>IFERROR(IF(AND(AF17="Probabilidad",AF18="Probabilidad"),(AL17-(+AL17*AK18)),IF(AND(AF17="Impacto",AF18="Probabilidad"),(AL16-(+AL16*AK18)),IF(AF18="Impacto",AL17,""))),"")</f>
        <v>8.3999999999999991E-2</v>
      </c>
      <c r="AM18" s="815">
        <f>IFERROR(IF(AND(AF17="Impacto",AF18="Impacto"),(AM17-(+AM17*AK18)),IF(AND(AF17="Probabilidad",AF18="Impacto"),(AM16-(+AM16*AK18)),IF(AF18="Probabilidad",AM17,""))),"")</f>
        <v>0.30000000000000004</v>
      </c>
      <c r="AN18" s="751" t="s">
        <v>859</v>
      </c>
      <c r="AO18" s="751" t="s">
        <v>245</v>
      </c>
      <c r="AP18" s="751" t="s">
        <v>241</v>
      </c>
      <c r="AQ18" s="751" t="s">
        <v>226</v>
      </c>
      <c r="AR18" s="1013"/>
      <c r="AS18" s="1767"/>
      <c r="AT18" s="1767"/>
      <c r="AU18" s="1769"/>
      <c r="AV18" s="1767"/>
      <c r="AW18" s="1767"/>
      <c r="AX18" s="1769"/>
      <c r="AY18" s="1769"/>
      <c r="AZ18" s="1769"/>
      <c r="BA18" s="1774"/>
      <c r="BB18" s="789"/>
      <c r="BC18" s="789"/>
      <c r="BD18" s="822" t="str">
        <f t="shared" si="4"/>
        <v/>
      </c>
      <c r="BE18" s="774"/>
      <c r="BF18" s="774"/>
      <c r="BG18" s="774"/>
      <c r="BH18" s="774"/>
      <c r="BI18" s="789"/>
      <c r="BJ18" s="789"/>
      <c r="BK18" s="789"/>
      <c r="BL18" s="789"/>
      <c r="BM18" s="791"/>
      <c r="BN18" s="791"/>
      <c r="BO18" s="791"/>
      <c r="BP18" s="791"/>
      <c r="BQ18" s="792"/>
      <c r="BR18" s="796"/>
      <c r="BS18" s="884"/>
      <c r="BT18" s="884"/>
      <c r="BU18" s="1051"/>
      <c r="BV18" s="995"/>
      <c r="BW18" s="1191"/>
      <c r="BX18" s="1401"/>
      <c r="BY18" s="998"/>
      <c r="BZ18" s="998"/>
    </row>
    <row r="19" spans="1:78" s="11" customFormat="1" ht="20.25" customHeight="1" x14ac:dyDescent="0.2">
      <c r="A19" s="1817"/>
      <c r="B19" s="1818"/>
      <c r="C19" s="1819"/>
      <c r="D19" s="1820"/>
      <c r="E19" s="1004"/>
      <c r="F19" s="1759"/>
      <c r="G19" s="995"/>
      <c r="H19" s="1013"/>
      <c r="I19" s="1774"/>
      <c r="J19" s="1767"/>
      <c r="K19" s="1022"/>
      <c r="L19" s="995"/>
      <c r="M19" s="1169"/>
      <c r="N19" s="995"/>
      <c r="O19" s="995"/>
      <c r="P19" s="995"/>
      <c r="Q19" s="1829"/>
      <c r="R19" s="1774"/>
      <c r="S19" s="1825"/>
      <c r="T19" s="1774"/>
      <c r="U19" s="1825"/>
      <c r="V19" s="1774"/>
      <c r="W19" s="1825"/>
      <c r="X19" s="1781"/>
      <c r="Y19" s="1825"/>
      <c r="Z19" s="1825"/>
      <c r="AA19" s="1769"/>
      <c r="AB19" s="812">
        <v>5</v>
      </c>
      <c r="AC19" s="894"/>
      <c r="AD19" s="895"/>
      <c r="AE19" s="774"/>
      <c r="AF19" s="813" t="str">
        <f t="shared" si="0"/>
        <v/>
      </c>
      <c r="AG19" s="780"/>
      <c r="AH19" s="790" t="str">
        <f t="shared" si="1"/>
        <v/>
      </c>
      <c r="AI19" s="780"/>
      <c r="AJ19" s="790" t="str">
        <f t="shared" si="2"/>
        <v/>
      </c>
      <c r="AK19" s="814" t="str">
        <f t="shared" si="3"/>
        <v/>
      </c>
      <c r="AL19" s="815" t="str">
        <f>IFERROR(IF(AND(AF18="Probabilidad",AF19="Probabilidad"),(AL18-(+AL18*AK19)),IF(AND(AF18="Impacto",AF19="Probabilidad"),(AL17-(+AL17*AK19)),IF(AF19="Impacto",AL18,""))),"")</f>
        <v/>
      </c>
      <c r="AM19" s="815" t="str">
        <f>IFERROR(IF(AND(AF18="Impacto",AF19="Impacto"),(AM18-(+AM18*AK19)),IF(AND(AF18="Probabilidad",AF19="Impacto"),(AM17-(+AM17*AK19)),IF(AF19="Probabilidad",AM18,""))),"")</f>
        <v/>
      </c>
      <c r="AN19" s="751"/>
      <c r="AO19" s="751"/>
      <c r="AP19" s="751"/>
      <c r="AQ19" s="751"/>
      <c r="AR19" s="1013"/>
      <c r="AS19" s="1767"/>
      <c r="AT19" s="1767"/>
      <c r="AU19" s="1769"/>
      <c r="AV19" s="1767"/>
      <c r="AW19" s="1767"/>
      <c r="AX19" s="1769"/>
      <c r="AY19" s="1769"/>
      <c r="AZ19" s="1769"/>
      <c r="BA19" s="1774"/>
      <c r="BB19" s="789"/>
      <c r="BC19" s="789"/>
      <c r="BD19" s="822" t="str">
        <f t="shared" si="4"/>
        <v/>
      </c>
      <c r="BE19" s="774"/>
      <c r="BF19" s="774"/>
      <c r="BG19" s="774"/>
      <c r="BH19" s="774"/>
      <c r="BI19" s="789"/>
      <c r="BJ19" s="789"/>
      <c r="BK19" s="789"/>
      <c r="BL19" s="789"/>
      <c r="BM19" s="791"/>
      <c r="BN19" s="791"/>
      <c r="BO19" s="791"/>
      <c r="BP19" s="791"/>
      <c r="BQ19" s="792"/>
      <c r="BR19" s="796"/>
      <c r="BS19" s="884"/>
      <c r="BT19" s="884"/>
      <c r="BU19" s="1051"/>
      <c r="BV19" s="995"/>
      <c r="BW19" s="1191"/>
      <c r="BX19" s="1401"/>
      <c r="BY19" s="998"/>
      <c r="BZ19" s="998"/>
    </row>
    <row r="20" spans="1:78" s="11" customFormat="1" ht="21" customHeight="1" thickBot="1" x14ac:dyDescent="0.25">
      <c r="A20" s="1817"/>
      <c r="B20" s="1818"/>
      <c r="C20" s="1819"/>
      <c r="D20" s="1821"/>
      <c r="E20" s="1005"/>
      <c r="F20" s="1760"/>
      <c r="G20" s="996"/>
      <c r="H20" s="1014"/>
      <c r="I20" s="1775"/>
      <c r="J20" s="1768"/>
      <c r="K20" s="1023"/>
      <c r="L20" s="996"/>
      <c r="M20" s="1170"/>
      <c r="N20" s="996"/>
      <c r="O20" s="996"/>
      <c r="P20" s="996"/>
      <c r="Q20" s="1830"/>
      <c r="R20" s="1775"/>
      <c r="S20" s="1826"/>
      <c r="T20" s="1775"/>
      <c r="U20" s="1826"/>
      <c r="V20" s="1775"/>
      <c r="W20" s="1826"/>
      <c r="X20" s="1782"/>
      <c r="Y20" s="1826"/>
      <c r="Z20" s="1826"/>
      <c r="AA20" s="1770"/>
      <c r="AB20" s="773">
        <v>6</v>
      </c>
      <c r="AC20" s="770"/>
      <c r="AD20" s="757"/>
      <c r="AE20" s="757"/>
      <c r="AF20" s="896" t="str">
        <f t="shared" si="0"/>
        <v/>
      </c>
      <c r="AG20" s="888"/>
      <c r="AH20" s="887" t="str">
        <f t="shared" si="1"/>
        <v/>
      </c>
      <c r="AI20" s="888"/>
      <c r="AJ20" s="887" t="str">
        <f t="shared" si="2"/>
        <v/>
      </c>
      <c r="AK20" s="889" t="str">
        <f t="shared" si="3"/>
        <v/>
      </c>
      <c r="AL20" s="815" t="str">
        <f>IFERROR(IF(AND(AF19="Probabilidad",AF20="Probabilidad"),(AL19-(+AL19*AK20)),IF(AND(AF19="Impacto",AF20="Probabilidad"),(AL18-(+AL18*AK20)),IF(AF20="Impacto",AL19,""))),"")</f>
        <v/>
      </c>
      <c r="AM20" s="815" t="str">
        <f>IFERROR(IF(AND(AF19="Impacto",AF20="Impacto"),(AM19-(+AM19*AK20)),IF(AND(AF19="Probabilidad",AF20="Impacto"),(AM18-(+AM18*AK20)),IF(AF20="Probabilidad",AM19,""))),"")</f>
        <v/>
      </c>
      <c r="AN20" s="51"/>
      <c r="AO20" s="51"/>
      <c r="AP20" s="51"/>
      <c r="AQ20" s="51"/>
      <c r="AR20" s="1014"/>
      <c r="AS20" s="1768"/>
      <c r="AT20" s="1768"/>
      <c r="AU20" s="1770"/>
      <c r="AV20" s="1768"/>
      <c r="AW20" s="1768"/>
      <c r="AX20" s="1770"/>
      <c r="AY20" s="1770"/>
      <c r="AZ20" s="1770"/>
      <c r="BA20" s="1775"/>
      <c r="BB20" s="770"/>
      <c r="BC20" s="770"/>
      <c r="BD20" s="762" t="str">
        <f t="shared" si="4"/>
        <v/>
      </c>
      <c r="BE20" s="757"/>
      <c r="BF20" s="757"/>
      <c r="BG20" s="757"/>
      <c r="BH20" s="757"/>
      <c r="BI20" s="770"/>
      <c r="BJ20" s="770"/>
      <c r="BK20" s="770"/>
      <c r="BL20" s="770"/>
      <c r="BM20" s="749"/>
      <c r="BN20" s="749"/>
      <c r="BO20" s="749"/>
      <c r="BP20" s="749"/>
      <c r="BQ20" s="766"/>
      <c r="BR20" s="890"/>
      <c r="BS20" s="891"/>
      <c r="BT20" s="891"/>
      <c r="BU20" s="1052"/>
      <c r="BV20" s="996"/>
      <c r="BW20" s="1192"/>
      <c r="BX20" s="1402"/>
      <c r="BY20" s="999"/>
      <c r="BZ20" s="999"/>
    </row>
    <row r="21" spans="1:78" s="11" customFormat="1" ht="95.25" customHeight="1" x14ac:dyDescent="0.2">
      <c r="A21" s="1817"/>
      <c r="B21" s="1818"/>
      <c r="C21" s="1819"/>
      <c r="D21" s="1000" t="s">
        <v>1387</v>
      </c>
      <c r="E21" s="1003" t="s">
        <v>1222</v>
      </c>
      <c r="F21" s="1006">
        <v>3</v>
      </c>
      <c r="G21" s="994" t="s">
        <v>1411</v>
      </c>
      <c r="H21" s="1012" t="s">
        <v>1247</v>
      </c>
      <c r="I21" s="1015" t="s">
        <v>1218</v>
      </c>
      <c r="J21" s="1812" t="str">
        <f>IF(D21="","",IF(D21="RG",[1]Árbol!A32,IF(D21="RIC",[1]Árbol!A32,IF(D21="RLAFT",[1]Árbol!A32,IF(D21="RF",[1]Árbol!A32,IF(I21="","",(CONCATENATE(I21," ",$M$3," ",G21," ",$M$4," ",O21," ",$M$5," ",N21))))))))</f>
        <v xml:space="preserve">Pérdida de confidencialidad e integridad de SharePoint Dirección   a. Perdida o hurto  de información                                            b. Espionaje remoto                                                                                                                    c. Corrupción de los datos         a. Desconocimiento de las políticas de seguridad de la información                                                                                                        b. Ausencia de copias de respaldo                                                                             c. Asignación errada de los derechos de acceso                                                                              </v>
      </c>
      <c r="K21" s="1021" t="s">
        <v>313</v>
      </c>
      <c r="L21" s="994" t="s">
        <v>562</v>
      </c>
      <c r="M21" s="1168" t="s">
        <v>1389</v>
      </c>
      <c r="N21" s="994" t="s">
        <v>1412</v>
      </c>
      <c r="O21" s="994" t="s">
        <v>1413</v>
      </c>
      <c r="P21" s="1075" t="s">
        <v>1392</v>
      </c>
      <c r="Q21" s="1133" t="s">
        <v>1392</v>
      </c>
      <c r="R21" s="1015" t="s">
        <v>250</v>
      </c>
      <c r="S21" s="1824">
        <f>IF(R21="Muy Alta",100%,IF(R21="Alta",80%,IF(R21="Media",60%,IF(R21="Baja",40%,IF(R21="Muy Baja",20%,"")))))</f>
        <v>0.4</v>
      </c>
      <c r="T21" s="1015" t="s">
        <v>317</v>
      </c>
      <c r="U21" s="1824">
        <f>IF(T21="Catastrófico",100%,IF(T21="Mayor",80%,IF(T21="Moderado",60%,IF(T21="Menor",40%,IF(T21="Leve",20%,"")))))</f>
        <v>0.2</v>
      </c>
      <c r="V21" s="1015" t="s">
        <v>251</v>
      </c>
      <c r="W21" s="1824">
        <f>IF(V21="Catastrófico",100%,IF(V21="Mayor",80%,IF(V21="Moderado",60%,IF(V21="Menor",40%,IF(V21="Leve",20%,"")))))</f>
        <v>0.4</v>
      </c>
      <c r="X21" s="1029" t="str">
        <f>IF(Y21=100%,"Catastrófico",IF(Y21=80%,"Mayor",IF(Y21=60%,"Moderado",IF(Y21=40%,"Menor",IF(Y21=20%,"Leve","")))))</f>
        <v>Menor</v>
      </c>
      <c r="Y21" s="1824">
        <f>IF(AND(U21="",W21=""),"",MAX(U21,W21))</f>
        <v>0.4</v>
      </c>
      <c r="Z21" s="1824" t="str">
        <f>CONCATENATE(R21,X21)</f>
        <v>BajaMenor</v>
      </c>
      <c r="AA21" s="1032"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897" t="s">
        <v>1414</v>
      </c>
      <c r="AD21" s="230" t="s">
        <v>1415</v>
      </c>
      <c r="AE21" s="12" t="s">
        <v>1410</v>
      </c>
      <c r="AF21" s="99" t="str">
        <f t="shared" si="0"/>
        <v>Probabilidad</v>
      </c>
      <c r="AG21" s="10" t="s">
        <v>221</v>
      </c>
      <c r="AH21" s="787">
        <f t="shared" si="1"/>
        <v>0.25</v>
      </c>
      <c r="AI21" s="10" t="s">
        <v>222</v>
      </c>
      <c r="AJ21" s="787">
        <f t="shared" si="2"/>
        <v>0.15</v>
      </c>
      <c r="AK21" s="101">
        <f t="shared" si="3"/>
        <v>0.4</v>
      </c>
      <c r="AL21" s="100">
        <f>IFERROR(IF(AF21="Probabilidad",(S21-(+S21*AK21)),IF(AF21="Impacto",S21,"")),"")</f>
        <v>0.24</v>
      </c>
      <c r="AM21" s="100">
        <f>IFERROR(IF(AF21="Impacto",(Y21-(+Y21*AK21)),IF(AF21="Probabilidad",Y21,"")),"")</f>
        <v>0.4</v>
      </c>
      <c r="AN21" s="50" t="s">
        <v>859</v>
      </c>
      <c r="AO21" s="50" t="s">
        <v>291</v>
      </c>
      <c r="AP21" s="50" t="s">
        <v>241</v>
      </c>
      <c r="AQ21" s="50" t="s">
        <v>226</v>
      </c>
      <c r="AR21" s="1764" t="s">
        <v>1416</v>
      </c>
      <c r="AS21" s="1035">
        <f>S21</f>
        <v>0.4</v>
      </c>
      <c r="AT21" s="1035">
        <f>IF(AL21="","",MIN(AL21:AL26))</f>
        <v>8.3999999999999991E-2</v>
      </c>
      <c r="AU21" s="1032" t="str">
        <f>IFERROR(IF(AT21="","",IF(AT21&lt;=0.2,"Muy Baja",IF(AT21&lt;=0.4,"Baja",IF(AT21&lt;=0.6,"Media",IF(AT21&lt;=0.8,"Alta","Muy Alta"))))),"")</f>
        <v>Muy Baja</v>
      </c>
      <c r="AV21" s="1035">
        <f>Y21</f>
        <v>0.4</v>
      </c>
      <c r="AW21" s="1035">
        <f>IF(AM21="","",MIN(AM21:AM26))</f>
        <v>0.22500000000000003</v>
      </c>
      <c r="AX21" s="1032" t="str">
        <f>IFERROR(IF(AW21="","",IF(AW21&lt;=0.2,"Leve",IF(AW21&lt;=0.4,"Menor",IF(AW21&lt;=0.6,"Moderado",IF(AW21&lt;=0.8,"Mayor","Catastrófico"))))),"")</f>
        <v>Menor</v>
      </c>
      <c r="AY21" s="1032" t="str">
        <f>AA21</f>
        <v>Moderado</v>
      </c>
      <c r="AZ21" s="1032"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Bajo</v>
      </c>
      <c r="BA21" s="1015" t="s">
        <v>255</v>
      </c>
      <c r="BB21" s="309"/>
      <c r="BC21" s="46"/>
      <c r="BD21" s="103" t="str">
        <f t="shared" si="4"/>
        <v/>
      </c>
      <c r="BE21" s="9"/>
      <c r="BF21" s="9"/>
      <c r="BG21" s="9"/>
      <c r="BH21" s="9"/>
      <c r="BI21" s="46"/>
      <c r="BJ21" s="46"/>
      <c r="BK21" s="46"/>
      <c r="BL21" s="46"/>
      <c r="BM21" s="48"/>
      <c r="BN21" s="48"/>
      <c r="BO21" s="48"/>
      <c r="BP21" s="48"/>
      <c r="BQ21" s="104"/>
      <c r="BR21" s="797"/>
      <c r="BS21" s="883"/>
      <c r="BT21" s="883"/>
      <c r="BU21" s="1050"/>
      <c r="BV21" s="994"/>
      <c r="BW21" s="1075"/>
      <c r="BX21" s="1395"/>
      <c r="BY21" s="997"/>
      <c r="BZ21" s="997"/>
    </row>
    <row r="22" spans="1:78" s="11" customFormat="1" ht="113.25" customHeight="1" x14ac:dyDescent="0.2">
      <c r="A22" s="1817"/>
      <c r="B22" s="1818"/>
      <c r="C22" s="1819"/>
      <c r="D22" s="1820"/>
      <c r="E22" s="1004"/>
      <c r="F22" s="1759"/>
      <c r="G22" s="995"/>
      <c r="H22" s="1013"/>
      <c r="I22" s="1774"/>
      <c r="J22" s="1767"/>
      <c r="K22" s="1022"/>
      <c r="L22" s="995"/>
      <c r="M22" s="1169"/>
      <c r="N22" s="995"/>
      <c r="O22" s="995"/>
      <c r="P22" s="1191"/>
      <c r="Q22" s="1827"/>
      <c r="R22" s="1774"/>
      <c r="S22" s="1825"/>
      <c r="T22" s="1774"/>
      <c r="U22" s="1825"/>
      <c r="V22" s="1774"/>
      <c r="W22" s="1825"/>
      <c r="X22" s="1781"/>
      <c r="Y22" s="1825"/>
      <c r="Z22" s="1825"/>
      <c r="AA22" s="1769"/>
      <c r="AB22" s="812">
        <v>2</v>
      </c>
      <c r="AC22" s="897" t="s">
        <v>1417</v>
      </c>
      <c r="AD22" s="898" t="s">
        <v>1394</v>
      </c>
      <c r="AE22" s="774" t="s">
        <v>1418</v>
      </c>
      <c r="AF22" s="813" t="str">
        <f t="shared" si="0"/>
        <v>Impacto</v>
      </c>
      <c r="AG22" s="780" t="s">
        <v>264</v>
      </c>
      <c r="AH22" s="790">
        <f t="shared" si="1"/>
        <v>0.1</v>
      </c>
      <c r="AI22" s="780" t="s">
        <v>222</v>
      </c>
      <c r="AJ22" s="790">
        <f t="shared" si="2"/>
        <v>0.15</v>
      </c>
      <c r="AK22" s="814">
        <f t="shared" si="3"/>
        <v>0.25</v>
      </c>
      <c r="AL22" s="815">
        <f>IFERROR(IF(AND(AF21="Probabilidad",AF22="Probabilidad"),(AL21-(+AL21*AK22)),IF(AF22="Probabilidad",(S21-(+S21*AK22)),IF(AF22="Impacto",AL21,""))),"")</f>
        <v>0.24</v>
      </c>
      <c r="AM22" s="815">
        <f>IFERROR(IF(AND(AF21="Impacto",AF22="Impacto"),(AM21-(+AM21*AK22)),IF(AF22="Impacto",(Y21-(+Y21*AK22)),IF(AF22="Probabilidad",AM21,""))),"")</f>
        <v>0.30000000000000004</v>
      </c>
      <c r="AN22" s="751" t="s">
        <v>223</v>
      </c>
      <c r="AO22" s="751" t="s">
        <v>443</v>
      </c>
      <c r="AP22" s="751" t="s">
        <v>241</v>
      </c>
      <c r="AQ22" s="751" t="s">
        <v>226</v>
      </c>
      <c r="AR22" s="1013"/>
      <c r="AS22" s="1767"/>
      <c r="AT22" s="1767"/>
      <c r="AU22" s="1769"/>
      <c r="AV22" s="1767"/>
      <c r="AW22" s="1767"/>
      <c r="AX22" s="1769"/>
      <c r="AY22" s="1769"/>
      <c r="AZ22" s="1769"/>
      <c r="BA22" s="1774"/>
      <c r="BB22" s="894"/>
      <c r="BC22" s="789"/>
      <c r="BD22" s="822" t="str">
        <f t="shared" si="4"/>
        <v/>
      </c>
      <c r="BE22" s="774"/>
      <c r="BF22" s="774"/>
      <c r="BG22" s="774"/>
      <c r="BH22" s="774"/>
      <c r="BI22" s="789"/>
      <c r="BJ22" s="789"/>
      <c r="BK22" s="789"/>
      <c r="BL22" s="789"/>
      <c r="BM22" s="791"/>
      <c r="BN22" s="791"/>
      <c r="BO22" s="791"/>
      <c r="BP22" s="791"/>
      <c r="BQ22" s="792"/>
      <c r="BR22" s="796"/>
      <c r="BS22" s="884"/>
      <c r="BT22" s="884"/>
      <c r="BU22" s="1051"/>
      <c r="BV22" s="995"/>
      <c r="BW22" s="1191"/>
      <c r="BX22" s="1401"/>
      <c r="BY22" s="998"/>
      <c r="BZ22" s="998"/>
    </row>
    <row r="23" spans="1:78" s="11" customFormat="1" ht="118" x14ac:dyDescent="0.2">
      <c r="A23" s="1817"/>
      <c r="B23" s="1818"/>
      <c r="C23" s="1819"/>
      <c r="D23" s="1820"/>
      <c r="E23" s="1004"/>
      <c r="F23" s="1759"/>
      <c r="G23" s="995"/>
      <c r="H23" s="1013"/>
      <c r="I23" s="1774"/>
      <c r="J23" s="1767"/>
      <c r="K23" s="1022"/>
      <c r="L23" s="995"/>
      <c r="M23" s="1169"/>
      <c r="N23" s="995"/>
      <c r="O23" s="995"/>
      <c r="P23" s="1191"/>
      <c r="Q23" s="1827"/>
      <c r="R23" s="1774"/>
      <c r="S23" s="1825"/>
      <c r="T23" s="1774"/>
      <c r="U23" s="1825"/>
      <c r="V23" s="1774"/>
      <c r="W23" s="1825"/>
      <c r="X23" s="1781"/>
      <c r="Y23" s="1825"/>
      <c r="Z23" s="1825"/>
      <c r="AA23" s="1769"/>
      <c r="AB23" s="812">
        <v>3</v>
      </c>
      <c r="AC23" s="897" t="s">
        <v>1409</v>
      </c>
      <c r="AD23" s="898" t="s">
        <v>1419</v>
      </c>
      <c r="AE23" s="774" t="s">
        <v>1420</v>
      </c>
      <c r="AF23" s="813" t="str">
        <f t="shared" si="0"/>
        <v>Probabilidad</v>
      </c>
      <c r="AG23" s="780" t="s">
        <v>281</v>
      </c>
      <c r="AH23" s="790">
        <f t="shared" si="1"/>
        <v>0.15</v>
      </c>
      <c r="AI23" s="780" t="s">
        <v>222</v>
      </c>
      <c r="AJ23" s="790">
        <f t="shared" si="2"/>
        <v>0.15</v>
      </c>
      <c r="AK23" s="814">
        <f t="shared" si="3"/>
        <v>0.3</v>
      </c>
      <c r="AL23" s="815">
        <f>IFERROR(IF(AND(AF22="Probabilidad",AF23="Probabilidad"),(AL22-(+AL22*AK23)),IF(AND(AF22="Impacto",AF23="Probabilidad"),(AL21-(+AL21*AK23)),IF(AF23="Impacto",AL22,""))),"")</f>
        <v>0.16799999999999998</v>
      </c>
      <c r="AM23" s="815">
        <f>IFERROR(IF(AND(AF22="Impacto",AF23="Impacto"),(AM22-(+AM22*AK23)),IF(AND(AF22="Probabilidad",AF23="Impacto"),(AM21-(+AM21*AK23)),IF(AF23="Probabilidad",AM22,""))),"")</f>
        <v>0.30000000000000004</v>
      </c>
      <c r="AN23" s="751" t="s">
        <v>859</v>
      </c>
      <c r="AO23" s="751" t="s">
        <v>245</v>
      </c>
      <c r="AP23" s="751" t="s">
        <v>241</v>
      </c>
      <c r="AQ23" s="751" t="s">
        <v>226</v>
      </c>
      <c r="AR23" s="1013"/>
      <c r="AS23" s="1767"/>
      <c r="AT23" s="1767"/>
      <c r="AU23" s="1769"/>
      <c r="AV23" s="1767"/>
      <c r="AW23" s="1767"/>
      <c r="AX23" s="1769"/>
      <c r="AY23" s="1769"/>
      <c r="AZ23" s="1769"/>
      <c r="BA23" s="1774"/>
      <c r="BB23" s="894"/>
      <c r="BC23" s="789"/>
      <c r="BD23" s="822" t="str">
        <f t="shared" si="4"/>
        <v/>
      </c>
      <c r="BE23" s="774"/>
      <c r="BF23" s="774"/>
      <c r="BG23" s="774"/>
      <c r="BH23" s="774"/>
      <c r="BI23" s="789"/>
      <c r="BJ23" s="789"/>
      <c r="BK23" s="789"/>
      <c r="BL23" s="789"/>
      <c r="BM23" s="791"/>
      <c r="BN23" s="791"/>
      <c r="BO23" s="791"/>
      <c r="BP23" s="791"/>
      <c r="BQ23" s="792"/>
      <c r="BR23" s="796"/>
      <c r="BS23" s="884"/>
      <c r="BT23" s="884"/>
      <c r="BU23" s="1051"/>
      <c r="BV23" s="995"/>
      <c r="BW23" s="1191"/>
      <c r="BX23" s="1401"/>
      <c r="BY23" s="998"/>
      <c r="BZ23" s="998"/>
    </row>
    <row r="24" spans="1:78" s="11" customFormat="1" ht="82.5" customHeight="1" x14ac:dyDescent="0.2">
      <c r="A24" s="1817"/>
      <c r="B24" s="1818"/>
      <c r="C24" s="1819"/>
      <c r="D24" s="1820"/>
      <c r="E24" s="1004"/>
      <c r="F24" s="1759"/>
      <c r="G24" s="995"/>
      <c r="H24" s="1013"/>
      <c r="I24" s="1774"/>
      <c r="J24" s="1767"/>
      <c r="K24" s="1022"/>
      <c r="L24" s="995"/>
      <c r="M24" s="1169"/>
      <c r="N24" s="995"/>
      <c r="O24" s="995"/>
      <c r="P24" s="1191"/>
      <c r="Q24" s="1827"/>
      <c r="R24" s="1774"/>
      <c r="S24" s="1825"/>
      <c r="T24" s="1774"/>
      <c r="U24" s="1825"/>
      <c r="V24" s="1774"/>
      <c r="W24" s="1825"/>
      <c r="X24" s="1781"/>
      <c r="Y24" s="1825"/>
      <c r="Z24" s="1825"/>
      <c r="AA24" s="1769"/>
      <c r="AB24" s="812">
        <v>4</v>
      </c>
      <c r="AC24" s="897" t="s">
        <v>1402</v>
      </c>
      <c r="AD24" s="898" t="s">
        <v>1394</v>
      </c>
      <c r="AE24" s="774" t="s">
        <v>1403</v>
      </c>
      <c r="AF24" s="813" t="str">
        <f t="shared" si="0"/>
        <v>Probabilidad</v>
      </c>
      <c r="AG24" s="780" t="s">
        <v>221</v>
      </c>
      <c r="AH24" s="790">
        <f t="shared" si="1"/>
        <v>0.25</v>
      </c>
      <c r="AI24" s="780" t="s">
        <v>734</v>
      </c>
      <c r="AJ24" s="790">
        <f t="shared" si="2"/>
        <v>0.25</v>
      </c>
      <c r="AK24" s="814">
        <f t="shared" si="3"/>
        <v>0.5</v>
      </c>
      <c r="AL24" s="815">
        <f>IFERROR(IF(AND(AF23="Probabilidad",AF24="Probabilidad"),(AL23-(+AL23*AK24)),IF(AND(AF23="Impacto",AF24="Probabilidad"),(AL22-(+AL22*AK24)),IF(AF24="Impacto",AL23,""))),"")</f>
        <v>8.3999999999999991E-2</v>
      </c>
      <c r="AM24" s="815">
        <f>IFERROR(IF(AND(AF23="Impacto",AF24="Impacto"),(AM23-(+AM23*AK24)),IF(AND(AF23="Probabilidad",AF24="Impacto"),(AM22-(+AM22*AK24)),IF(AF24="Probabilidad",AM23,""))),"")</f>
        <v>0.30000000000000004</v>
      </c>
      <c r="AN24" s="751" t="s">
        <v>223</v>
      </c>
      <c r="AO24" s="751" t="s">
        <v>443</v>
      </c>
      <c r="AP24" s="751" t="s">
        <v>241</v>
      </c>
      <c r="AQ24" s="751" t="s">
        <v>242</v>
      </c>
      <c r="AR24" s="1013"/>
      <c r="AS24" s="1767"/>
      <c r="AT24" s="1767"/>
      <c r="AU24" s="1769"/>
      <c r="AV24" s="1767"/>
      <c r="AW24" s="1767"/>
      <c r="AX24" s="1769"/>
      <c r="AY24" s="1769"/>
      <c r="AZ24" s="1769"/>
      <c r="BA24" s="1774"/>
      <c r="BB24" s="894"/>
      <c r="BC24" s="789"/>
      <c r="BD24" s="822" t="str">
        <f t="shared" si="4"/>
        <v/>
      </c>
      <c r="BE24" s="774"/>
      <c r="BF24" s="774"/>
      <c r="BG24" s="774"/>
      <c r="BH24" s="774"/>
      <c r="BI24" s="789"/>
      <c r="BJ24" s="789"/>
      <c r="BK24" s="789"/>
      <c r="BL24" s="789"/>
      <c r="BM24" s="791"/>
      <c r="BN24" s="791"/>
      <c r="BO24" s="791"/>
      <c r="BP24" s="791"/>
      <c r="BQ24" s="792"/>
      <c r="BR24" s="796"/>
      <c r="BS24" s="884"/>
      <c r="BT24" s="884"/>
      <c r="BU24" s="1051"/>
      <c r="BV24" s="995"/>
      <c r="BW24" s="1191"/>
      <c r="BX24" s="1401"/>
      <c r="BY24" s="998"/>
      <c r="BZ24" s="998"/>
    </row>
    <row r="25" spans="1:78" s="11" customFormat="1" ht="115.5" customHeight="1" x14ac:dyDescent="0.2">
      <c r="A25" s="1817"/>
      <c r="B25" s="1818"/>
      <c r="C25" s="1819"/>
      <c r="D25" s="1820"/>
      <c r="E25" s="1004"/>
      <c r="F25" s="1759"/>
      <c r="G25" s="995"/>
      <c r="H25" s="1013"/>
      <c r="I25" s="1774"/>
      <c r="J25" s="1767"/>
      <c r="K25" s="1022"/>
      <c r="L25" s="995"/>
      <c r="M25" s="1169"/>
      <c r="N25" s="995"/>
      <c r="O25" s="995"/>
      <c r="P25" s="1191"/>
      <c r="Q25" s="1827"/>
      <c r="R25" s="1774"/>
      <c r="S25" s="1825"/>
      <c r="T25" s="1774"/>
      <c r="U25" s="1825"/>
      <c r="V25" s="1774"/>
      <c r="W25" s="1825"/>
      <c r="X25" s="1781"/>
      <c r="Y25" s="1825"/>
      <c r="Z25" s="1825"/>
      <c r="AA25" s="1769"/>
      <c r="AB25" s="812">
        <v>5</v>
      </c>
      <c r="AC25" s="899" t="s">
        <v>1421</v>
      </c>
      <c r="AD25" s="900" t="s">
        <v>1394</v>
      </c>
      <c r="AE25" s="28" t="s">
        <v>1403</v>
      </c>
      <c r="AF25" s="813" t="str">
        <f t="shared" si="0"/>
        <v>Impacto</v>
      </c>
      <c r="AG25" s="780" t="s">
        <v>264</v>
      </c>
      <c r="AH25" s="790">
        <f t="shared" si="1"/>
        <v>0.1</v>
      </c>
      <c r="AI25" s="780" t="s">
        <v>222</v>
      </c>
      <c r="AJ25" s="790">
        <f t="shared" si="2"/>
        <v>0.15</v>
      </c>
      <c r="AK25" s="814">
        <f t="shared" si="3"/>
        <v>0.25</v>
      </c>
      <c r="AL25" s="815">
        <f>IFERROR(IF(AND(AF24="Probabilidad",AF25="Probabilidad"),(AL24-(+AL24*AK25)),IF(AND(AF24="Impacto",AF25="Probabilidad"),(AL23-(+AL23*AK25)),IF(AF25="Impacto",AL24,""))),"")</f>
        <v>8.3999999999999991E-2</v>
      </c>
      <c r="AM25" s="815">
        <f>IFERROR(IF(AND(AF24="Impacto",AF25="Impacto"),(AM24-(+AM24*AK25)),IF(AND(AF24="Probabilidad",AF25="Impacto"),(AM23-(+AM23*AK25)),IF(AF25="Probabilidad",AM24,""))),"")</f>
        <v>0.22500000000000003</v>
      </c>
      <c r="AN25" s="751" t="s">
        <v>223</v>
      </c>
      <c r="AO25" s="751" t="s">
        <v>291</v>
      </c>
      <c r="AP25" s="751" t="s">
        <v>241</v>
      </c>
      <c r="AQ25" s="751" t="s">
        <v>242</v>
      </c>
      <c r="AR25" s="1013"/>
      <c r="AS25" s="1767"/>
      <c r="AT25" s="1767"/>
      <c r="AU25" s="1769"/>
      <c r="AV25" s="1767"/>
      <c r="AW25" s="1767"/>
      <c r="AX25" s="1769"/>
      <c r="AY25" s="1769"/>
      <c r="AZ25" s="1769"/>
      <c r="BA25" s="1774"/>
      <c r="BB25" s="894"/>
      <c r="BC25" s="789"/>
      <c r="BD25" s="822" t="str">
        <f t="shared" si="4"/>
        <v/>
      </c>
      <c r="BE25" s="774"/>
      <c r="BF25" s="774"/>
      <c r="BG25" s="774"/>
      <c r="BH25" s="774"/>
      <c r="BI25" s="789"/>
      <c r="BJ25" s="789"/>
      <c r="BK25" s="789"/>
      <c r="BL25" s="789"/>
      <c r="BM25" s="791"/>
      <c r="BN25" s="791"/>
      <c r="BO25" s="791"/>
      <c r="BP25" s="791"/>
      <c r="BQ25" s="792"/>
      <c r="BR25" s="796"/>
      <c r="BS25" s="884"/>
      <c r="BT25" s="884"/>
      <c r="BU25" s="1051"/>
      <c r="BV25" s="995"/>
      <c r="BW25" s="1191"/>
      <c r="BX25" s="1401"/>
      <c r="BY25" s="998"/>
      <c r="BZ25" s="998"/>
    </row>
    <row r="26" spans="1:78" s="11" customFormat="1" ht="17" thickBot="1" x14ac:dyDescent="0.25">
      <c r="A26" s="1817"/>
      <c r="B26" s="1818"/>
      <c r="C26" s="1819"/>
      <c r="D26" s="1821"/>
      <c r="E26" s="1005"/>
      <c r="F26" s="1760"/>
      <c r="G26" s="996"/>
      <c r="H26" s="1014"/>
      <c r="I26" s="1775"/>
      <c r="J26" s="1768"/>
      <c r="K26" s="1023"/>
      <c r="L26" s="996"/>
      <c r="M26" s="1170"/>
      <c r="N26" s="996"/>
      <c r="O26" s="996"/>
      <c r="P26" s="1192"/>
      <c r="Q26" s="1828"/>
      <c r="R26" s="1775"/>
      <c r="S26" s="1826"/>
      <c r="T26" s="1775"/>
      <c r="U26" s="1826"/>
      <c r="V26" s="1775"/>
      <c r="W26" s="1826"/>
      <c r="X26" s="1782"/>
      <c r="Y26" s="1826"/>
      <c r="Z26" s="1826"/>
      <c r="AA26" s="1770"/>
      <c r="AB26" s="773">
        <v>6</v>
      </c>
      <c r="AC26" s="770"/>
      <c r="AD26" s="757"/>
      <c r="AE26" s="757"/>
      <c r="AF26" s="896" t="str">
        <f t="shared" si="0"/>
        <v/>
      </c>
      <c r="AG26" s="888"/>
      <c r="AH26" s="887" t="str">
        <f t="shared" si="1"/>
        <v/>
      </c>
      <c r="AI26" s="888"/>
      <c r="AJ26" s="887" t="str">
        <f t="shared" si="2"/>
        <v/>
      </c>
      <c r="AK26" s="889" t="str">
        <f t="shared" si="3"/>
        <v/>
      </c>
      <c r="AL26" s="815" t="str">
        <f>IFERROR(IF(AND(AF25="Probabilidad",AF26="Probabilidad"),(AL25-(+AL25*AK26)),IF(AND(AF25="Impacto",AF26="Probabilidad"),(AL24-(+AL24*AK26)),IF(AF26="Impacto",AL25,""))),"")</f>
        <v/>
      </c>
      <c r="AM26" s="815" t="str">
        <f>IFERROR(IF(AND(AF25="Impacto",AF26="Impacto"),(AM25-(+AM25*AK26)),IF(AND(AF25="Probabilidad",AF26="Impacto"),(AM24-(+AM24*AK26)),IF(AF26="Probabilidad",AM25,""))),"")</f>
        <v/>
      </c>
      <c r="AN26" s="51"/>
      <c r="AO26" s="51"/>
      <c r="AP26" s="51"/>
      <c r="AQ26" s="51"/>
      <c r="AR26" s="1014"/>
      <c r="AS26" s="1768"/>
      <c r="AT26" s="1768"/>
      <c r="AU26" s="1770"/>
      <c r="AV26" s="1768"/>
      <c r="AW26" s="1768"/>
      <c r="AX26" s="1770"/>
      <c r="AY26" s="1770"/>
      <c r="AZ26" s="1770"/>
      <c r="BA26" s="1775"/>
      <c r="BB26" s="901"/>
      <c r="BC26" s="770"/>
      <c r="BD26" s="762" t="str">
        <f t="shared" si="4"/>
        <v/>
      </c>
      <c r="BE26" s="757"/>
      <c r="BF26" s="757"/>
      <c r="BG26" s="757"/>
      <c r="BH26" s="757"/>
      <c r="BI26" s="770"/>
      <c r="BJ26" s="770"/>
      <c r="BK26" s="770"/>
      <c r="BL26" s="770"/>
      <c r="BM26" s="749"/>
      <c r="BN26" s="749"/>
      <c r="BO26" s="749"/>
      <c r="BP26" s="749"/>
      <c r="BQ26" s="766"/>
      <c r="BR26" s="890"/>
      <c r="BS26" s="891"/>
      <c r="BT26" s="891"/>
      <c r="BU26" s="1052"/>
      <c r="BV26" s="996"/>
      <c r="BW26" s="1192"/>
      <c r="BX26" s="1402"/>
      <c r="BY26" s="999"/>
      <c r="BZ26" s="999"/>
    </row>
    <row r="27" spans="1:78" s="11" customFormat="1" ht="77.25" customHeight="1" x14ac:dyDescent="0.2">
      <c r="A27" s="1817"/>
      <c r="B27" s="1818"/>
      <c r="C27" s="1819"/>
      <c r="D27" s="1000" t="s">
        <v>1387</v>
      </c>
      <c r="E27" s="1003" t="s">
        <v>1222</v>
      </c>
      <c r="F27" s="1006">
        <v>4</v>
      </c>
      <c r="G27" s="994" t="s">
        <v>1411</v>
      </c>
      <c r="H27" s="1012" t="s">
        <v>1247</v>
      </c>
      <c r="I27" s="1015" t="s">
        <v>1215</v>
      </c>
      <c r="J27" s="1812" t="str">
        <f>IF(D27="","",IF(D27="RG",[1]Árbol!A38,IF(D27="RIC",[1]Árbol!A38,IF(D27="RLAFT",[1]Árbol!A38,IF(D27="RF",[1]Árbol!A38,IF(I27="","",(CONCATENATE(I27," ",$M$3," ",G27," ",$M$4," ",O27," ",$M$5," ",N27))))))))</f>
        <v xml:space="preserve">Pérdida de Disponibilidad de SharePoint Dirección   a. Perdida o hurto  de información                                            b. Espionaje remoto                                                                                                                    c. Corrupción de los datos 
d. Saturación de la red  a. Desconocimiento de las políticas de seguridad de la información                                b. Ausencia de monitores                                                                        c. Ausencia de respaldo de la información                                                              d. Asignación errada de los derechos de acceso                                                                              </v>
      </c>
      <c r="K27" s="1021" t="s">
        <v>313</v>
      </c>
      <c r="L27" s="994" t="s">
        <v>562</v>
      </c>
      <c r="M27" s="1168" t="s">
        <v>1389</v>
      </c>
      <c r="N27" s="994" t="s">
        <v>1422</v>
      </c>
      <c r="O27" s="994" t="s">
        <v>1423</v>
      </c>
      <c r="P27" s="1075" t="s">
        <v>1392</v>
      </c>
      <c r="Q27" s="1831" t="s">
        <v>1392</v>
      </c>
      <c r="R27" s="1015" t="s">
        <v>250</v>
      </c>
      <c r="S27" s="1824">
        <f>IF(R27="Muy Alta",100%,IF(R27="Alta",80%,IF(R27="Media",60%,IF(R27="Baja",40%,IF(R27="Muy Baja",20%,"")))))</f>
        <v>0.4</v>
      </c>
      <c r="T27" s="1015" t="s">
        <v>317</v>
      </c>
      <c r="U27" s="1824">
        <f>IF(T27="Catastrófico",100%,IF(T27="Mayor",80%,IF(T27="Moderado",60%,IF(T27="Menor",40%,IF(T27="Leve",20%,"")))))</f>
        <v>0.2</v>
      </c>
      <c r="V27" s="1015" t="s">
        <v>251</v>
      </c>
      <c r="W27" s="1824">
        <f>IF(V27="Catastrófico",100%,IF(V27="Mayor",80%,IF(V27="Moderado",60%,IF(V27="Menor",40%,IF(V27="Leve",20%,"")))))</f>
        <v>0.4</v>
      </c>
      <c r="X27" s="1029" t="str">
        <f>IF(Y27=100%,"Catastrófico",IF(Y27=80%,"Mayor",IF(Y27=60%,"Moderado",IF(Y27=40%,"Menor",IF(Y27=20%,"Leve","")))))</f>
        <v>Menor</v>
      </c>
      <c r="Y27" s="1824">
        <f>IF(AND(U27="",W27=""),"",MAX(U27,W27))</f>
        <v>0.4</v>
      </c>
      <c r="Z27" s="1824" t="str">
        <f>CONCATENATE(R27,X27)</f>
        <v>BajaMenor</v>
      </c>
      <c r="AA27" s="1032"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46" t="s">
        <v>1402</v>
      </c>
      <c r="AD27" s="9" t="s">
        <v>1424</v>
      </c>
      <c r="AE27" s="9" t="s">
        <v>1403</v>
      </c>
      <c r="AF27" s="99" t="str">
        <f t="shared" si="0"/>
        <v>Probabilidad</v>
      </c>
      <c r="AG27" s="10" t="s">
        <v>221</v>
      </c>
      <c r="AH27" s="787">
        <f t="shared" si="1"/>
        <v>0.25</v>
      </c>
      <c r="AI27" s="10" t="s">
        <v>734</v>
      </c>
      <c r="AJ27" s="787">
        <f t="shared" si="2"/>
        <v>0.25</v>
      </c>
      <c r="AK27" s="101">
        <f t="shared" si="3"/>
        <v>0.5</v>
      </c>
      <c r="AL27" s="100">
        <f>IFERROR(IF(AF27="Probabilidad",(S27-(+S27*AK27)),IF(AF27="Impacto",S27,"")),"")</f>
        <v>0.2</v>
      </c>
      <c r="AM27" s="100">
        <f>IFERROR(IF(AF27="Impacto",(Y27-(+Y27*AK27)),IF(AF27="Probabilidad",Y27,"")),"")</f>
        <v>0.4</v>
      </c>
      <c r="AN27" s="50" t="s">
        <v>223</v>
      </c>
      <c r="AO27" s="50" t="s">
        <v>443</v>
      </c>
      <c r="AP27" s="50" t="s">
        <v>241</v>
      </c>
      <c r="AQ27" s="50" t="s">
        <v>242</v>
      </c>
      <c r="AR27" s="1764" t="s">
        <v>1416</v>
      </c>
      <c r="AS27" s="1035">
        <f>S27</f>
        <v>0.4</v>
      </c>
      <c r="AT27" s="1035">
        <f>IF(AL27="","",MIN(AL27:AL32))</f>
        <v>8.3999999999999991E-2</v>
      </c>
      <c r="AU27" s="1032" t="str">
        <f>IFERROR(IF(AT27="","",IF(AT27&lt;=0.2,"Muy Baja",IF(AT27&lt;=0.4,"Baja",IF(AT27&lt;=0.6,"Media",IF(AT27&lt;=0.8,"Alta","Muy Alta"))))),"")</f>
        <v>Muy Baja</v>
      </c>
      <c r="AV27" s="1035">
        <f>Y27</f>
        <v>0.4</v>
      </c>
      <c r="AW27" s="1035">
        <f>IF(AM27="","",MIN(AM27:AM32))</f>
        <v>0.30000000000000004</v>
      </c>
      <c r="AX27" s="1032" t="str">
        <f>IFERROR(IF(AW27="","",IF(AW27&lt;=0.2,"Leve",IF(AW27&lt;=0.4,"Menor",IF(AW27&lt;=0.6,"Moderado",IF(AW27&lt;=0.8,"Mayor","Catastrófico"))))),"")</f>
        <v>Menor</v>
      </c>
      <c r="AY27" s="1032" t="str">
        <f>AA27</f>
        <v>Moderado</v>
      </c>
      <c r="AZ27" s="1032"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Bajo</v>
      </c>
      <c r="BA27" s="1015" t="s">
        <v>255</v>
      </c>
      <c r="BB27" s="46"/>
      <c r="BC27" s="46"/>
      <c r="BD27" s="103" t="str">
        <f t="shared" si="4"/>
        <v/>
      </c>
      <c r="BE27" s="9"/>
      <c r="BF27" s="9"/>
      <c r="BG27" s="9"/>
      <c r="BH27" s="9"/>
      <c r="BI27" s="46"/>
      <c r="BJ27" s="46"/>
      <c r="BK27" s="46"/>
      <c r="BL27" s="46"/>
      <c r="BM27" s="48"/>
      <c r="BN27" s="48"/>
      <c r="BO27" s="48"/>
      <c r="BP27" s="48"/>
      <c r="BQ27" s="104"/>
      <c r="BR27" s="797"/>
      <c r="BS27" s="883"/>
      <c r="BT27" s="883"/>
      <c r="BU27" s="1050"/>
      <c r="BV27" s="994"/>
      <c r="BW27" s="1075"/>
      <c r="BX27" s="1395"/>
      <c r="BY27" s="997"/>
      <c r="BZ27" s="997"/>
    </row>
    <row r="28" spans="1:78" s="11" customFormat="1" ht="167" x14ac:dyDescent="0.2">
      <c r="A28" s="1817"/>
      <c r="B28" s="1818"/>
      <c r="C28" s="1819"/>
      <c r="D28" s="1820"/>
      <c r="E28" s="1004"/>
      <c r="F28" s="1759"/>
      <c r="G28" s="995"/>
      <c r="H28" s="1013"/>
      <c r="I28" s="1774"/>
      <c r="J28" s="1767"/>
      <c r="K28" s="1022"/>
      <c r="L28" s="995"/>
      <c r="M28" s="1169"/>
      <c r="N28" s="995"/>
      <c r="O28" s="995"/>
      <c r="P28" s="1191"/>
      <c r="Q28" s="1832"/>
      <c r="R28" s="1774"/>
      <c r="S28" s="1825"/>
      <c r="T28" s="1774"/>
      <c r="U28" s="1825"/>
      <c r="V28" s="1774"/>
      <c r="W28" s="1825"/>
      <c r="X28" s="1781"/>
      <c r="Y28" s="1825"/>
      <c r="Z28" s="1825"/>
      <c r="AA28" s="1769"/>
      <c r="AB28" s="812">
        <v>2</v>
      </c>
      <c r="AC28" s="789" t="s">
        <v>1405</v>
      </c>
      <c r="AD28" s="774" t="s">
        <v>1424</v>
      </c>
      <c r="AE28" s="774" t="s">
        <v>1403</v>
      </c>
      <c r="AF28" s="813" t="str">
        <f t="shared" si="0"/>
        <v>Impacto</v>
      </c>
      <c r="AG28" s="780" t="s">
        <v>264</v>
      </c>
      <c r="AH28" s="790">
        <f t="shared" si="1"/>
        <v>0.1</v>
      </c>
      <c r="AI28" s="780" t="s">
        <v>222</v>
      </c>
      <c r="AJ28" s="790">
        <f t="shared" si="2"/>
        <v>0.15</v>
      </c>
      <c r="AK28" s="814">
        <f t="shared" si="3"/>
        <v>0.25</v>
      </c>
      <c r="AL28" s="815">
        <f>IFERROR(IF(AND(AF27="Probabilidad",AF28="Probabilidad"),(AL27-(+AL27*AK28)),IF(AF28="Probabilidad",(S27-(+S27*AK28)),IF(AF28="Impacto",AL27,""))),"")</f>
        <v>0.2</v>
      </c>
      <c r="AM28" s="815">
        <f>IFERROR(IF(AND(AF27="Impacto",AF28="Impacto"),(AM27-(+AM27*AK28)),IF(AF28="Impacto",(Y27-(+Y27*AK28)),IF(AF28="Probabilidad",AM27,""))),"")</f>
        <v>0.30000000000000004</v>
      </c>
      <c r="AN28" s="751" t="s">
        <v>223</v>
      </c>
      <c r="AO28" s="751" t="s">
        <v>291</v>
      </c>
      <c r="AP28" s="751" t="s">
        <v>241</v>
      </c>
      <c r="AQ28" s="751" t="s">
        <v>242</v>
      </c>
      <c r="AR28" s="1013"/>
      <c r="AS28" s="1767"/>
      <c r="AT28" s="1767"/>
      <c r="AU28" s="1769"/>
      <c r="AV28" s="1767"/>
      <c r="AW28" s="1767"/>
      <c r="AX28" s="1769"/>
      <c r="AY28" s="1769"/>
      <c r="AZ28" s="1769"/>
      <c r="BA28" s="1774"/>
      <c r="BB28" s="789"/>
      <c r="BC28" s="789"/>
      <c r="BD28" s="822" t="str">
        <f t="shared" si="4"/>
        <v/>
      </c>
      <c r="BE28" s="774"/>
      <c r="BF28" s="774"/>
      <c r="BG28" s="774"/>
      <c r="BH28" s="774"/>
      <c r="BI28" s="789"/>
      <c r="BJ28" s="789"/>
      <c r="BK28" s="789"/>
      <c r="BL28" s="789"/>
      <c r="BM28" s="791"/>
      <c r="BN28" s="791"/>
      <c r="BO28" s="791"/>
      <c r="BP28" s="791"/>
      <c r="BQ28" s="792"/>
      <c r="BR28" s="796"/>
      <c r="BS28" s="884"/>
      <c r="BT28" s="884"/>
      <c r="BU28" s="1051"/>
      <c r="BV28" s="995"/>
      <c r="BW28" s="1191"/>
      <c r="BX28" s="1401"/>
      <c r="BY28" s="998"/>
      <c r="BZ28" s="998"/>
    </row>
    <row r="29" spans="1:78" s="11" customFormat="1" ht="145" x14ac:dyDescent="0.2">
      <c r="A29" s="1817"/>
      <c r="B29" s="1818"/>
      <c r="C29" s="1819"/>
      <c r="D29" s="1820"/>
      <c r="E29" s="1004"/>
      <c r="F29" s="1759"/>
      <c r="G29" s="995"/>
      <c r="H29" s="1013"/>
      <c r="I29" s="1774"/>
      <c r="J29" s="1767"/>
      <c r="K29" s="1022"/>
      <c r="L29" s="995"/>
      <c r="M29" s="1169"/>
      <c r="N29" s="995"/>
      <c r="O29" s="995"/>
      <c r="P29" s="1191"/>
      <c r="Q29" s="1832"/>
      <c r="R29" s="1774"/>
      <c r="S29" s="1825"/>
      <c r="T29" s="1774"/>
      <c r="U29" s="1825"/>
      <c r="V29" s="1774"/>
      <c r="W29" s="1825"/>
      <c r="X29" s="1781"/>
      <c r="Y29" s="1825"/>
      <c r="Z29" s="1825"/>
      <c r="AA29" s="1769"/>
      <c r="AB29" s="812">
        <v>3</v>
      </c>
      <c r="AC29" s="789" t="s">
        <v>1406</v>
      </c>
      <c r="AD29" s="774" t="s">
        <v>1394</v>
      </c>
      <c r="AE29" s="774" t="s">
        <v>1408</v>
      </c>
      <c r="AF29" s="813" t="str">
        <f t="shared" si="0"/>
        <v>Probabilidad</v>
      </c>
      <c r="AG29" s="780" t="s">
        <v>221</v>
      </c>
      <c r="AH29" s="790">
        <f t="shared" si="1"/>
        <v>0.25</v>
      </c>
      <c r="AI29" s="780" t="s">
        <v>222</v>
      </c>
      <c r="AJ29" s="790">
        <f t="shared" si="2"/>
        <v>0.15</v>
      </c>
      <c r="AK29" s="814">
        <f t="shared" si="3"/>
        <v>0.4</v>
      </c>
      <c r="AL29" s="815">
        <f>IFERROR(IF(AND(AF28="Probabilidad",AF29="Probabilidad"),(AL28-(+AL28*AK29)),IF(AND(AF28="Impacto",AF29="Probabilidad"),(AL27-(+AL27*AK29)),IF(AF29="Impacto",AL28,""))),"")</f>
        <v>0.12</v>
      </c>
      <c r="AM29" s="815">
        <f>IFERROR(IF(AND(AF28="Impacto",AF29="Impacto"),(AM28-(+AM28*AK29)),IF(AND(AF28="Probabilidad",AF29="Impacto"),(AM27-(+AM27*AK29)),IF(AF29="Probabilidad",AM28,""))),"")</f>
        <v>0.30000000000000004</v>
      </c>
      <c r="AN29" s="751" t="s">
        <v>223</v>
      </c>
      <c r="AO29" s="751" t="s">
        <v>443</v>
      </c>
      <c r="AP29" s="751" t="s">
        <v>241</v>
      </c>
      <c r="AQ29" s="751" t="s">
        <v>226</v>
      </c>
      <c r="AR29" s="1013"/>
      <c r="AS29" s="1767"/>
      <c r="AT29" s="1767"/>
      <c r="AU29" s="1769"/>
      <c r="AV29" s="1767"/>
      <c r="AW29" s="1767"/>
      <c r="AX29" s="1769"/>
      <c r="AY29" s="1769"/>
      <c r="AZ29" s="1769"/>
      <c r="BA29" s="1774"/>
      <c r="BB29" s="789"/>
      <c r="BC29" s="789"/>
      <c r="BD29" s="822" t="str">
        <f t="shared" si="4"/>
        <v/>
      </c>
      <c r="BE29" s="774"/>
      <c r="BF29" s="774"/>
      <c r="BG29" s="774"/>
      <c r="BH29" s="774"/>
      <c r="BI29" s="789"/>
      <c r="BJ29" s="789"/>
      <c r="BK29" s="789"/>
      <c r="BL29" s="789"/>
      <c r="BM29" s="791"/>
      <c r="BN29" s="791"/>
      <c r="BO29" s="791"/>
      <c r="BP29" s="791"/>
      <c r="BQ29" s="792"/>
      <c r="BR29" s="796"/>
      <c r="BS29" s="884"/>
      <c r="BT29" s="884"/>
      <c r="BU29" s="1051"/>
      <c r="BV29" s="995"/>
      <c r="BW29" s="1191"/>
      <c r="BX29" s="1401"/>
      <c r="BY29" s="998"/>
      <c r="BZ29" s="998"/>
    </row>
    <row r="30" spans="1:78" s="11" customFormat="1" ht="145" x14ac:dyDescent="0.2">
      <c r="A30" s="1817"/>
      <c r="B30" s="1818"/>
      <c r="C30" s="1819"/>
      <c r="D30" s="1820"/>
      <c r="E30" s="1004"/>
      <c r="F30" s="1759"/>
      <c r="G30" s="995"/>
      <c r="H30" s="1013"/>
      <c r="I30" s="1774"/>
      <c r="J30" s="1767"/>
      <c r="K30" s="1022"/>
      <c r="L30" s="995"/>
      <c r="M30" s="1169"/>
      <c r="N30" s="995"/>
      <c r="O30" s="995"/>
      <c r="P30" s="1191"/>
      <c r="Q30" s="1832"/>
      <c r="R30" s="1774"/>
      <c r="S30" s="1825"/>
      <c r="T30" s="1774"/>
      <c r="U30" s="1825"/>
      <c r="V30" s="1774"/>
      <c r="W30" s="1825"/>
      <c r="X30" s="1781"/>
      <c r="Y30" s="1825"/>
      <c r="Z30" s="1825"/>
      <c r="AA30" s="1769"/>
      <c r="AB30" s="812">
        <v>4</v>
      </c>
      <c r="AC30" s="789" t="s">
        <v>1409</v>
      </c>
      <c r="AD30" s="774" t="s">
        <v>1419</v>
      </c>
      <c r="AE30" s="774" t="s">
        <v>1410</v>
      </c>
      <c r="AF30" s="813" t="str">
        <f t="shared" si="0"/>
        <v>Probabilidad</v>
      </c>
      <c r="AG30" s="780" t="s">
        <v>281</v>
      </c>
      <c r="AH30" s="790">
        <f t="shared" si="1"/>
        <v>0.15</v>
      </c>
      <c r="AI30" s="780" t="s">
        <v>222</v>
      </c>
      <c r="AJ30" s="790">
        <f t="shared" si="2"/>
        <v>0.15</v>
      </c>
      <c r="AK30" s="814">
        <f t="shared" si="3"/>
        <v>0.3</v>
      </c>
      <c r="AL30" s="815">
        <f>IFERROR(IF(AND(AF29="Probabilidad",AF30="Probabilidad"),(AL29-(+AL29*AK30)),IF(AND(AF29="Impacto",AF30="Probabilidad"),(AL28-(+AL28*AK30)),IF(AF30="Impacto",AL29,""))),"")</f>
        <v>8.3999999999999991E-2</v>
      </c>
      <c r="AM30" s="815">
        <f>IFERROR(IF(AND(AF29="Impacto",AF30="Impacto"),(AM29-(+AM29*AK30)),IF(AND(AF29="Probabilidad",AF30="Impacto"),(AM28-(+AM28*AK30)),IF(AF30="Probabilidad",AM29,""))),"")</f>
        <v>0.30000000000000004</v>
      </c>
      <c r="AN30" s="751" t="s">
        <v>223</v>
      </c>
      <c r="AO30" s="751" t="s">
        <v>245</v>
      </c>
      <c r="AP30" s="751" t="s">
        <v>241</v>
      </c>
      <c r="AQ30" s="751" t="s">
        <v>226</v>
      </c>
      <c r="AR30" s="1013"/>
      <c r="AS30" s="1767"/>
      <c r="AT30" s="1767"/>
      <c r="AU30" s="1769"/>
      <c r="AV30" s="1767"/>
      <c r="AW30" s="1767"/>
      <c r="AX30" s="1769"/>
      <c r="AY30" s="1769"/>
      <c r="AZ30" s="1769"/>
      <c r="BA30" s="1774"/>
      <c r="BB30" s="789"/>
      <c r="BC30" s="789"/>
      <c r="BD30" s="822" t="str">
        <f t="shared" si="4"/>
        <v/>
      </c>
      <c r="BE30" s="774"/>
      <c r="BF30" s="774"/>
      <c r="BG30" s="774"/>
      <c r="BH30" s="774"/>
      <c r="BI30" s="789"/>
      <c r="BJ30" s="789"/>
      <c r="BK30" s="789"/>
      <c r="BL30" s="789"/>
      <c r="BM30" s="791"/>
      <c r="BN30" s="791"/>
      <c r="BO30" s="791"/>
      <c r="BP30" s="791"/>
      <c r="BQ30" s="792"/>
      <c r="BR30" s="796"/>
      <c r="BS30" s="884"/>
      <c r="BT30" s="884"/>
      <c r="BU30" s="1051"/>
      <c r="BV30" s="995"/>
      <c r="BW30" s="1191"/>
      <c r="BX30" s="1401"/>
      <c r="BY30" s="998"/>
      <c r="BZ30" s="998"/>
    </row>
    <row r="31" spans="1:78" s="11" customFormat="1" ht="16" x14ac:dyDescent="0.2">
      <c r="A31" s="1817"/>
      <c r="B31" s="1818"/>
      <c r="C31" s="1819"/>
      <c r="D31" s="1820"/>
      <c r="E31" s="1004"/>
      <c r="F31" s="1759"/>
      <c r="G31" s="995"/>
      <c r="H31" s="1013"/>
      <c r="I31" s="1774"/>
      <c r="J31" s="1767"/>
      <c r="K31" s="1022"/>
      <c r="L31" s="995"/>
      <c r="M31" s="1169"/>
      <c r="N31" s="995"/>
      <c r="O31" s="995"/>
      <c r="P31" s="1191"/>
      <c r="Q31" s="1832"/>
      <c r="R31" s="1774"/>
      <c r="S31" s="1825"/>
      <c r="T31" s="1774"/>
      <c r="U31" s="1825"/>
      <c r="V31" s="1774"/>
      <c r="W31" s="1825"/>
      <c r="X31" s="1781"/>
      <c r="Y31" s="1825"/>
      <c r="Z31" s="1825"/>
      <c r="AA31" s="1769"/>
      <c r="AB31" s="812">
        <v>5</v>
      </c>
      <c r="AC31" s="789"/>
      <c r="AD31" s="774"/>
      <c r="AE31" s="774"/>
      <c r="AF31" s="813" t="str">
        <f t="shared" si="0"/>
        <v/>
      </c>
      <c r="AG31" s="780"/>
      <c r="AH31" s="790" t="str">
        <f t="shared" si="1"/>
        <v/>
      </c>
      <c r="AI31" s="780"/>
      <c r="AJ31" s="790" t="str">
        <f t="shared" si="2"/>
        <v/>
      </c>
      <c r="AK31" s="814" t="str">
        <f t="shared" si="3"/>
        <v/>
      </c>
      <c r="AL31" s="815" t="str">
        <f>IFERROR(IF(AND(AF30="Probabilidad",AF31="Probabilidad"),(AL30-(+AL30*AK31)),IF(AND(AF30="Impacto",AF31="Probabilidad"),(AL29-(+AL29*AK31)),IF(AF31="Impacto",AL30,""))),"")</f>
        <v/>
      </c>
      <c r="AM31" s="815" t="str">
        <f>IFERROR(IF(AND(AF30="Impacto",AF31="Impacto"),(AM30-(+AM30*AK31)),IF(AND(AF30="Probabilidad",AF31="Impacto"),(AM29-(+AM29*AK31)),IF(AF31="Probabilidad",AM30,""))),"")</f>
        <v/>
      </c>
      <c r="AN31" s="751"/>
      <c r="AO31" s="751"/>
      <c r="AP31" s="751"/>
      <c r="AQ31" s="751"/>
      <c r="AR31" s="1013"/>
      <c r="AS31" s="1767"/>
      <c r="AT31" s="1767"/>
      <c r="AU31" s="1769"/>
      <c r="AV31" s="1767"/>
      <c r="AW31" s="1767"/>
      <c r="AX31" s="1769"/>
      <c r="AY31" s="1769"/>
      <c r="AZ31" s="1769"/>
      <c r="BA31" s="1774"/>
      <c r="BB31" s="789"/>
      <c r="BC31" s="789"/>
      <c r="BD31" s="822" t="str">
        <f t="shared" si="4"/>
        <v/>
      </c>
      <c r="BE31" s="774"/>
      <c r="BF31" s="774"/>
      <c r="BG31" s="774"/>
      <c r="BH31" s="774"/>
      <c r="BI31" s="789"/>
      <c r="BJ31" s="789"/>
      <c r="BK31" s="789"/>
      <c r="BL31" s="789"/>
      <c r="BM31" s="791"/>
      <c r="BN31" s="791"/>
      <c r="BO31" s="791"/>
      <c r="BP31" s="791"/>
      <c r="BQ31" s="792"/>
      <c r="BR31" s="796"/>
      <c r="BS31" s="884"/>
      <c r="BT31" s="884"/>
      <c r="BU31" s="1051"/>
      <c r="BV31" s="995"/>
      <c r="BW31" s="1191"/>
      <c r="BX31" s="1401"/>
      <c r="BY31" s="998"/>
      <c r="BZ31" s="998"/>
    </row>
    <row r="32" spans="1:78" s="11" customFormat="1" ht="17" thickBot="1" x14ac:dyDescent="0.25">
      <c r="A32" s="1817"/>
      <c r="B32" s="1818"/>
      <c r="C32" s="1819"/>
      <c r="D32" s="1821"/>
      <c r="E32" s="1005"/>
      <c r="F32" s="1760"/>
      <c r="G32" s="996"/>
      <c r="H32" s="1014"/>
      <c r="I32" s="1775"/>
      <c r="J32" s="1768"/>
      <c r="K32" s="1023"/>
      <c r="L32" s="996"/>
      <c r="M32" s="1170"/>
      <c r="N32" s="996"/>
      <c r="O32" s="996"/>
      <c r="P32" s="1192"/>
      <c r="Q32" s="1833"/>
      <c r="R32" s="1775"/>
      <c r="S32" s="1826"/>
      <c r="T32" s="1775"/>
      <c r="U32" s="1826"/>
      <c r="V32" s="1775"/>
      <c r="W32" s="1826"/>
      <c r="X32" s="1782"/>
      <c r="Y32" s="1826"/>
      <c r="Z32" s="1826"/>
      <c r="AA32" s="1770"/>
      <c r="AB32" s="773">
        <v>6</v>
      </c>
      <c r="AC32" s="770"/>
      <c r="AD32" s="757"/>
      <c r="AE32" s="757"/>
      <c r="AF32" s="896" t="str">
        <f t="shared" si="0"/>
        <v/>
      </c>
      <c r="AG32" s="888"/>
      <c r="AH32" s="887" t="str">
        <f t="shared" si="1"/>
        <v/>
      </c>
      <c r="AI32" s="888"/>
      <c r="AJ32" s="887" t="str">
        <f t="shared" si="2"/>
        <v/>
      </c>
      <c r="AK32" s="889" t="str">
        <f t="shared" si="3"/>
        <v/>
      </c>
      <c r="AL32" s="815" t="str">
        <f>IFERROR(IF(AND(AF31="Probabilidad",AF32="Probabilidad"),(AL31-(+AL31*AK32)),IF(AND(AF31="Impacto",AF32="Probabilidad"),(AL30-(+AL30*AK32)),IF(AF32="Impacto",AL31,""))),"")</f>
        <v/>
      </c>
      <c r="AM32" s="815" t="str">
        <f>IFERROR(IF(AND(AF31="Impacto",AF32="Impacto"),(AM31-(+AM31*AK32)),IF(AND(AF31="Probabilidad",AF32="Impacto"),(AM30-(+AM30*AK32)),IF(AF32="Probabilidad",AM31,""))),"")</f>
        <v/>
      </c>
      <c r="AN32" s="51"/>
      <c r="AO32" s="51"/>
      <c r="AP32" s="51"/>
      <c r="AQ32" s="51"/>
      <c r="AR32" s="1014"/>
      <c r="AS32" s="1768"/>
      <c r="AT32" s="1768"/>
      <c r="AU32" s="1770"/>
      <c r="AV32" s="1768"/>
      <c r="AW32" s="1768"/>
      <c r="AX32" s="1770"/>
      <c r="AY32" s="1770"/>
      <c r="AZ32" s="1770"/>
      <c r="BA32" s="1775"/>
      <c r="BB32" s="770"/>
      <c r="BC32" s="770"/>
      <c r="BD32" s="762" t="str">
        <f t="shared" si="4"/>
        <v/>
      </c>
      <c r="BE32" s="757"/>
      <c r="BF32" s="757"/>
      <c r="BG32" s="757"/>
      <c r="BH32" s="757"/>
      <c r="BI32" s="770"/>
      <c r="BJ32" s="770"/>
      <c r="BK32" s="770"/>
      <c r="BL32" s="770"/>
      <c r="BM32" s="749"/>
      <c r="BN32" s="749"/>
      <c r="BO32" s="749"/>
      <c r="BP32" s="749"/>
      <c r="BQ32" s="766"/>
      <c r="BR32" s="890"/>
      <c r="BS32" s="891"/>
      <c r="BT32" s="891"/>
      <c r="BU32" s="1052"/>
      <c r="BV32" s="996"/>
      <c r="BW32" s="1192"/>
      <c r="BX32" s="1402"/>
      <c r="BY32" s="999"/>
      <c r="BZ32" s="999"/>
    </row>
    <row r="33" spans="1:78" s="11" customFormat="1" ht="117.75" customHeight="1" x14ac:dyDescent="0.2">
      <c r="A33" s="1817"/>
      <c r="B33" s="1818"/>
      <c r="C33" s="1819"/>
      <c r="D33" s="1000" t="s">
        <v>1387</v>
      </c>
      <c r="E33" s="1003" t="s">
        <v>1222</v>
      </c>
      <c r="F33" s="1006">
        <v>5</v>
      </c>
      <c r="G33" s="994" t="s">
        <v>1425</v>
      </c>
      <c r="H33" s="1012" t="s">
        <v>1245</v>
      </c>
      <c r="I33" s="1015" t="s">
        <v>1216</v>
      </c>
      <c r="J33" s="1812" t="str">
        <f>IF(D33="","",IF(D33="RG",[1]Árbol!A44,IF(D33="RIC",[1]Árbol!A44,IF(D33="RLAFT",[1]Árbol!A44,IF(D33="RF",[1]Árbol!A44,IF(I33="","",(CONCATENATE(I33," ",$M$3," ",G33," ",$M$4," ",O33," ",$M$5," ",N33))))))))</f>
        <v>Pérdida de Confidencialidad de Recurso Humano Dirección (Asesores - Personal Asistencial)  a. Ataque de ingenieria social  a. Desconocimiento de las políticas de seguridad de la información</v>
      </c>
      <c r="K33" s="1021" t="s">
        <v>313</v>
      </c>
      <c r="L33" s="994" t="s">
        <v>314</v>
      </c>
      <c r="M33" s="1168" t="s">
        <v>1389</v>
      </c>
      <c r="N33" s="994" t="s">
        <v>1426</v>
      </c>
      <c r="O33" s="994" t="s">
        <v>1427</v>
      </c>
      <c r="P33" s="1353" t="s">
        <v>1392</v>
      </c>
      <c r="Q33" s="1831" t="s">
        <v>1392</v>
      </c>
      <c r="R33" s="1015" t="s">
        <v>217</v>
      </c>
      <c r="S33" s="1824">
        <f>IF(R33="Muy Alta",100%,IF(R33="Alta",80%,IF(R33="Media",60%,IF(R33="Baja",40%,IF(R33="Muy Baja",20%,"")))))</f>
        <v>0.6</v>
      </c>
      <c r="T33" s="1015" t="s">
        <v>251</v>
      </c>
      <c r="U33" s="1824">
        <f>IF(T33="Catastrófico",100%,IF(T33="Mayor",80%,IF(T33="Moderado",60%,IF(T33="Menor",40%,IF(T33="Leve",20%,"")))))</f>
        <v>0.4</v>
      </c>
      <c r="V33" s="1015" t="s">
        <v>251</v>
      </c>
      <c r="W33" s="1824">
        <f>IF(V33="Catastrófico",100%,IF(V33="Mayor",80%,IF(V33="Moderado",60%,IF(V33="Menor",40%,IF(V33="Leve",20%,"")))))</f>
        <v>0.4</v>
      </c>
      <c r="X33" s="1029" t="str">
        <f>IF(Y33=100%,"Catastrófico",IF(Y33=80%,"Mayor",IF(Y33=60%,"Moderado",IF(Y33=40%,"Menor",IF(Y33=20%,"Leve","")))))</f>
        <v>Menor</v>
      </c>
      <c r="Y33" s="1824">
        <f>IF(AND(U33="",W33=""),"",MAX(U33,W33))</f>
        <v>0.4</v>
      </c>
      <c r="Z33" s="1824" t="str">
        <f>CONCATENATE(R33,X33)</f>
        <v>MediaMenor</v>
      </c>
      <c r="AA33" s="1032"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Moderado</v>
      </c>
      <c r="AB33" s="97">
        <v>1</v>
      </c>
      <c r="AC33" s="46" t="s">
        <v>1409</v>
      </c>
      <c r="AD33" s="9" t="s">
        <v>1419</v>
      </c>
      <c r="AE33" s="9" t="s">
        <v>1428</v>
      </c>
      <c r="AF33" s="231" t="str">
        <f t="shared" si="0"/>
        <v>Probabilidad</v>
      </c>
      <c r="AG33" s="10" t="s">
        <v>221</v>
      </c>
      <c r="AH33" s="787">
        <f t="shared" si="1"/>
        <v>0.25</v>
      </c>
      <c r="AI33" s="10" t="s">
        <v>222</v>
      </c>
      <c r="AJ33" s="787">
        <f t="shared" si="2"/>
        <v>0.15</v>
      </c>
      <c r="AK33" s="101">
        <f t="shared" si="3"/>
        <v>0.4</v>
      </c>
      <c r="AL33" s="100">
        <f>IFERROR(IF(AF33="Probabilidad",(S33-(+S33*AK33)),IF(AF33="Impacto",S33,"")),"")</f>
        <v>0.36</v>
      </c>
      <c r="AM33" s="100">
        <f>IFERROR(IF(AF33="Impacto",(Y33-(+Y33*AK33)),IF(AF33="Probabilidad",Y33,"")),"")</f>
        <v>0.4</v>
      </c>
      <c r="AN33" s="50" t="s">
        <v>859</v>
      </c>
      <c r="AO33" s="50" t="s">
        <v>245</v>
      </c>
      <c r="AP33" s="50" t="s">
        <v>241</v>
      </c>
      <c r="AQ33" s="50" t="s">
        <v>226</v>
      </c>
      <c r="AR33" s="1764" t="s">
        <v>1429</v>
      </c>
      <c r="AS33" s="1035">
        <f>S33</f>
        <v>0.6</v>
      </c>
      <c r="AT33" s="1035">
        <f>IF(AL33="","",MIN(AL33:AL38))</f>
        <v>0.216</v>
      </c>
      <c r="AU33" s="1032" t="str">
        <f>IFERROR(IF(AT33="","",IF(AT33&lt;=0.2,"Muy Baja",IF(AT33&lt;=0.4,"Baja",IF(AT33&lt;=0.6,"Media",IF(AT33&lt;=0.8,"Alta","Muy Alta"))))),"")</f>
        <v>Baja</v>
      </c>
      <c r="AV33" s="1035">
        <f>Y33</f>
        <v>0.4</v>
      </c>
      <c r="AW33" s="1035">
        <f>IF(AM33="","",MIN(AM33:AM38))</f>
        <v>0.4</v>
      </c>
      <c r="AX33" s="1032" t="str">
        <f>IFERROR(IF(AW33="","",IF(AW33&lt;=0.2,"Leve",IF(AW33&lt;=0.4,"Menor",IF(AW33&lt;=0.6,"Moderado",IF(AW33&lt;=0.8,"Mayor","Catastrófico"))))),"")</f>
        <v>Menor</v>
      </c>
      <c r="AY33" s="1032" t="str">
        <f>AA33</f>
        <v>Moderado</v>
      </c>
      <c r="AZ33" s="1032"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1015" t="s">
        <v>228</v>
      </c>
      <c r="BB33" s="46" t="s">
        <v>1430</v>
      </c>
      <c r="BC33" s="46" t="s">
        <v>1431</v>
      </c>
      <c r="BD33" s="103">
        <f t="shared" si="4"/>
        <v>1</v>
      </c>
      <c r="BE33" s="9"/>
      <c r="BF33" s="9">
        <v>1</v>
      </c>
      <c r="BG33" s="9"/>
      <c r="BH33" s="9"/>
      <c r="BI33" s="46" t="s">
        <v>1432</v>
      </c>
      <c r="BJ33" s="46" t="s">
        <v>1433</v>
      </c>
      <c r="BK33" s="46"/>
      <c r="BL33" s="46"/>
      <c r="BM33" s="48"/>
      <c r="BN33" s="48"/>
      <c r="BO33" s="48"/>
      <c r="BP33" s="48"/>
      <c r="BQ33" s="104"/>
      <c r="BR33" s="797"/>
      <c r="BS33" s="883"/>
      <c r="BT33" s="883"/>
      <c r="BU33" s="1050"/>
      <c r="BV33" s="994"/>
      <c r="BW33" s="1075"/>
      <c r="BX33" s="1395"/>
      <c r="BY33" s="997"/>
      <c r="BZ33" s="997"/>
    </row>
    <row r="34" spans="1:78" s="11" customFormat="1" ht="167" x14ac:dyDescent="0.2">
      <c r="A34" s="1817"/>
      <c r="B34" s="1818"/>
      <c r="C34" s="1819"/>
      <c r="D34" s="1820"/>
      <c r="E34" s="1004"/>
      <c r="F34" s="1759"/>
      <c r="G34" s="995"/>
      <c r="H34" s="1013"/>
      <c r="I34" s="1774"/>
      <c r="J34" s="1767"/>
      <c r="K34" s="1022"/>
      <c r="L34" s="995"/>
      <c r="M34" s="1169"/>
      <c r="N34" s="995"/>
      <c r="O34" s="995"/>
      <c r="P34" s="1488"/>
      <c r="Q34" s="1832"/>
      <c r="R34" s="1774"/>
      <c r="S34" s="1825"/>
      <c r="T34" s="1774"/>
      <c r="U34" s="1825"/>
      <c r="V34" s="1774"/>
      <c r="W34" s="1825"/>
      <c r="X34" s="1781"/>
      <c r="Y34" s="1825"/>
      <c r="Z34" s="1825"/>
      <c r="AA34" s="1769"/>
      <c r="AB34" s="812">
        <v>2</v>
      </c>
      <c r="AC34" s="789" t="s">
        <v>1434</v>
      </c>
      <c r="AD34" s="774" t="s">
        <v>1419</v>
      </c>
      <c r="AE34" s="774" t="s">
        <v>1428</v>
      </c>
      <c r="AF34" s="813" t="str">
        <f t="shared" si="0"/>
        <v>Probabilidad</v>
      </c>
      <c r="AG34" s="780" t="s">
        <v>221</v>
      </c>
      <c r="AH34" s="790">
        <f t="shared" si="1"/>
        <v>0.25</v>
      </c>
      <c r="AI34" s="780" t="s">
        <v>222</v>
      </c>
      <c r="AJ34" s="790">
        <f t="shared" si="2"/>
        <v>0.15</v>
      </c>
      <c r="AK34" s="814">
        <f t="shared" si="3"/>
        <v>0.4</v>
      </c>
      <c r="AL34" s="815">
        <f>IFERROR(IF(AND(AF33="Probabilidad",AF34="Probabilidad"),(AL33-(+AL33*AK34)),IF(AF34="Probabilidad",(S33-(+S33*AK34)),IF(AF34="Impacto",AL33,""))),"")</f>
        <v>0.216</v>
      </c>
      <c r="AM34" s="815">
        <f>IFERROR(IF(AND(AF33="Impacto",AF34="Impacto"),(AM33-(+AM33*AK34)),IF(AF34="Impacto",(Y33-(+Y33*AK34)),IF(AF34="Probabilidad",AM33,""))),"")</f>
        <v>0.4</v>
      </c>
      <c r="AN34" s="751" t="s">
        <v>859</v>
      </c>
      <c r="AO34" s="751" t="s">
        <v>291</v>
      </c>
      <c r="AP34" s="751" t="s">
        <v>241</v>
      </c>
      <c r="AQ34" s="751" t="s">
        <v>226</v>
      </c>
      <c r="AR34" s="1013"/>
      <c r="AS34" s="1767"/>
      <c r="AT34" s="1767"/>
      <c r="AU34" s="1769"/>
      <c r="AV34" s="1767"/>
      <c r="AW34" s="1767"/>
      <c r="AX34" s="1769"/>
      <c r="AY34" s="1769"/>
      <c r="AZ34" s="1769"/>
      <c r="BA34" s="1774"/>
      <c r="BB34" s="789"/>
      <c r="BC34" s="789"/>
      <c r="BD34" s="822" t="str">
        <f t="shared" si="4"/>
        <v/>
      </c>
      <c r="BE34" s="774"/>
      <c r="BF34" s="774"/>
      <c r="BG34" s="774"/>
      <c r="BH34" s="774"/>
      <c r="BI34" s="789"/>
      <c r="BJ34" s="789"/>
      <c r="BK34" s="789"/>
      <c r="BL34" s="789"/>
      <c r="BM34" s="791"/>
      <c r="BN34" s="791"/>
      <c r="BO34" s="791"/>
      <c r="BP34" s="791"/>
      <c r="BQ34" s="792"/>
      <c r="BR34" s="796"/>
      <c r="BS34" s="884"/>
      <c r="BT34" s="884"/>
      <c r="BU34" s="1051"/>
      <c r="BV34" s="995"/>
      <c r="BW34" s="1191"/>
      <c r="BX34" s="1401"/>
      <c r="BY34" s="998"/>
      <c r="BZ34" s="998"/>
    </row>
    <row r="35" spans="1:78" s="11" customFormat="1" ht="16" x14ac:dyDescent="0.2">
      <c r="A35" s="1817"/>
      <c r="B35" s="1818"/>
      <c r="C35" s="1819"/>
      <c r="D35" s="1820"/>
      <c r="E35" s="1004"/>
      <c r="F35" s="1759"/>
      <c r="G35" s="995"/>
      <c r="H35" s="1013"/>
      <c r="I35" s="1774"/>
      <c r="J35" s="1767"/>
      <c r="K35" s="1022"/>
      <c r="L35" s="995"/>
      <c r="M35" s="1169"/>
      <c r="N35" s="995"/>
      <c r="O35" s="995"/>
      <c r="P35" s="1488"/>
      <c r="Q35" s="1832"/>
      <c r="R35" s="1774"/>
      <c r="S35" s="1825"/>
      <c r="T35" s="1774"/>
      <c r="U35" s="1825"/>
      <c r="V35" s="1774"/>
      <c r="W35" s="1825"/>
      <c r="X35" s="1781"/>
      <c r="Y35" s="1825"/>
      <c r="Z35" s="1825"/>
      <c r="AA35" s="1769"/>
      <c r="AB35" s="812">
        <v>3</v>
      </c>
      <c r="AC35" s="789"/>
      <c r="AD35" s="774"/>
      <c r="AE35" s="774"/>
      <c r="AF35" s="813" t="str">
        <f t="shared" si="0"/>
        <v/>
      </c>
      <c r="AG35" s="780"/>
      <c r="AH35" s="790" t="str">
        <f t="shared" si="1"/>
        <v/>
      </c>
      <c r="AI35" s="780"/>
      <c r="AJ35" s="790" t="str">
        <f t="shared" si="2"/>
        <v/>
      </c>
      <c r="AK35" s="814" t="str">
        <f t="shared" si="3"/>
        <v/>
      </c>
      <c r="AL35" s="815" t="str">
        <f>IFERROR(IF(AND(AF34="Probabilidad",AF35="Probabilidad"),(AL34-(+AL34*AK35)),IF(AND(AF34="Impacto",AF35="Probabilidad"),(AL33-(+AL33*AK35)),IF(AF35="Impacto",AL34,""))),"")</f>
        <v/>
      </c>
      <c r="AM35" s="815" t="str">
        <f>IFERROR(IF(AND(AF34="Impacto",AF35="Impacto"),(AM34-(+AM34*AK35)),IF(AND(AF34="Probabilidad",AF35="Impacto"),(AM33-(+AM33*AK35)),IF(AF35="Probabilidad",AM34,""))),"")</f>
        <v/>
      </c>
      <c r="AN35" s="751"/>
      <c r="AO35" s="751"/>
      <c r="AP35" s="751"/>
      <c r="AQ35" s="751"/>
      <c r="AR35" s="1013"/>
      <c r="AS35" s="1767"/>
      <c r="AT35" s="1767"/>
      <c r="AU35" s="1769"/>
      <c r="AV35" s="1767"/>
      <c r="AW35" s="1767"/>
      <c r="AX35" s="1769"/>
      <c r="AY35" s="1769"/>
      <c r="AZ35" s="1769"/>
      <c r="BA35" s="1774"/>
      <c r="BB35" s="789"/>
      <c r="BC35" s="789"/>
      <c r="BD35" s="822" t="str">
        <f t="shared" si="4"/>
        <v/>
      </c>
      <c r="BE35" s="774"/>
      <c r="BF35" s="774"/>
      <c r="BG35" s="774"/>
      <c r="BH35" s="774"/>
      <c r="BI35" s="789"/>
      <c r="BJ35" s="789"/>
      <c r="BK35" s="789"/>
      <c r="BL35" s="789"/>
      <c r="BM35" s="791"/>
      <c r="BN35" s="791"/>
      <c r="BO35" s="791"/>
      <c r="BP35" s="791"/>
      <c r="BQ35" s="792"/>
      <c r="BR35" s="796"/>
      <c r="BS35" s="884"/>
      <c r="BT35" s="884"/>
      <c r="BU35" s="1051"/>
      <c r="BV35" s="995"/>
      <c r="BW35" s="1191"/>
      <c r="BX35" s="1401"/>
      <c r="BY35" s="998"/>
      <c r="BZ35" s="998"/>
    </row>
    <row r="36" spans="1:78" s="11" customFormat="1" ht="16" x14ac:dyDescent="0.2">
      <c r="A36" s="1817"/>
      <c r="B36" s="1818"/>
      <c r="C36" s="1819"/>
      <c r="D36" s="1820"/>
      <c r="E36" s="1004"/>
      <c r="F36" s="1759"/>
      <c r="G36" s="995"/>
      <c r="H36" s="1013"/>
      <c r="I36" s="1774"/>
      <c r="J36" s="1767"/>
      <c r="K36" s="1022"/>
      <c r="L36" s="995"/>
      <c r="M36" s="1169"/>
      <c r="N36" s="995"/>
      <c r="O36" s="995"/>
      <c r="P36" s="1488"/>
      <c r="Q36" s="1832"/>
      <c r="R36" s="1774"/>
      <c r="S36" s="1825"/>
      <c r="T36" s="1774"/>
      <c r="U36" s="1825"/>
      <c r="V36" s="1774"/>
      <c r="W36" s="1825"/>
      <c r="X36" s="1781"/>
      <c r="Y36" s="1825"/>
      <c r="Z36" s="1825"/>
      <c r="AA36" s="1769"/>
      <c r="AB36" s="812">
        <v>4</v>
      </c>
      <c r="AC36" s="789"/>
      <c r="AD36" s="774"/>
      <c r="AE36" s="774"/>
      <c r="AF36" s="813" t="str">
        <f t="shared" si="0"/>
        <v/>
      </c>
      <c r="AG36" s="780"/>
      <c r="AH36" s="790" t="str">
        <f t="shared" si="1"/>
        <v/>
      </c>
      <c r="AI36" s="780"/>
      <c r="AJ36" s="790" t="str">
        <f t="shared" si="2"/>
        <v/>
      </c>
      <c r="AK36" s="814" t="str">
        <f t="shared" si="3"/>
        <v/>
      </c>
      <c r="AL36" s="815" t="str">
        <f>IFERROR(IF(AND(AF35="Probabilidad",AF36="Probabilidad"),(AL35-(+AL35*AK36)),IF(AND(AF35="Impacto",AF36="Probabilidad"),(AL34-(+AL34*AK36)),IF(AF36="Impacto",AL35,""))),"")</f>
        <v/>
      </c>
      <c r="AM36" s="815" t="str">
        <f>IFERROR(IF(AND(AF35="Impacto",AF36="Impacto"),(AM35-(+AM35*AK36)),IF(AND(AF35="Probabilidad",AF36="Impacto"),(AM34-(+AM34*AK36)),IF(AF36="Probabilidad",AM35,""))),"")</f>
        <v/>
      </c>
      <c r="AN36" s="751"/>
      <c r="AO36" s="751"/>
      <c r="AP36" s="751"/>
      <c r="AQ36" s="751"/>
      <c r="AR36" s="1013"/>
      <c r="AS36" s="1767"/>
      <c r="AT36" s="1767"/>
      <c r="AU36" s="1769"/>
      <c r="AV36" s="1767"/>
      <c r="AW36" s="1767"/>
      <c r="AX36" s="1769"/>
      <c r="AY36" s="1769"/>
      <c r="AZ36" s="1769"/>
      <c r="BA36" s="1774"/>
      <c r="BB36" s="789"/>
      <c r="BC36" s="789"/>
      <c r="BD36" s="822" t="str">
        <f t="shared" si="4"/>
        <v/>
      </c>
      <c r="BE36" s="774"/>
      <c r="BF36" s="774"/>
      <c r="BG36" s="774"/>
      <c r="BH36" s="774"/>
      <c r="BI36" s="789"/>
      <c r="BJ36" s="789"/>
      <c r="BK36" s="789"/>
      <c r="BL36" s="789"/>
      <c r="BM36" s="791"/>
      <c r="BN36" s="791"/>
      <c r="BO36" s="791"/>
      <c r="BP36" s="791"/>
      <c r="BQ36" s="792"/>
      <c r="BR36" s="796"/>
      <c r="BS36" s="884"/>
      <c r="BT36" s="884"/>
      <c r="BU36" s="1051"/>
      <c r="BV36" s="995"/>
      <c r="BW36" s="1191"/>
      <c r="BX36" s="1401"/>
      <c r="BY36" s="998"/>
      <c r="BZ36" s="998"/>
    </row>
    <row r="37" spans="1:78" s="11" customFormat="1" ht="16" x14ac:dyDescent="0.2">
      <c r="A37" s="1817"/>
      <c r="B37" s="1818"/>
      <c r="C37" s="1819"/>
      <c r="D37" s="1820"/>
      <c r="E37" s="1004"/>
      <c r="F37" s="1759"/>
      <c r="G37" s="995"/>
      <c r="H37" s="1013"/>
      <c r="I37" s="1774"/>
      <c r="J37" s="1767"/>
      <c r="K37" s="1022"/>
      <c r="L37" s="995"/>
      <c r="M37" s="1169"/>
      <c r="N37" s="995"/>
      <c r="O37" s="995"/>
      <c r="P37" s="1488"/>
      <c r="Q37" s="1832"/>
      <c r="R37" s="1774"/>
      <c r="S37" s="1825"/>
      <c r="T37" s="1774"/>
      <c r="U37" s="1825"/>
      <c r="V37" s="1774"/>
      <c r="W37" s="1825"/>
      <c r="X37" s="1781"/>
      <c r="Y37" s="1825"/>
      <c r="Z37" s="1825"/>
      <c r="AA37" s="1769"/>
      <c r="AB37" s="812">
        <v>5</v>
      </c>
      <c r="AC37" s="789"/>
      <c r="AD37" s="774"/>
      <c r="AE37" s="774"/>
      <c r="AF37" s="813" t="str">
        <f t="shared" si="0"/>
        <v/>
      </c>
      <c r="AG37" s="780"/>
      <c r="AH37" s="790" t="str">
        <f t="shared" si="1"/>
        <v/>
      </c>
      <c r="AI37" s="780"/>
      <c r="AJ37" s="790" t="str">
        <f t="shared" si="2"/>
        <v/>
      </c>
      <c r="AK37" s="814" t="str">
        <f t="shared" si="3"/>
        <v/>
      </c>
      <c r="AL37" s="815" t="str">
        <f>IFERROR(IF(AND(AF36="Probabilidad",AF37="Probabilidad"),(AL36-(+AL36*AK37)),IF(AND(AF36="Impacto",AF37="Probabilidad"),(AL35-(+AL35*AK37)),IF(AF37="Impacto",AL36,""))),"")</f>
        <v/>
      </c>
      <c r="AM37" s="815" t="str">
        <f>IFERROR(IF(AND(AF36="Impacto",AF37="Impacto"),(AM36-(+AM36*AK37)),IF(AND(AF36="Probabilidad",AF37="Impacto"),(AM35-(+AM35*AK37)),IF(AF37="Probabilidad",AM36,""))),"")</f>
        <v/>
      </c>
      <c r="AN37" s="751"/>
      <c r="AO37" s="751"/>
      <c r="AP37" s="751"/>
      <c r="AQ37" s="751"/>
      <c r="AR37" s="1013"/>
      <c r="AS37" s="1767"/>
      <c r="AT37" s="1767"/>
      <c r="AU37" s="1769"/>
      <c r="AV37" s="1767"/>
      <c r="AW37" s="1767"/>
      <c r="AX37" s="1769"/>
      <c r="AY37" s="1769"/>
      <c r="AZ37" s="1769"/>
      <c r="BA37" s="1774"/>
      <c r="BB37" s="789"/>
      <c r="BC37" s="789"/>
      <c r="BD37" s="822" t="str">
        <f t="shared" si="4"/>
        <v/>
      </c>
      <c r="BE37" s="774"/>
      <c r="BF37" s="774"/>
      <c r="BG37" s="774"/>
      <c r="BH37" s="774"/>
      <c r="BI37" s="789"/>
      <c r="BJ37" s="789"/>
      <c r="BK37" s="789"/>
      <c r="BL37" s="789"/>
      <c r="BM37" s="791"/>
      <c r="BN37" s="791"/>
      <c r="BO37" s="791"/>
      <c r="BP37" s="791"/>
      <c r="BQ37" s="792"/>
      <c r="BR37" s="796"/>
      <c r="BS37" s="884"/>
      <c r="BT37" s="884"/>
      <c r="BU37" s="1051"/>
      <c r="BV37" s="995"/>
      <c r="BW37" s="1191"/>
      <c r="BX37" s="1401"/>
      <c r="BY37" s="998"/>
      <c r="BZ37" s="998"/>
    </row>
    <row r="38" spans="1:78" s="11" customFormat="1" ht="15.75" customHeight="1" thickBot="1" x14ac:dyDescent="0.25">
      <c r="A38" s="1817"/>
      <c r="B38" s="1818"/>
      <c r="C38" s="1819"/>
      <c r="D38" s="1821"/>
      <c r="E38" s="1005"/>
      <c r="F38" s="1760"/>
      <c r="G38" s="996"/>
      <c r="H38" s="1014"/>
      <c r="I38" s="1775"/>
      <c r="J38" s="1768"/>
      <c r="K38" s="1023"/>
      <c r="L38" s="996"/>
      <c r="M38" s="1170"/>
      <c r="N38" s="996"/>
      <c r="O38" s="996"/>
      <c r="P38" s="1489"/>
      <c r="Q38" s="1833"/>
      <c r="R38" s="1775"/>
      <c r="S38" s="1826"/>
      <c r="T38" s="1775"/>
      <c r="U38" s="1826"/>
      <c r="V38" s="1775"/>
      <c r="W38" s="1826"/>
      <c r="X38" s="1782"/>
      <c r="Y38" s="1826"/>
      <c r="Z38" s="1826"/>
      <c r="AA38" s="1770"/>
      <c r="AB38" s="773">
        <v>6</v>
      </c>
      <c r="AC38" s="770"/>
      <c r="AD38" s="757"/>
      <c r="AE38" s="757"/>
      <c r="AF38" s="819" t="str">
        <f t="shared" si="0"/>
        <v/>
      </c>
      <c r="AG38" s="902"/>
      <c r="AH38" s="887" t="str">
        <f t="shared" si="1"/>
        <v/>
      </c>
      <c r="AI38" s="902"/>
      <c r="AJ38" s="887" t="str">
        <f t="shared" si="2"/>
        <v/>
      </c>
      <c r="AK38" s="889" t="str">
        <f t="shared" si="3"/>
        <v/>
      </c>
      <c r="AL38" s="815" t="str">
        <f>IFERROR(IF(AND(AF37="Probabilidad",AF38="Probabilidad"),(AL37-(+AL37*AK38)),IF(AND(AF37="Impacto",AF38="Probabilidad"),(AL36-(+AL36*AK38)),IF(AF38="Impacto",AL37,""))),"")</f>
        <v/>
      </c>
      <c r="AM38" s="815" t="str">
        <f>IFERROR(IF(AND(AF37="Impacto",AF38="Impacto"),(AM37-(+AM37*AK38)),IF(AND(AF37="Probabilidad",AF38="Impacto"),(AM36-(+AM36*AK38)),IF(AF38="Probabilidad",AM37,""))),"")</f>
        <v/>
      </c>
      <c r="AN38" s="51"/>
      <c r="AO38" s="51"/>
      <c r="AP38" s="51"/>
      <c r="AQ38" s="51"/>
      <c r="AR38" s="1014"/>
      <c r="AS38" s="1768"/>
      <c r="AT38" s="1768"/>
      <c r="AU38" s="1770"/>
      <c r="AV38" s="1768"/>
      <c r="AW38" s="1768"/>
      <c r="AX38" s="1770"/>
      <c r="AY38" s="1770"/>
      <c r="AZ38" s="1770"/>
      <c r="BA38" s="1775"/>
      <c r="BB38" s="770"/>
      <c r="BC38" s="770"/>
      <c r="BD38" s="762" t="str">
        <f t="shared" si="4"/>
        <v/>
      </c>
      <c r="BE38" s="757"/>
      <c r="BF38" s="757"/>
      <c r="BG38" s="757"/>
      <c r="BH38" s="757"/>
      <c r="BI38" s="770"/>
      <c r="BJ38" s="770"/>
      <c r="BK38" s="770"/>
      <c r="BL38" s="770"/>
      <c r="BM38" s="749"/>
      <c r="BN38" s="749"/>
      <c r="BO38" s="749"/>
      <c r="BP38" s="749"/>
      <c r="BQ38" s="766"/>
      <c r="BR38" s="890"/>
      <c r="BS38" s="891"/>
      <c r="BT38" s="891"/>
      <c r="BU38" s="1052"/>
      <c r="BV38" s="996"/>
      <c r="BW38" s="1192"/>
      <c r="BX38" s="1402"/>
      <c r="BY38" s="999"/>
      <c r="BZ38" s="999"/>
    </row>
    <row r="39" spans="1:78" s="11" customFormat="1" ht="160.25" customHeight="1" x14ac:dyDescent="0.2">
      <c r="A39" s="1817"/>
      <c r="B39" s="1818"/>
      <c r="C39" s="1819"/>
      <c r="D39" s="1000" t="s">
        <v>1387</v>
      </c>
      <c r="E39" s="1003" t="s">
        <v>1222</v>
      </c>
      <c r="F39" s="1006">
        <v>6</v>
      </c>
      <c r="G39" s="994" t="s">
        <v>1425</v>
      </c>
      <c r="H39" s="1012" t="s">
        <v>1245</v>
      </c>
      <c r="I39" s="1015" t="s">
        <v>1215</v>
      </c>
      <c r="J39" s="1812" t="str">
        <f>IF(D39="","",IF(D39="RG",[1]Árbol!A50,IF(D39="RIC",[1]Árbol!A50,IF(D39="RLAFT",[1]Árbol!A50,IF(D39="RF",[1]Árbol!A50,IF(I39="","",(CONCATENATE(I39," ",$M$3," ",G39," ",$M$4," ",O39," ",$M$5," ",N39))))))))</f>
        <v>Pérdida de Disponibilidad de Recurso Humano Dirección (Asesores - Personal Asistencial)  a. Fuga de conocimiento  a. Alta rotación de personal</v>
      </c>
      <c r="K39" s="1021" t="s">
        <v>313</v>
      </c>
      <c r="L39" s="994" t="s">
        <v>314</v>
      </c>
      <c r="M39" s="1168" t="s">
        <v>1389</v>
      </c>
      <c r="N39" s="994" t="s">
        <v>1435</v>
      </c>
      <c r="O39" s="994" t="s">
        <v>1436</v>
      </c>
      <c r="P39" s="1075" t="s">
        <v>1392</v>
      </c>
      <c r="Q39" s="1133" t="s">
        <v>1392</v>
      </c>
      <c r="R39" s="1015" t="s">
        <v>217</v>
      </c>
      <c r="S39" s="1824">
        <f>IF(R39="Muy Alta",100%,IF(R39="Alta",80%,IF(R39="Media",60%,IF(R39="Baja",40%,IF(R39="Muy Baja",20%,"")))))</f>
        <v>0.6</v>
      </c>
      <c r="T39" s="1015" t="s">
        <v>251</v>
      </c>
      <c r="U39" s="1824">
        <f>IF(T39="Catastrófico",100%,IF(T39="Mayor",80%,IF(T39="Moderado",60%,IF(T39="Menor",40%,IF(T39="Leve",20%,"")))))</f>
        <v>0.4</v>
      </c>
      <c r="V39" s="1015" t="s">
        <v>251</v>
      </c>
      <c r="W39" s="1824">
        <f>IF(V39="Catastrófico",100%,IF(V39="Mayor",80%,IF(V39="Moderado",60%,IF(V39="Menor",40%,IF(V39="Leve",20%,"")))))</f>
        <v>0.4</v>
      </c>
      <c r="X39" s="1029" t="str">
        <f>IF(Y39=100%,"Catastrófico",IF(Y39=80%,"Mayor",IF(Y39=60%,"Moderado",IF(Y39=40%,"Menor",IF(Y39=20%,"Leve","")))))</f>
        <v>Menor</v>
      </c>
      <c r="Y39" s="1824">
        <f>IF(AND(U39="",W39=""),"",MAX(U39,W39))</f>
        <v>0.4</v>
      </c>
      <c r="Z39" s="1824" t="str">
        <f>CONCATENATE(R39,X39)</f>
        <v>MediaMenor</v>
      </c>
      <c r="AA39" s="1032"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Moderado</v>
      </c>
      <c r="AB39" s="97">
        <v>1</v>
      </c>
      <c r="AC39" s="46" t="s">
        <v>1437</v>
      </c>
      <c r="AD39" s="9" t="s">
        <v>1419</v>
      </c>
      <c r="AE39" s="9" t="s">
        <v>1428</v>
      </c>
      <c r="AF39" s="99" t="str">
        <f t="shared" si="0"/>
        <v>Impacto</v>
      </c>
      <c r="AG39" s="10" t="s">
        <v>264</v>
      </c>
      <c r="AH39" s="787">
        <f t="shared" si="1"/>
        <v>0.1</v>
      </c>
      <c r="AI39" s="10" t="s">
        <v>222</v>
      </c>
      <c r="AJ39" s="787">
        <f t="shared" si="2"/>
        <v>0.15</v>
      </c>
      <c r="AK39" s="101">
        <f t="shared" si="3"/>
        <v>0.25</v>
      </c>
      <c r="AL39" s="100">
        <f>IFERROR(IF(AF39="Probabilidad",(S39-(+S39*AK39)),IF(AF39="Impacto",S39,"")),"")</f>
        <v>0.6</v>
      </c>
      <c r="AM39" s="100">
        <f>IFERROR(IF(AF39="Impacto",(Y39-(+Y39*AK39)),IF(AF39="Probabilidad",Y39,"")),"")</f>
        <v>0.30000000000000004</v>
      </c>
      <c r="AN39" s="50" t="s">
        <v>859</v>
      </c>
      <c r="AO39" s="50" t="s">
        <v>291</v>
      </c>
      <c r="AP39" s="50" t="s">
        <v>241</v>
      </c>
      <c r="AQ39" s="50" t="s">
        <v>226</v>
      </c>
      <c r="AR39" s="1764" t="s">
        <v>1438</v>
      </c>
      <c r="AS39" s="1035">
        <f>S39</f>
        <v>0.6</v>
      </c>
      <c r="AT39" s="1035">
        <f>IF(AL39="","",MIN(AL39:AL44))</f>
        <v>0.216</v>
      </c>
      <c r="AU39" s="1032" t="str">
        <f>IFERROR(IF(AT39="","",IF(AT39&lt;=0.2,"Muy Baja",IF(AT39&lt;=0.4,"Baja",IF(AT39&lt;=0.6,"Media",IF(AT39&lt;=0.8,"Alta","Muy Alta"))))),"")</f>
        <v>Baja</v>
      </c>
      <c r="AV39" s="1035">
        <f>Y39</f>
        <v>0.4</v>
      </c>
      <c r="AW39" s="1035">
        <f>IF(AM39="","",MIN(AM39:AM44))</f>
        <v>0.30000000000000004</v>
      </c>
      <c r="AX39" s="1032" t="str">
        <f>IFERROR(IF(AW39="","",IF(AW39&lt;=0.2,"Leve",IF(AW39&lt;=0.4,"Menor",IF(AW39&lt;=0.6,"Moderado",IF(AW39&lt;=0.8,"Mayor","Catastrófico"))))),"")</f>
        <v>Menor</v>
      </c>
      <c r="AY39" s="1032" t="str">
        <f>AA39</f>
        <v>Moderado</v>
      </c>
      <c r="AZ39" s="1032"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1015" t="s">
        <v>228</v>
      </c>
      <c r="BB39" s="46" t="s">
        <v>1439</v>
      </c>
      <c r="BC39" s="46" t="s">
        <v>1440</v>
      </c>
      <c r="BD39" s="103">
        <f t="shared" si="4"/>
        <v>4</v>
      </c>
      <c r="BE39" s="9">
        <v>1</v>
      </c>
      <c r="BF39" s="9">
        <v>1</v>
      </c>
      <c r="BG39" s="9">
        <v>1</v>
      </c>
      <c r="BH39" s="9">
        <v>1</v>
      </c>
      <c r="BI39" s="46" t="s">
        <v>1432</v>
      </c>
      <c r="BJ39" s="46" t="s">
        <v>1433</v>
      </c>
      <c r="BL39" s="46"/>
      <c r="BM39" s="48"/>
      <c r="BN39" s="48"/>
      <c r="BO39" s="48"/>
      <c r="BP39" s="48"/>
      <c r="BQ39" s="104"/>
      <c r="BR39" s="797"/>
      <c r="BS39" s="883"/>
      <c r="BT39" s="883"/>
      <c r="BU39" s="1050"/>
      <c r="BV39" s="994"/>
      <c r="BW39" s="1075"/>
      <c r="BX39" s="1395"/>
      <c r="BY39" s="997"/>
      <c r="BZ39" s="997"/>
    </row>
    <row r="40" spans="1:78" s="11" customFormat="1" ht="167" x14ac:dyDescent="0.2">
      <c r="A40" s="1817"/>
      <c r="B40" s="1818"/>
      <c r="C40" s="1819"/>
      <c r="D40" s="1820"/>
      <c r="E40" s="1004"/>
      <c r="F40" s="1759"/>
      <c r="G40" s="995"/>
      <c r="H40" s="1013"/>
      <c r="I40" s="1774"/>
      <c r="J40" s="1767"/>
      <c r="K40" s="1022"/>
      <c r="L40" s="995"/>
      <c r="M40" s="1169"/>
      <c r="N40" s="995"/>
      <c r="O40" s="995"/>
      <c r="P40" s="1191"/>
      <c r="Q40" s="1827"/>
      <c r="R40" s="1774"/>
      <c r="S40" s="1825"/>
      <c r="T40" s="1774"/>
      <c r="U40" s="1825"/>
      <c r="V40" s="1774"/>
      <c r="W40" s="1825"/>
      <c r="X40" s="1781"/>
      <c r="Y40" s="1825"/>
      <c r="Z40" s="1825"/>
      <c r="AA40" s="1769"/>
      <c r="AB40" s="812">
        <v>2</v>
      </c>
      <c r="AC40" s="789" t="s">
        <v>1441</v>
      </c>
      <c r="AD40" s="774" t="s">
        <v>1419</v>
      </c>
      <c r="AE40" s="774" t="s">
        <v>1428</v>
      </c>
      <c r="AF40" s="813" t="str">
        <f t="shared" si="0"/>
        <v>Probabilidad</v>
      </c>
      <c r="AG40" s="780" t="s">
        <v>221</v>
      </c>
      <c r="AH40" s="790">
        <f t="shared" si="1"/>
        <v>0.25</v>
      </c>
      <c r="AI40" s="780" t="s">
        <v>222</v>
      </c>
      <c r="AJ40" s="790">
        <f t="shared" si="2"/>
        <v>0.15</v>
      </c>
      <c r="AK40" s="814">
        <f t="shared" si="3"/>
        <v>0.4</v>
      </c>
      <c r="AL40" s="815">
        <f>IFERROR(IF(AND(AF39="Probabilidad",AF40="Probabilidad"),(AL39-(+AL39*AK40)),IF(AF40="Probabilidad",(S39-(+S39*AK40)),IF(AF40="Impacto",AL39,""))),"")</f>
        <v>0.36</v>
      </c>
      <c r="AM40" s="815">
        <f>IFERROR(IF(AND(AF39="Impacto",AF40="Impacto"),(AM39-(+AM39*AK40)),IF(AF40="Impacto",(Y39-(+Y39*AK40)),IF(AF40="Probabilidad",AM39,""))),"")</f>
        <v>0.30000000000000004</v>
      </c>
      <c r="AN40" s="751" t="s">
        <v>859</v>
      </c>
      <c r="AO40" s="751" t="s">
        <v>291</v>
      </c>
      <c r="AP40" s="751" t="s">
        <v>241</v>
      </c>
      <c r="AQ40" s="751" t="s">
        <v>226</v>
      </c>
      <c r="AR40" s="1013"/>
      <c r="AS40" s="1767"/>
      <c r="AT40" s="1767"/>
      <c r="AU40" s="1769"/>
      <c r="AV40" s="1767"/>
      <c r="AW40" s="1767"/>
      <c r="AX40" s="1769"/>
      <c r="AY40" s="1769"/>
      <c r="AZ40" s="1769"/>
      <c r="BA40" s="1774"/>
      <c r="BB40" s="789"/>
      <c r="BC40" s="789"/>
      <c r="BD40" s="822" t="str">
        <f t="shared" si="4"/>
        <v/>
      </c>
      <c r="BE40" s="774"/>
      <c r="BF40" s="774"/>
      <c r="BG40" s="774"/>
      <c r="BH40" s="774"/>
      <c r="BI40" s="789"/>
      <c r="BJ40" s="789"/>
      <c r="BK40" s="789"/>
      <c r="BL40" s="789"/>
      <c r="BM40" s="791"/>
      <c r="BN40" s="791"/>
      <c r="BO40" s="791"/>
      <c r="BP40" s="791"/>
      <c r="BQ40" s="792"/>
      <c r="BR40" s="796"/>
      <c r="BS40" s="884"/>
      <c r="BT40" s="884"/>
      <c r="BU40" s="1051"/>
      <c r="BV40" s="995"/>
      <c r="BW40" s="1191"/>
      <c r="BX40" s="1401"/>
      <c r="BY40" s="998"/>
      <c r="BZ40" s="998"/>
    </row>
    <row r="41" spans="1:78" s="11" customFormat="1" ht="118" x14ac:dyDescent="0.2">
      <c r="A41" s="1817"/>
      <c r="B41" s="1818"/>
      <c r="C41" s="1819"/>
      <c r="D41" s="1820"/>
      <c r="E41" s="1004"/>
      <c r="F41" s="1759"/>
      <c r="G41" s="995"/>
      <c r="H41" s="1013"/>
      <c r="I41" s="1774"/>
      <c r="J41" s="1767"/>
      <c r="K41" s="1022"/>
      <c r="L41" s="995"/>
      <c r="M41" s="1169"/>
      <c r="N41" s="995"/>
      <c r="O41" s="995"/>
      <c r="P41" s="1191"/>
      <c r="Q41" s="1827"/>
      <c r="R41" s="1774"/>
      <c r="S41" s="1825"/>
      <c r="T41" s="1774"/>
      <c r="U41" s="1825"/>
      <c r="V41" s="1774"/>
      <c r="W41" s="1825"/>
      <c r="X41" s="1781"/>
      <c r="Y41" s="1825"/>
      <c r="Z41" s="1825"/>
      <c r="AA41" s="1769"/>
      <c r="AB41" s="812">
        <v>3</v>
      </c>
      <c r="AC41" s="789" t="s">
        <v>1409</v>
      </c>
      <c r="AD41" s="774" t="s">
        <v>1419</v>
      </c>
      <c r="AE41" s="774" t="s">
        <v>1428</v>
      </c>
      <c r="AF41" s="813" t="str">
        <f t="shared" si="0"/>
        <v>Probabilidad</v>
      </c>
      <c r="AG41" s="780" t="s">
        <v>221</v>
      </c>
      <c r="AH41" s="790">
        <f t="shared" si="1"/>
        <v>0.25</v>
      </c>
      <c r="AI41" s="780" t="s">
        <v>222</v>
      </c>
      <c r="AJ41" s="790">
        <f t="shared" si="2"/>
        <v>0.15</v>
      </c>
      <c r="AK41" s="814">
        <f t="shared" si="3"/>
        <v>0.4</v>
      </c>
      <c r="AL41" s="815">
        <f>IFERROR(IF(AND(AF40="Probabilidad",AF41="Probabilidad"),(AL40-(+AL40*AK41)),IF(AND(AF40="Impacto",AF41="Probabilidad"),(AL39-(+AL39*AK41)),IF(AF41="Impacto",AL40,""))),"")</f>
        <v>0.216</v>
      </c>
      <c r="AM41" s="815">
        <f>IFERROR(IF(AND(AF40="Impacto",AF41="Impacto"),(AM40-(+AM40*AK41)),IF(AND(AF40="Probabilidad",AF41="Impacto"),(AM39-(+AM39*AK41)),IF(AF41="Probabilidad",AM40,""))),"")</f>
        <v>0.30000000000000004</v>
      </c>
      <c r="AN41" s="751" t="s">
        <v>859</v>
      </c>
      <c r="AO41" s="751" t="s">
        <v>245</v>
      </c>
      <c r="AP41" s="751" t="s">
        <v>241</v>
      </c>
      <c r="AQ41" s="751" t="s">
        <v>226</v>
      </c>
      <c r="AR41" s="1013"/>
      <c r="AS41" s="1767"/>
      <c r="AT41" s="1767"/>
      <c r="AU41" s="1769"/>
      <c r="AV41" s="1767"/>
      <c r="AW41" s="1767"/>
      <c r="AX41" s="1769"/>
      <c r="AY41" s="1769"/>
      <c r="AZ41" s="1769"/>
      <c r="BA41" s="1774"/>
      <c r="BB41" s="789"/>
      <c r="BC41" s="789"/>
      <c r="BD41" s="822" t="str">
        <f t="shared" si="4"/>
        <v/>
      </c>
      <c r="BE41" s="774"/>
      <c r="BF41" s="774"/>
      <c r="BG41" s="774"/>
      <c r="BH41" s="774"/>
      <c r="BI41" s="789"/>
      <c r="BJ41" s="789"/>
      <c r="BK41" s="789"/>
      <c r="BL41" s="789"/>
      <c r="BM41" s="791"/>
      <c r="BN41" s="791"/>
      <c r="BO41" s="791"/>
      <c r="BP41" s="791"/>
      <c r="BQ41" s="792"/>
      <c r="BR41" s="796"/>
      <c r="BS41" s="884"/>
      <c r="BT41" s="884"/>
      <c r="BU41" s="1051"/>
      <c r="BV41" s="995"/>
      <c r="BW41" s="1191"/>
      <c r="BX41" s="1401"/>
      <c r="BY41" s="998"/>
      <c r="BZ41" s="998"/>
    </row>
    <row r="42" spans="1:78" s="11" customFormat="1" ht="16" x14ac:dyDescent="0.2">
      <c r="A42" s="1817"/>
      <c r="B42" s="1818"/>
      <c r="C42" s="1819"/>
      <c r="D42" s="1820"/>
      <c r="E42" s="1004"/>
      <c r="F42" s="1759"/>
      <c r="G42" s="995"/>
      <c r="H42" s="1013"/>
      <c r="I42" s="1774"/>
      <c r="J42" s="1767"/>
      <c r="K42" s="1022"/>
      <c r="L42" s="995"/>
      <c r="M42" s="1169"/>
      <c r="N42" s="995"/>
      <c r="O42" s="995"/>
      <c r="P42" s="1191"/>
      <c r="Q42" s="1827"/>
      <c r="R42" s="1774"/>
      <c r="S42" s="1825"/>
      <c r="T42" s="1774"/>
      <c r="U42" s="1825"/>
      <c r="V42" s="1774"/>
      <c r="W42" s="1825"/>
      <c r="X42" s="1781"/>
      <c r="Y42" s="1825"/>
      <c r="Z42" s="1825"/>
      <c r="AA42" s="1769"/>
      <c r="AB42" s="812">
        <v>4</v>
      </c>
      <c r="AC42" s="774"/>
      <c r="AD42" s="774"/>
      <c r="AE42" s="774"/>
      <c r="AF42" s="813" t="str">
        <f t="shared" si="0"/>
        <v/>
      </c>
      <c r="AG42" s="780"/>
      <c r="AH42" s="790" t="str">
        <f t="shared" si="1"/>
        <v/>
      </c>
      <c r="AI42" s="780"/>
      <c r="AJ42" s="790" t="str">
        <f t="shared" si="2"/>
        <v/>
      </c>
      <c r="AK42" s="814" t="str">
        <f t="shared" si="3"/>
        <v/>
      </c>
      <c r="AL42" s="815" t="str">
        <f>IFERROR(IF(AND(AF41="Probabilidad",AF42="Probabilidad"),(AL41-(+AL41*AK42)),IF(AND(AF41="Impacto",AF42="Probabilidad"),(AL40-(+AL40*AK42)),IF(AF42="Impacto",AL41,""))),"")</f>
        <v/>
      </c>
      <c r="AM42" s="815" t="str">
        <f>IFERROR(IF(AND(AF41="Impacto",AF42="Impacto"),(AM41-(+AM41*AK42)),IF(AND(AF41="Probabilidad",AF42="Impacto"),(AM40-(+AM40*AK42)),IF(AF42="Probabilidad",AM41,""))),"")</f>
        <v/>
      </c>
      <c r="AN42" s="751"/>
      <c r="AO42" s="751"/>
      <c r="AP42" s="751"/>
      <c r="AQ42" s="751"/>
      <c r="AR42" s="1013"/>
      <c r="AS42" s="1767"/>
      <c r="AT42" s="1767"/>
      <c r="AU42" s="1769"/>
      <c r="AV42" s="1767"/>
      <c r="AW42" s="1767"/>
      <c r="AX42" s="1769"/>
      <c r="AY42" s="1769"/>
      <c r="AZ42" s="1769"/>
      <c r="BA42" s="1774"/>
      <c r="BB42" s="789"/>
      <c r="BC42" s="789"/>
      <c r="BD42" s="822" t="str">
        <f t="shared" si="4"/>
        <v/>
      </c>
      <c r="BE42" s="774"/>
      <c r="BF42" s="774"/>
      <c r="BG42" s="774"/>
      <c r="BH42" s="774"/>
      <c r="BI42" s="789"/>
      <c r="BJ42" s="789"/>
      <c r="BK42" s="789"/>
      <c r="BL42" s="789"/>
      <c r="BM42" s="791"/>
      <c r="BN42" s="791"/>
      <c r="BO42" s="791"/>
      <c r="BP42" s="791"/>
      <c r="BQ42" s="792"/>
      <c r="BR42" s="796"/>
      <c r="BS42" s="884"/>
      <c r="BT42" s="884"/>
      <c r="BU42" s="1051"/>
      <c r="BV42" s="995"/>
      <c r="BW42" s="1191"/>
      <c r="BX42" s="1401"/>
      <c r="BY42" s="998"/>
      <c r="BZ42" s="998"/>
    </row>
    <row r="43" spans="1:78" s="11" customFormat="1" ht="16" x14ac:dyDescent="0.2">
      <c r="A43" s="1817"/>
      <c r="B43" s="1818"/>
      <c r="C43" s="1819"/>
      <c r="D43" s="1820"/>
      <c r="E43" s="1004"/>
      <c r="F43" s="1759"/>
      <c r="G43" s="995"/>
      <c r="H43" s="1013"/>
      <c r="I43" s="1774"/>
      <c r="J43" s="1767"/>
      <c r="K43" s="1022"/>
      <c r="L43" s="995"/>
      <c r="M43" s="1169"/>
      <c r="N43" s="995"/>
      <c r="O43" s="995"/>
      <c r="P43" s="1191"/>
      <c r="Q43" s="1827"/>
      <c r="R43" s="1774"/>
      <c r="S43" s="1825"/>
      <c r="T43" s="1774"/>
      <c r="U43" s="1825"/>
      <c r="V43" s="1774"/>
      <c r="W43" s="1825"/>
      <c r="X43" s="1781"/>
      <c r="Y43" s="1825"/>
      <c r="Z43" s="1825"/>
      <c r="AA43" s="1769"/>
      <c r="AB43" s="812">
        <v>5</v>
      </c>
      <c r="AC43" s="774"/>
      <c r="AD43" s="774"/>
      <c r="AE43" s="774"/>
      <c r="AF43" s="813" t="str">
        <f t="shared" si="0"/>
        <v/>
      </c>
      <c r="AG43" s="780"/>
      <c r="AH43" s="790" t="str">
        <f t="shared" si="1"/>
        <v/>
      </c>
      <c r="AI43" s="780"/>
      <c r="AJ43" s="790" t="str">
        <f t="shared" si="2"/>
        <v/>
      </c>
      <c r="AK43" s="814" t="str">
        <f t="shared" si="3"/>
        <v/>
      </c>
      <c r="AL43" s="815" t="str">
        <f>IFERROR(IF(AND(AF42="Probabilidad",AF43="Probabilidad"),(AL42-(+AL42*AK43)),IF(AND(AF42="Impacto",AF43="Probabilidad"),(AL41-(+AL41*AK43)),IF(AF43="Impacto",AL42,""))),"")</f>
        <v/>
      </c>
      <c r="AM43" s="815" t="str">
        <f>IFERROR(IF(AND(AF42="Impacto",AF43="Impacto"),(AM42-(+AM42*AK43)),IF(AND(AF42="Probabilidad",AF43="Impacto"),(AM41-(+AM41*AK43)),IF(AF43="Probabilidad",AM42,""))),"")</f>
        <v/>
      </c>
      <c r="AN43" s="751"/>
      <c r="AO43" s="751"/>
      <c r="AP43" s="751"/>
      <c r="AQ43" s="751"/>
      <c r="AR43" s="1013"/>
      <c r="AS43" s="1767"/>
      <c r="AT43" s="1767"/>
      <c r="AU43" s="1769"/>
      <c r="AV43" s="1767"/>
      <c r="AW43" s="1767"/>
      <c r="AX43" s="1769"/>
      <c r="AY43" s="1769"/>
      <c r="AZ43" s="1769"/>
      <c r="BA43" s="1774"/>
      <c r="BB43" s="789"/>
      <c r="BC43" s="789"/>
      <c r="BD43" s="822" t="str">
        <f t="shared" si="4"/>
        <v/>
      </c>
      <c r="BE43" s="774"/>
      <c r="BF43" s="774"/>
      <c r="BG43" s="774"/>
      <c r="BH43" s="774"/>
      <c r="BI43" s="789"/>
      <c r="BJ43" s="789"/>
      <c r="BK43" s="789"/>
      <c r="BL43" s="789"/>
      <c r="BM43" s="791"/>
      <c r="BN43" s="791"/>
      <c r="BO43" s="791"/>
      <c r="BP43" s="791"/>
      <c r="BQ43" s="792"/>
      <c r="BR43" s="796"/>
      <c r="BS43" s="884"/>
      <c r="BT43" s="884"/>
      <c r="BU43" s="1051"/>
      <c r="BV43" s="995"/>
      <c r="BW43" s="1191"/>
      <c r="BX43" s="1401"/>
      <c r="BY43" s="998"/>
      <c r="BZ43" s="998"/>
    </row>
    <row r="44" spans="1:78" s="11" customFormat="1" ht="15.75" customHeight="1" thickBot="1" x14ac:dyDescent="0.25">
      <c r="A44" s="1817"/>
      <c r="B44" s="1818"/>
      <c r="C44" s="1819"/>
      <c r="D44" s="1821"/>
      <c r="E44" s="1005"/>
      <c r="F44" s="1760"/>
      <c r="G44" s="996"/>
      <c r="H44" s="1014"/>
      <c r="I44" s="1775"/>
      <c r="J44" s="1768"/>
      <c r="K44" s="1023"/>
      <c r="L44" s="996"/>
      <c r="M44" s="1170"/>
      <c r="N44" s="996"/>
      <c r="O44" s="996"/>
      <c r="P44" s="1192"/>
      <c r="Q44" s="1828"/>
      <c r="R44" s="1775"/>
      <c r="S44" s="1826"/>
      <c r="T44" s="1775"/>
      <c r="U44" s="1826"/>
      <c r="V44" s="1775"/>
      <c r="W44" s="1826"/>
      <c r="X44" s="1782"/>
      <c r="Y44" s="1826"/>
      <c r="Z44" s="1826"/>
      <c r="AA44" s="1770"/>
      <c r="AB44" s="773">
        <v>6</v>
      </c>
      <c r="AC44" s="757"/>
      <c r="AD44" s="757"/>
      <c r="AE44" s="757"/>
      <c r="AF44" s="896" t="str">
        <f t="shared" si="0"/>
        <v/>
      </c>
      <c r="AG44" s="888"/>
      <c r="AH44" s="887" t="str">
        <f t="shared" si="1"/>
        <v/>
      </c>
      <c r="AI44" s="888"/>
      <c r="AJ44" s="887" t="str">
        <f t="shared" si="2"/>
        <v/>
      </c>
      <c r="AK44" s="889" t="str">
        <f t="shared" si="3"/>
        <v/>
      </c>
      <c r="AL44" s="815" t="str">
        <f>IFERROR(IF(AND(AF43="Probabilidad",AF44="Probabilidad"),(AL43-(+AL43*AK44)),IF(AND(AF43="Impacto",AF44="Probabilidad"),(AL42-(+AL42*AK44)),IF(AF44="Impacto",AL43,""))),"")</f>
        <v/>
      </c>
      <c r="AM44" s="815" t="str">
        <f>IFERROR(IF(AND(AF43="Impacto",AF44="Impacto"),(AM43-(+AM43*AK44)),IF(AND(AF43="Probabilidad",AF44="Impacto"),(AM42-(+AM42*AK44)),IF(AF44="Probabilidad",AM43,""))),"")</f>
        <v/>
      </c>
      <c r="AN44" s="51"/>
      <c r="AO44" s="51"/>
      <c r="AP44" s="51"/>
      <c r="AQ44" s="51"/>
      <c r="AR44" s="1014"/>
      <c r="AS44" s="1768"/>
      <c r="AT44" s="1768"/>
      <c r="AU44" s="1770"/>
      <c r="AV44" s="1768"/>
      <c r="AW44" s="1768"/>
      <c r="AX44" s="1770"/>
      <c r="AY44" s="1770"/>
      <c r="AZ44" s="1770"/>
      <c r="BA44" s="1775"/>
      <c r="BB44" s="770"/>
      <c r="BC44" s="770"/>
      <c r="BD44" s="762" t="str">
        <f t="shared" si="4"/>
        <v/>
      </c>
      <c r="BE44" s="757"/>
      <c r="BF44" s="757"/>
      <c r="BG44" s="757"/>
      <c r="BH44" s="757"/>
      <c r="BI44" s="770"/>
      <c r="BJ44" s="770"/>
      <c r="BK44" s="770"/>
      <c r="BL44" s="770"/>
      <c r="BM44" s="749"/>
      <c r="BN44" s="749"/>
      <c r="BO44" s="749"/>
      <c r="BP44" s="749"/>
      <c r="BQ44" s="766"/>
      <c r="BR44" s="890"/>
      <c r="BS44" s="891"/>
      <c r="BT44" s="891"/>
      <c r="BU44" s="1052"/>
      <c r="BV44" s="996"/>
      <c r="BW44" s="1192"/>
      <c r="BX44" s="1402"/>
      <c r="BY44" s="999"/>
      <c r="BZ44" s="999"/>
    </row>
    <row r="45" spans="1:78" ht="177.75" customHeight="1" x14ac:dyDescent="0.2">
      <c r="A45" s="1817" t="s">
        <v>206</v>
      </c>
      <c r="B45" s="1818" t="s">
        <v>207</v>
      </c>
      <c r="C45" s="1834" t="s">
        <v>1442</v>
      </c>
      <c r="D45" s="1000" t="s">
        <v>1387</v>
      </c>
      <c r="E45" s="1003" t="s">
        <v>210</v>
      </c>
      <c r="F45" s="1006">
        <v>1</v>
      </c>
      <c r="G45" s="1075" t="s">
        <v>1443</v>
      </c>
      <c r="H45" s="1012" t="s">
        <v>1247</v>
      </c>
      <c r="I45" s="1015" t="s">
        <v>1218</v>
      </c>
      <c r="J45" s="1812" t="str">
        <f>IF(D45="","",IF(D45="RG",[1]Árbol!A56,IF(D45="RIC",[1]Árbol!A56,IF(D45="RLAFT",[1]Árbol!A56,IF(D45="RF",[1]Árbol!A56,IF(I45="","",(CONCATENATE(I45," ",$M$3," ",G45," ",$M$4," ",O45," ",$M$5," ",N45))))))))</f>
        <v>Pérdida de confidencialidad e integridad de SISTEMA DE INFORMACIÓN PANDORA     
 a. Pérdida, corrupción, o modificación no autorizada de la información.
b. Espionaje remoto
c. Fallas Humanas, Error en el uso, Gestiones en ambiente de pruebas
a. Deficiencia en la autorización de permisos y acceso de la información.
b. Acceso intencionado por parte de personal no autorizado.
c.Defectos bien conocidos en el software</v>
      </c>
      <c r="K45" s="1021" t="s">
        <v>313</v>
      </c>
      <c r="L45" s="994" t="s">
        <v>562</v>
      </c>
      <c r="M45" s="1168" t="s">
        <v>1389</v>
      </c>
      <c r="N45" s="1490" t="s">
        <v>1444</v>
      </c>
      <c r="O45" s="1490" t="s">
        <v>1445</v>
      </c>
      <c r="P45" s="1075" t="s">
        <v>1392</v>
      </c>
      <c r="Q45" s="1133" t="s">
        <v>1392</v>
      </c>
      <c r="R45" s="1015" t="s">
        <v>340</v>
      </c>
      <c r="S45" s="1824">
        <f>IF(R45="Muy Alta",100%,IF(R45="Alta",80%,IF(R45="Media",60%,IF(R45="Baja",40%,IF(R45="Muy Baja",20%,"")))))</f>
        <v>0.8</v>
      </c>
      <c r="T45" s="1377"/>
      <c r="U45" s="1824" t="str">
        <f>IF(T45="Catastrófico",100%,IF(T45="Mayor",80%,IF(T45="Moderado",60%,IF(T45="Menor",40%,IF(T45="Leve",20%,"")))))</f>
        <v/>
      </c>
      <c r="V45" s="1844" t="s">
        <v>251</v>
      </c>
      <c r="W45" s="1824">
        <f>IF(V45="Catastrófico",100%,IF(V45="Mayor",80%,IF(V45="Moderado",60%,IF(V45="Menor",40%,IF(V45="Leve",20%,"")))))</f>
        <v>0.4</v>
      </c>
      <c r="X45" s="1029" t="str">
        <f>IF(Y45=100%,"Catastrófico",IF(Y45=80%,"Mayor",IF(Y45=60%,"Moderado",IF(Y45=40%,"Menor",IF(Y45=20%,"Leve","")))))</f>
        <v>Menor</v>
      </c>
      <c r="Y45" s="1824">
        <f>IF(AND(U45="",W45=""),"",MAX(U45,W45))</f>
        <v>0.4</v>
      </c>
      <c r="Z45" s="1824" t="str">
        <f>CONCATENATE(R45,X45)</f>
        <v>AltaMenor</v>
      </c>
      <c r="AA45" s="1038"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Moderado</v>
      </c>
      <c r="AB45" s="97">
        <v>1</v>
      </c>
      <c r="AC45" s="222" t="s">
        <v>1446</v>
      </c>
      <c r="AD45" s="222" t="s">
        <v>1424</v>
      </c>
      <c r="AE45" s="222" t="s">
        <v>1447</v>
      </c>
      <c r="AF45" s="903" t="str">
        <f t="shared" si="0"/>
        <v>Probabilidad</v>
      </c>
      <c r="AG45" s="311" t="s">
        <v>221</v>
      </c>
      <c r="AH45" s="904">
        <f t="shared" si="1"/>
        <v>0.25</v>
      </c>
      <c r="AI45" s="311" t="s">
        <v>222</v>
      </c>
      <c r="AJ45" s="904">
        <f t="shared" si="2"/>
        <v>0.15</v>
      </c>
      <c r="AK45" s="905">
        <f t="shared" si="3"/>
        <v>0.4</v>
      </c>
      <c r="AL45" s="312">
        <f>IFERROR(IF(AF45="Probabilidad",(S45-(+S45*AK45)),IF(AF45="Impacto",S45,"")),"")</f>
        <v>0.48</v>
      </c>
      <c r="AM45" s="312">
        <f>IFERROR(IF(AF45="Impacto",(Y45-(+Y45*AK45)),IF(AF45="Probabilidad",Y45,"")),"")</f>
        <v>0.4</v>
      </c>
      <c r="AN45" s="313" t="s">
        <v>223</v>
      </c>
      <c r="AO45" s="313" t="s">
        <v>291</v>
      </c>
      <c r="AP45" s="313" t="s">
        <v>241</v>
      </c>
      <c r="AQ45" s="313" t="s">
        <v>226</v>
      </c>
      <c r="AR45" s="1842" t="s">
        <v>1448</v>
      </c>
      <c r="AS45" s="1035">
        <f>S45</f>
        <v>0.8</v>
      </c>
      <c r="AT45" s="1035">
        <f>IF(AL45="","",MIN(AL45:AL50))</f>
        <v>6.2207999999999986E-2</v>
      </c>
      <c r="AU45" s="1032" t="str">
        <f>IFERROR(IF(AT45="","",IF(AT45&lt;=0.2,"Muy Baja",IF(AT45&lt;=0.4,"Baja",IF(AT45&lt;=0.6,"Media",IF(AT45&lt;=0.8,"Alta","Muy Alta"))))),"")</f>
        <v>Muy Baja</v>
      </c>
      <c r="AV45" s="1035">
        <f>Y45</f>
        <v>0.4</v>
      </c>
      <c r="AW45" s="1035">
        <f>IF(AM45="","",MIN(AM45:AM50))</f>
        <v>0.30000000000000004</v>
      </c>
      <c r="AX45" s="1032" t="str">
        <f>IFERROR(IF(AW45="","",IF(AW45&lt;=0.2,"Leve",IF(AW45&lt;=0.4,"Menor",IF(AW45&lt;=0.6,"Moderado",IF(AW45&lt;=0.8,"Mayor","Catastrófico"))))),"")</f>
        <v>Menor</v>
      </c>
      <c r="AY45" s="1032" t="str">
        <f>AA45</f>
        <v>Moderado</v>
      </c>
      <c r="AZ45" s="1032"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Bajo</v>
      </c>
      <c r="BA45" s="1015" t="s">
        <v>255</v>
      </c>
      <c r="BB45" s="216"/>
      <c r="BC45" s="216"/>
      <c r="BD45" s="102" t="str">
        <f>IF(SUM(BE45:BH45)=0,"",SUM(BE45:BH45))</f>
        <v/>
      </c>
      <c r="BE45" s="49"/>
      <c r="BF45" s="49"/>
      <c r="BG45" s="49"/>
      <c r="BH45" s="49"/>
      <c r="BI45" s="46"/>
      <c r="BJ45" s="46"/>
      <c r="BK45" s="46"/>
      <c r="BL45" s="46"/>
      <c r="BM45" s="48"/>
      <c r="BN45" s="48"/>
      <c r="BO45" s="48"/>
      <c r="BP45" s="48"/>
      <c r="BQ45" s="104"/>
      <c r="BR45" s="797"/>
      <c r="BS45" s="883"/>
      <c r="BT45" s="883"/>
      <c r="BU45" s="1050"/>
      <c r="BV45" s="1075"/>
      <c r="BW45" s="1075"/>
      <c r="BX45" s="1836"/>
      <c r="BY45" s="1839"/>
      <c r="BZ45" s="997"/>
    </row>
    <row r="46" spans="1:78" ht="150.75" customHeight="1" x14ac:dyDescent="0.2">
      <c r="A46" s="1817"/>
      <c r="B46" s="1818"/>
      <c r="C46" s="1834"/>
      <c r="D46" s="1820"/>
      <c r="E46" s="1004"/>
      <c r="F46" s="1759"/>
      <c r="G46" s="1191"/>
      <c r="H46" s="1013"/>
      <c r="I46" s="1774"/>
      <c r="J46" s="1767"/>
      <c r="K46" s="1022"/>
      <c r="L46" s="995"/>
      <c r="M46" s="1169"/>
      <c r="N46" s="1491"/>
      <c r="O46" s="1491"/>
      <c r="P46" s="1191"/>
      <c r="Q46" s="1827"/>
      <c r="R46" s="1774"/>
      <c r="S46" s="1825"/>
      <c r="T46" s="1847"/>
      <c r="U46" s="1825"/>
      <c r="V46" s="1845"/>
      <c r="W46" s="1825"/>
      <c r="X46" s="1781"/>
      <c r="Y46" s="1825"/>
      <c r="Z46" s="1825"/>
      <c r="AA46" s="1039"/>
      <c r="AB46" s="812">
        <v>2</v>
      </c>
      <c r="AC46" s="829" t="s">
        <v>1449</v>
      </c>
      <c r="AD46" s="829" t="s">
        <v>1419</v>
      </c>
      <c r="AE46" s="906" t="s">
        <v>1450</v>
      </c>
      <c r="AF46" s="903" t="str">
        <f t="shared" si="0"/>
        <v>Impacto</v>
      </c>
      <c r="AG46" s="907" t="s">
        <v>264</v>
      </c>
      <c r="AH46" s="904">
        <f t="shared" si="1"/>
        <v>0.1</v>
      </c>
      <c r="AI46" s="907" t="s">
        <v>222</v>
      </c>
      <c r="AJ46" s="904">
        <f t="shared" si="2"/>
        <v>0.15</v>
      </c>
      <c r="AK46" s="905">
        <f t="shared" si="3"/>
        <v>0.25</v>
      </c>
      <c r="AL46" s="908">
        <f>IFERROR(IF(AND(AF45="Probabilidad",AF46="Probabilidad"),(AL45-(+AL45*AK46)),IF(AF46="Probabilidad",(S45-(+S45*AK46)),IF(AF46="Impacto",AL45,""))),"")</f>
        <v>0.48</v>
      </c>
      <c r="AM46" s="908">
        <f>IFERROR(IF(AND(AF45="Impacto",AF46="Impacto"),(AM45-(+AM45*AK46)),IF(AF46="Impacto",(Y45-(+Y45*AK46)),IF(AF46="Probabilidad",AM45,""))),"")</f>
        <v>0.30000000000000004</v>
      </c>
      <c r="AN46" s="907" t="s">
        <v>223</v>
      </c>
      <c r="AO46" s="907" t="s">
        <v>443</v>
      </c>
      <c r="AP46" s="907" t="s">
        <v>241</v>
      </c>
      <c r="AQ46" s="907" t="s">
        <v>226</v>
      </c>
      <c r="AR46" s="1512"/>
      <c r="AS46" s="1767"/>
      <c r="AT46" s="1767"/>
      <c r="AU46" s="1769"/>
      <c r="AV46" s="1767"/>
      <c r="AW46" s="1767"/>
      <c r="AX46" s="1769"/>
      <c r="AY46" s="1769"/>
      <c r="AZ46" s="1769"/>
      <c r="BA46" s="1774"/>
      <c r="BB46" s="788"/>
      <c r="BC46" s="788"/>
      <c r="BD46" s="781" t="str">
        <f t="shared" ref="BD46:BD68" si="5">IF(SUM(BE46:BH46)=0,"",SUM(BE46:BH46))</f>
        <v/>
      </c>
      <c r="BE46" s="755"/>
      <c r="BF46" s="755"/>
      <c r="BG46" s="755"/>
      <c r="BH46" s="755"/>
      <c r="BI46" s="789"/>
      <c r="BJ46" s="789"/>
      <c r="BK46" s="789"/>
      <c r="BL46" s="789"/>
      <c r="BM46" s="791"/>
      <c r="BN46" s="791"/>
      <c r="BO46" s="791"/>
      <c r="BP46" s="791"/>
      <c r="BQ46" s="792"/>
      <c r="BR46" s="796"/>
      <c r="BS46" s="884"/>
      <c r="BT46" s="884"/>
      <c r="BU46" s="1051"/>
      <c r="BV46" s="1191"/>
      <c r="BW46" s="1191"/>
      <c r="BX46" s="1837"/>
      <c r="BY46" s="1840"/>
      <c r="BZ46" s="998"/>
    </row>
    <row r="47" spans="1:78" ht="177.75" customHeight="1" x14ac:dyDescent="0.2">
      <c r="A47" s="1817"/>
      <c r="B47" s="1818"/>
      <c r="C47" s="1834"/>
      <c r="D47" s="1820"/>
      <c r="E47" s="1004"/>
      <c r="F47" s="1759"/>
      <c r="G47" s="1191"/>
      <c r="H47" s="1013"/>
      <c r="I47" s="1774"/>
      <c r="J47" s="1767"/>
      <c r="K47" s="1022"/>
      <c r="L47" s="995"/>
      <c r="M47" s="1169"/>
      <c r="N47" s="1491"/>
      <c r="O47" s="1491"/>
      <c r="P47" s="1191"/>
      <c r="Q47" s="1827"/>
      <c r="R47" s="1774"/>
      <c r="S47" s="1825"/>
      <c r="T47" s="1847"/>
      <c r="U47" s="1825"/>
      <c r="V47" s="1845"/>
      <c r="W47" s="1825"/>
      <c r="X47" s="1781"/>
      <c r="Y47" s="1825"/>
      <c r="Z47" s="1825"/>
      <c r="AA47" s="1039"/>
      <c r="AB47" s="812">
        <v>3</v>
      </c>
      <c r="AC47" s="829" t="s">
        <v>1451</v>
      </c>
      <c r="AD47" s="829" t="s">
        <v>1452</v>
      </c>
      <c r="AE47" s="906" t="s">
        <v>1453</v>
      </c>
      <c r="AF47" s="903" t="str">
        <f t="shared" si="0"/>
        <v>Probabilidad</v>
      </c>
      <c r="AG47" s="907" t="s">
        <v>281</v>
      </c>
      <c r="AH47" s="904">
        <f t="shared" si="1"/>
        <v>0.15</v>
      </c>
      <c r="AI47" s="907" t="s">
        <v>734</v>
      </c>
      <c r="AJ47" s="904">
        <f t="shared" si="2"/>
        <v>0.25</v>
      </c>
      <c r="AK47" s="905">
        <f t="shared" si="3"/>
        <v>0.4</v>
      </c>
      <c r="AL47" s="908">
        <f>IFERROR(IF(AND(AF46="Probabilidad",AF47="Probabilidad"),(AL46-(+AL46*AK47)),IF(AND(AF46="Impacto",AF47="Probabilidad"),(AL45-(+AL45*AK47)),IF(AF47="Impacto",AL46,""))),"")</f>
        <v>0.28799999999999998</v>
      </c>
      <c r="AM47" s="908">
        <f>IFERROR(IF(AND(AF46="Impacto",AF47="Impacto"),(AM46-(+AM46*AK47)),IF(AND(AF46="Probabilidad",AF47="Impacto"),(AM45-(+AM45*AK47)),IF(AF47="Probabilidad",AM46,""))),"")</f>
        <v>0.30000000000000004</v>
      </c>
      <c r="AN47" s="907" t="s">
        <v>1157</v>
      </c>
      <c r="AO47" s="907" t="s">
        <v>291</v>
      </c>
      <c r="AP47" s="907" t="s">
        <v>241</v>
      </c>
      <c r="AQ47" s="907" t="s">
        <v>226</v>
      </c>
      <c r="AR47" s="1512"/>
      <c r="AS47" s="1767"/>
      <c r="AT47" s="1767"/>
      <c r="AU47" s="1769"/>
      <c r="AV47" s="1767"/>
      <c r="AW47" s="1767"/>
      <c r="AX47" s="1769"/>
      <c r="AY47" s="1769"/>
      <c r="AZ47" s="1769"/>
      <c r="BA47" s="1774"/>
      <c r="BB47" s="788"/>
      <c r="BC47" s="788"/>
      <c r="BD47" s="781" t="str">
        <f t="shared" si="5"/>
        <v/>
      </c>
      <c r="BE47" s="755"/>
      <c r="BF47" s="755"/>
      <c r="BG47" s="755"/>
      <c r="BH47" s="755"/>
      <c r="BI47" s="789"/>
      <c r="BJ47" s="789"/>
      <c r="BK47" s="789"/>
      <c r="BL47" s="789"/>
      <c r="BM47" s="791"/>
      <c r="BN47" s="791"/>
      <c r="BO47" s="791"/>
      <c r="BP47" s="791"/>
      <c r="BQ47" s="792"/>
      <c r="BR47" s="796"/>
      <c r="BS47" s="884"/>
      <c r="BT47" s="884"/>
      <c r="BU47" s="1051"/>
      <c r="BV47" s="1191"/>
      <c r="BW47" s="1191"/>
      <c r="BX47" s="1837"/>
      <c r="BY47" s="1840"/>
      <c r="BZ47" s="998"/>
    </row>
    <row r="48" spans="1:78" ht="177.75" customHeight="1" x14ac:dyDescent="0.2">
      <c r="A48" s="1817"/>
      <c r="B48" s="1818"/>
      <c r="C48" s="1834"/>
      <c r="D48" s="1820"/>
      <c r="E48" s="1004"/>
      <c r="F48" s="1759"/>
      <c r="G48" s="1191"/>
      <c r="H48" s="1013"/>
      <c r="I48" s="1774"/>
      <c r="J48" s="1767"/>
      <c r="K48" s="1022"/>
      <c r="L48" s="995"/>
      <c r="M48" s="1169"/>
      <c r="N48" s="1491"/>
      <c r="O48" s="1491"/>
      <c r="P48" s="1191"/>
      <c r="Q48" s="1827"/>
      <c r="R48" s="1774"/>
      <c r="S48" s="1825"/>
      <c r="T48" s="1847"/>
      <c r="U48" s="1825"/>
      <c r="V48" s="1845"/>
      <c r="W48" s="1825"/>
      <c r="X48" s="1781"/>
      <c r="Y48" s="1825"/>
      <c r="Z48" s="1825"/>
      <c r="AA48" s="1039"/>
      <c r="AB48" s="812">
        <v>4</v>
      </c>
      <c r="AC48" s="829" t="s">
        <v>1454</v>
      </c>
      <c r="AD48" s="829" t="s">
        <v>1424</v>
      </c>
      <c r="AE48" s="829" t="s">
        <v>1455</v>
      </c>
      <c r="AF48" s="903" t="str">
        <f t="shared" si="0"/>
        <v>Probabilidad</v>
      </c>
      <c r="AG48" s="907" t="s">
        <v>221</v>
      </c>
      <c r="AH48" s="904">
        <f t="shared" si="1"/>
        <v>0.25</v>
      </c>
      <c r="AI48" s="907" t="s">
        <v>222</v>
      </c>
      <c r="AJ48" s="904">
        <f t="shared" si="2"/>
        <v>0.15</v>
      </c>
      <c r="AK48" s="905">
        <f t="shared" si="3"/>
        <v>0.4</v>
      </c>
      <c r="AL48" s="908">
        <f>IFERROR(IF(AND(AF47="Probabilidad",AF48="Probabilidad"),(AL47-(+AL47*AK48)),IF(AND(AF47="Impacto",AF48="Probabilidad"),(AL46-(+AL46*AK48)),IF(AF48="Impacto",AL47,""))),"")</f>
        <v>0.17279999999999998</v>
      </c>
      <c r="AM48" s="908">
        <f>IFERROR(IF(AND(AF47="Impacto",AF48="Impacto"),(AM47-(+AM47*AK48)),IF(AND(AF47="Probabilidad",AF48="Impacto"),(AM46-(+AM46*AK48)),IF(AF48="Probabilidad",AM47,""))),"")</f>
        <v>0.30000000000000004</v>
      </c>
      <c r="AN48" s="907" t="s">
        <v>223</v>
      </c>
      <c r="AO48" s="907" t="s">
        <v>291</v>
      </c>
      <c r="AP48" s="907" t="s">
        <v>241</v>
      </c>
      <c r="AQ48" s="907" t="s">
        <v>226</v>
      </c>
      <c r="AR48" s="1512"/>
      <c r="AS48" s="1767"/>
      <c r="AT48" s="1767"/>
      <c r="AU48" s="1769"/>
      <c r="AV48" s="1767"/>
      <c r="AW48" s="1767"/>
      <c r="AX48" s="1769"/>
      <c r="AY48" s="1769"/>
      <c r="AZ48" s="1769"/>
      <c r="BA48" s="1774"/>
      <c r="BB48" s="788"/>
      <c r="BC48" s="788"/>
      <c r="BD48" s="781" t="str">
        <f t="shared" si="5"/>
        <v/>
      </c>
      <c r="BE48" s="755"/>
      <c r="BF48" s="755"/>
      <c r="BG48" s="755"/>
      <c r="BH48" s="755"/>
      <c r="BI48" s="789"/>
      <c r="BJ48" s="789"/>
      <c r="BK48" s="789"/>
      <c r="BL48" s="789"/>
      <c r="BM48" s="791"/>
      <c r="BN48" s="791"/>
      <c r="BO48" s="791"/>
      <c r="BP48" s="791"/>
      <c r="BQ48" s="792"/>
      <c r="BR48" s="796"/>
      <c r="BS48" s="884"/>
      <c r="BT48" s="884"/>
      <c r="BU48" s="1051"/>
      <c r="BV48" s="1191"/>
      <c r="BW48" s="1191"/>
      <c r="BX48" s="1837"/>
      <c r="BY48" s="1840"/>
      <c r="BZ48" s="998"/>
    </row>
    <row r="49" spans="1:78" ht="150.75" customHeight="1" x14ac:dyDescent="0.2">
      <c r="A49" s="1817"/>
      <c r="B49" s="1818"/>
      <c r="C49" s="1834"/>
      <c r="D49" s="1820"/>
      <c r="E49" s="1004"/>
      <c r="F49" s="1759"/>
      <c r="G49" s="1191"/>
      <c r="H49" s="1013"/>
      <c r="I49" s="1774"/>
      <c r="J49" s="1767"/>
      <c r="K49" s="1022"/>
      <c r="L49" s="995"/>
      <c r="M49" s="1169"/>
      <c r="N49" s="1491"/>
      <c r="O49" s="1491"/>
      <c r="P49" s="1191"/>
      <c r="Q49" s="1827"/>
      <c r="R49" s="1774"/>
      <c r="S49" s="1825"/>
      <c r="T49" s="1847"/>
      <c r="U49" s="1825"/>
      <c r="V49" s="1845"/>
      <c r="W49" s="1825"/>
      <c r="X49" s="1781"/>
      <c r="Y49" s="1825"/>
      <c r="Z49" s="1825"/>
      <c r="AA49" s="1039"/>
      <c r="AB49" s="812">
        <v>5</v>
      </c>
      <c r="AC49" s="829" t="s">
        <v>1456</v>
      </c>
      <c r="AD49" s="829" t="s">
        <v>1424</v>
      </c>
      <c r="AE49" s="829" t="s">
        <v>1457</v>
      </c>
      <c r="AF49" s="903" t="str">
        <f t="shared" si="0"/>
        <v>Probabilidad</v>
      </c>
      <c r="AG49" s="907" t="s">
        <v>221</v>
      </c>
      <c r="AH49" s="904">
        <f t="shared" si="1"/>
        <v>0.25</v>
      </c>
      <c r="AI49" s="907" t="s">
        <v>222</v>
      </c>
      <c r="AJ49" s="904">
        <f t="shared" si="2"/>
        <v>0.15</v>
      </c>
      <c r="AK49" s="905">
        <f t="shared" si="3"/>
        <v>0.4</v>
      </c>
      <c r="AL49" s="908">
        <f>IFERROR(IF(AND(AF48="Probabilidad",AF49="Probabilidad"),(AL48-(+AL48*AK49)),IF(AND(AF48="Impacto",AF49="Probabilidad"),(AL47-(+AL47*AK49)),IF(AF49="Impacto",AL48,""))),"")</f>
        <v>0.10367999999999998</v>
      </c>
      <c r="AM49" s="908">
        <f>IFERROR(IF(AND(AF48="Impacto",AF49="Impacto"),(AM48-(+AM48*AK49)),IF(AND(AF48="Probabilidad",AF49="Impacto"),(AM47-(+AM47*AK49)),IF(AF49="Probabilidad",AM48,""))),"")</f>
        <v>0.30000000000000004</v>
      </c>
      <c r="AN49" s="907" t="s">
        <v>223</v>
      </c>
      <c r="AO49" s="907" t="s">
        <v>443</v>
      </c>
      <c r="AP49" s="907" t="s">
        <v>241</v>
      </c>
      <c r="AQ49" s="907" t="s">
        <v>226</v>
      </c>
      <c r="AR49" s="1512"/>
      <c r="AS49" s="1767"/>
      <c r="AT49" s="1767"/>
      <c r="AU49" s="1769"/>
      <c r="AV49" s="1767"/>
      <c r="AW49" s="1767"/>
      <c r="AX49" s="1769"/>
      <c r="AY49" s="1769"/>
      <c r="AZ49" s="1769"/>
      <c r="BA49" s="1774"/>
      <c r="BB49" s="788"/>
      <c r="BC49" s="788"/>
      <c r="BD49" s="781" t="str">
        <f t="shared" si="5"/>
        <v/>
      </c>
      <c r="BE49" s="755"/>
      <c r="BF49" s="755"/>
      <c r="BG49" s="755"/>
      <c r="BH49" s="755"/>
      <c r="BI49" s="789"/>
      <c r="BJ49" s="789"/>
      <c r="BK49" s="789"/>
      <c r="BL49" s="789"/>
      <c r="BM49" s="791"/>
      <c r="BN49" s="791"/>
      <c r="BO49" s="791"/>
      <c r="BP49" s="791"/>
      <c r="BQ49" s="792"/>
      <c r="BR49" s="796"/>
      <c r="BS49" s="884"/>
      <c r="BT49" s="884"/>
      <c r="BU49" s="1051"/>
      <c r="BV49" s="1191"/>
      <c r="BW49" s="1191"/>
      <c r="BX49" s="1837"/>
      <c r="BY49" s="1840"/>
      <c r="BZ49" s="998"/>
    </row>
    <row r="50" spans="1:78" ht="172.5" customHeight="1" thickBot="1" x14ac:dyDescent="0.25">
      <c r="A50" s="1817"/>
      <c r="B50" s="1818"/>
      <c r="C50" s="1834"/>
      <c r="D50" s="1821"/>
      <c r="E50" s="1005"/>
      <c r="F50" s="1760"/>
      <c r="G50" s="1192"/>
      <c r="H50" s="1014"/>
      <c r="I50" s="1775"/>
      <c r="J50" s="1768"/>
      <c r="K50" s="1023"/>
      <c r="L50" s="996"/>
      <c r="M50" s="1170"/>
      <c r="N50" s="1492"/>
      <c r="O50" s="1492"/>
      <c r="P50" s="1192"/>
      <c r="Q50" s="1828"/>
      <c r="R50" s="1775"/>
      <c r="S50" s="1826"/>
      <c r="T50" s="1848"/>
      <c r="U50" s="1826"/>
      <c r="V50" s="1846"/>
      <c r="W50" s="1826"/>
      <c r="X50" s="1782"/>
      <c r="Y50" s="1826"/>
      <c r="Z50" s="1826"/>
      <c r="AA50" s="1040"/>
      <c r="AB50" s="773">
        <v>6</v>
      </c>
      <c r="AC50" s="830" t="s">
        <v>1458</v>
      </c>
      <c r="AD50" s="830" t="s">
        <v>1452</v>
      </c>
      <c r="AE50" s="830" t="s">
        <v>1459</v>
      </c>
      <c r="AF50" s="909" t="str">
        <f t="shared" si="0"/>
        <v>Probabilidad</v>
      </c>
      <c r="AG50" s="910" t="s">
        <v>221</v>
      </c>
      <c r="AH50" s="911">
        <f t="shared" si="1"/>
        <v>0.25</v>
      </c>
      <c r="AI50" s="910" t="s">
        <v>222</v>
      </c>
      <c r="AJ50" s="911">
        <f t="shared" si="2"/>
        <v>0.15</v>
      </c>
      <c r="AK50" s="912">
        <f t="shared" si="3"/>
        <v>0.4</v>
      </c>
      <c r="AL50" s="908">
        <f>IFERROR(IF(AND(AF49="Probabilidad",AF50="Probabilidad"),(AL49-(+AL49*AK50)),IF(AND(AF49="Impacto",AF50="Probabilidad"),(AL48-(+AL48*AK50)),IF(AF50="Impacto",AL49,""))),"")</f>
        <v>6.2207999999999986E-2</v>
      </c>
      <c r="AM50" s="908">
        <f>IFERROR(IF(AND(AF49="Impacto",AF50="Impacto"),(AM49-(+AM49*AK50)),IF(AND(AF49="Probabilidad",AF50="Impacto"),(AM48-(+AM48*AK50)),IF(AF50="Probabilidad",AM49,""))),"")</f>
        <v>0.30000000000000004</v>
      </c>
      <c r="AN50" s="315" t="s">
        <v>223</v>
      </c>
      <c r="AO50" s="316" t="s">
        <v>291</v>
      </c>
      <c r="AP50" s="316" t="s">
        <v>241</v>
      </c>
      <c r="AQ50" s="316" t="s">
        <v>226</v>
      </c>
      <c r="AR50" s="1843"/>
      <c r="AS50" s="1768"/>
      <c r="AT50" s="1768"/>
      <c r="AU50" s="1770"/>
      <c r="AV50" s="1768"/>
      <c r="AW50" s="1768"/>
      <c r="AX50" s="1770"/>
      <c r="AY50" s="1770"/>
      <c r="AZ50" s="1770"/>
      <c r="BA50" s="1775"/>
      <c r="BB50" s="873"/>
      <c r="BC50" s="873"/>
      <c r="BD50" s="767" t="str">
        <f t="shared" si="5"/>
        <v/>
      </c>
      <c r="BE50" s="826"/>
      <c r="BF50" s="826"/>
      <c r="BG50" s="826"/>
      <c r="BH50" s="826"/>
      <c r="BI50" s="770"/>
      <c r="BJ50" s="770"/>
      <c r="BK50" s="770"/>
      <c r="BL50" s="770"/>
      <c r="BM50" s="749"/>
      <c r="BN50" s="749"/>
      <c r="BO50" s="749"/>
      <c r="BP50" s="749"/>
      <c r="BQ50" s="766"/>
      <c r="BR50" s="890"/>
      <c r="BS50" s="891"/>
      <c r="BT50" s="891"/>
      <c r="BU50" s="1052"/>
      <c r="BV50" s="1192"/>
      <c r="BW50" s="1192"/>
      <c r="BX50" s="1838"/>
      <c r="BY50" s="1841"/>
      <c r="BZ50" s="999"/>
    </row>
    <row r="51" spans="1:78" ht="160.25" customHeight="1" x14ac:dyDescent="0.2">
      <c r="A51" s="1817"/>
      <c r="B51" s="1818"/>
      <c r="C51" s="1834"/>
      <c r="D51" s="1000" t="s">
        <v>1387</v>
      </c>
      <c r="E51" s="1003" t="s">
        <v>210</v>
      </c>
      <c r="F51" s="1006">
        <v>2</v>
      </c>
      <c r="G51" s="994" t="s">
        <v>1443</v>
      </c>
      <c r="H51" s="1012" t="s">
        <v>1247</v>
      </c>
      <c r="I51" s="1015" t="s">
        <v>1215</v>
      </c>
      <c r="J51" s="1812" t="str">
        <f>IF(D51="","",IF(D51="RG",[1]Árbol!A62,IF(D51="RIC",[1]Árbol!A62,IF(D51="RLAFT",[1]Árbol!A62,IF(D51="RF",[1]Árbol!A62,IF(I51="","",(CONCATENATE(I51," ",$M$3," ",G51," ",$M$4," ",O51," ",$M$5," ",N51))))))))</f>
        <v>Pérdida de Disponibilidad de SISTEMA DE INFORMACIÓN PANDORA     
 a. Pérdida, corrupción, o modificación no autorizada de la información.
b. Espionaje remoto
c. Falla de la plataforma
a. Acceso intencionado por parte de personal no autorizado  a infraestructura del Sistema
b. Defectos bien conocidos en el software
c. Ausencia de planes de continuidad o Fallas de restauración de la plataforma posteriores a pruebas de continuidad del negocio</v>
      </c>
      <c r="K51" s="1021" t="s">
        <v>313</v>
      </c>
      <c r="L51" s="994" t="s">
        <v>562</v>
      </c>
      <c r="M51" s="1168" t="s">
        <v>1389</v>
      </c>
      <c r="N51" s="1490" t="s">
        <v>1460</v>
      </c>
      <c r="O51" s="1490" t="s">
        <v>1461</v>
      </c>
      <c r="P51" s="1075" t="s">
        <v>1392</v>
      </c>
      <c r="Q51" s="1133" t="s">
        <v>1392</v>
      </c>
      <c r="R51" s="1015" t="s">
        <v>340</v>
      </c>
      <c r="S51" s="1824">
        <f>IF(R51="Muy Alta",100%,IF(R51="Alta",80%,IF(R51="Media",60%,IF(R51="Baja",40%,IF(R51="Muy Baja",20%,"")))))</f>
        <v>0.8</v>
      </c>
      <c r="T51" s="1377"/>
      <c r="U51" s="1824" t="str">
        <f>IF(T51="Catastrófico",100%,IF(T51="Mayor",80%,IF(T51="Moderado",60%,IF(T51="Menor",40%,IF(T51="Leve",20%,"")))))</f>
        <v/>
      </c>
      <c r="V51" s="1015" t="s">
        <v>251</v>
      </c>
      <c r="W51" s="1824">
        <f>IF(V51="Catastrófico",100%,IF(V51="Mayor",80%,IF(V51="Moderado",60%,IF(V51="Menor",40%,IF(V51="Leve",20%,"")))))</f>
        <v>0.4</v>
      </c>
      <c r="X51" s="1029" t="str">
        <f>IF(Y51=100%,"Catastrófico",IF(Y51=80%,"Mayor",IF(Y51=60%,"Moderado",IF(Y51=40%,"Menor",IF(Y51=20%,"Leve","")))))</f>
        <v>Menor</v>
      </c>
      <c r="Y51" s="1824">
        <f>IF(AND(U51="",W51=""),"",MAX(U51,W51))</f>
        <v>0.4</v>
      </c>
      <c r="Z51" s="1824" t="str">
        <f>CONCATENATE(R51,X51)</f>
        <v>AltaMenor</v>
      </c>
      <c r="AA51" s="1032"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97">
        <v>1</v>
      </c>
      <c r="AC51" s="222" t="s">
        <v>1446</v>
      </c>
      <c r="AD51" s="317" t="s">
        <v>1394</v>
      </c>
      <c r="AE51" s="222" t="s">
        <v>1447</v>
      </c>
      <c r="AF51" s="318" t="str">
        <f t="shared" si="0"/>
        <v>Probabilidad</v>
      </c>
      <c r="AG51" s="311" t="s">
        <v>221</v>
      </c>
      <c r="AH51" s="913">
        <f t="shared" si="1"/>
        <v>0.25</v>
      </c>
      <c r="AI51" s="311" t="s">
        <v>222</v>
      </c>
      <c r="AJ51" s="913">
        <f t="shared" si="2"/>
        <v>0.15</v>
      </c>
      <c r="AK51" s="319">
        <f t="shared" si="3"/>
        <v>0.4</v>
      </c>
      <c r="AL51" s="312">
        <f>IFERROR(IF(AF51="Probabilidad",(S51-(+S51*AK51)),IF(AF51="Impacto",S51,"")),"")</f>
        <v>0.48</v>
      </c>
      <c r="AM51" s="312">
        <f>IFERROR(IF(AF51="Impacto",(Y51-(+Y51*AK51)),IF(AF51="Probabilidad",Y51,"")),"")</f>
        <v>0.4</v>
      </c>
      <c r="AN51" s="313" t="s">
        <v>223</v>
      </c>
      <c r="AO51" s="313" t="s">
        <v>291</v>
      </c>
      <c r="AP51" s="313" t="s">
        <v>241</v>
      </c>
      <c r="AQ51" s="313" t="s">
        <v>226</v>
      </c>
      <c r="AR51" s="1842" t="s">
        <v>1448</v>
      </c>
      <c r="AS51" s="1035">
        <f>S51</f>
        <v>0.8</v>
      </c>
      <c r="AT51" s="1035">
        <f>IF(AL51="","",MIN(AL51:AL56))</f>
        <v>0.10367999999999998</v>
      </c>
      <c r="AU51" s="1032" t="str">
        <f>IFERROR(IF(AT51="","",IF(AT51&lt;=0.2,"Muy Baja",IF(AT51&lt;=0.4,"Baja",IF(AT51&lt;=0.6,"Media",IF(AT51&lt;=0.8,"Alta","Muy Alta"))))),"")</f>
        <v>Muy Baja</v>
      </c>
      <c r="AV51" s="1035">
        <f>Y51</f>
        <v>0.4</v>
      </c>
      <c r="AW51" s="1035">
        <f>IF(AM51="","",MIN(AM51:AM56))</f>
        <v>0.22500000000000003</v>
      </c>
      <c r="AX51" s="1032" t="str">
        <f>IFERROR(IF(AW51="","",IF(AW51&lt;=0.2,"Leve",IF(AW51&lt;=0.4,"Menor",IF(AW51&lt;=0.6,"Moderado",IF(AW51&lt;=0.8,"Mayor","Catastrófico"))))),"")</f>
        <v>Menor</v>
      </c>
      <c r="AY51" s="1032" t="str">
        <f>AA51</f>
        <v>Moderado</v>
      </c>
      <c r="AZ51" s="1032"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Bajo</v>
      </c>
      <c r="BA51" s="1844" t="s">
        <v>255</v>
      </c>
      <c r="BB51" s="320"/>
      <c r="BC51" s="320"/>
      <c r="BD51" s="321" t="str">
        <f t="shared" si="5"/>
        <v/>
      </c>
      <c r="BE51" s="322"/>
      <c r="BF51" s="322"/>
      <c r="BG51" s="322"/>
      <c r="BH51" s="322"/>
      <c r="BI51" s="320"/>
      <c r="BJ51" s="320"/>
      <c r="BK51" s="46"/>
      <c r="BL51" s="46"/>
      <c r="BM51" s="48"/>
      <c r="BN51" s="48"/>
      <c r="BO51" s="48"/>
      <c r="BP51" s="48"/>
      <c r="BQ51" s="104"/>
      <c r="BR51" s="797"/>
      <c r="BS51" s="883"/>
      <c r="BT51" s="883"/>
      <c r="BU51" s="1050"/>
      <c r="BV51" s="1075"/>
      <c r="BW51" s="1075"/>
      <c r="BX51" s="1836"/>
      <c r="BY51" s="1852"/>
      <c r="BZ51" s="997"/>
    </row>
    <row r="52" spans="1:78" ht="135.5" customHeight="1" x14ac:dyDescent="0.2">
      <c r="A52" s="1817"/>
      <c r="B52" s="1818"/>
      <c r="C52" s="1834"/>
      <c r="D52" s="1820"/>
      <c r="E52" s="1004"/>
      <c r="F52" s="1759"/>
      <c r="G52" s="995"/>
      <c r="H52" s="1013"/>
      <c r="I52" s="1774"/>
      <c r="J52" s="1767"/>
      <c r="K52" s="1022"/>
      <c r="L52" s="995"/>
      <c r="M52" s="1169"/>
      <c r="N52" s="1491"/>
      <c r="O52" s="1491"/>
      <c r="P52" s="1191"/>
      <c r="Q52" s="1827"/>
      <c r="R52" s="1774"/>
      <c r="S52" s="1825"/>
      <c r="T52" s="1847"/>
      <c r="U52" s="1825"/>
      <c r="V52" s="1774"/>
      <c r="W52" s="1825"/>
      <c r="X52" s="1781"/>
      <c r="Y52" s="1825"/>
      <c r="Z52" s="1825"/>
      <c r="AA52" s="1769"/>
      <c r="AB52" s="812">
        <v>2</v>
      </c>
      <c r="AC52" s="829" t="s">
        <v>1449</v>
      </c>
      <c r="AD52" s="829" t="s">
        <v>1419</v>
      </c>
      <c r="AE52" s="906" t="s">
        <v>1450</v>
      </c>
      <c r="AF52" s="903" t="str">
        <f>IF(OR(AG52="Preventivo",AG52="Detectivo"),"Probabilidad",IF(AG52="Correctivo","Impacto",""))</f>
        <v>Impacto</v>
      </c>
      <c r="AG52" s="907" t="s">
        <v>264</v>
      </c>
      <c r="AH52" s="904">
        <f t="shared" si="1"/>
        <v>0.1</v>
      </c>
      <c r="AI52" s="907" t="s">
        <v>222</v>
      </c>
      <c r="AJ52" s="904">
        <f t="shared" si="2"/>
        <v>0.15</v>
      </c>
      <c r="AK52" s="905">
        <f t="shared" si="3"/>
        <v>0.25</v>
      </c>
      <c r="AL52" s="908">
        <f>IFERROR(IF(AND(AF51="Probabilidad",AF52="Probabilidad"),(AL51-(+AL51*AK52)),IF(AF52="Probabilidad",(S51-(+S51*AK52)),IF(AF52="Impacto",AL51,""))),"")</f>
        <v>0.48</v>
      </c>
      <c r="AM52" s="908">
        <f>IFERROR(IF(AND(AF51="Impacto",AF52="Impacto"),(AM51-(+AM51*AK52)),IF(AF52="Impacto",(Y51-(+Y51*AK52)),IF(AF52="Probabilidad",AM51,""))),"")</f>
        <v>0.30000000000000004</v>
      </c>
      <c r="AN52" s="907" t="s">
        <v>223</v>
      </c>
      <c r="AO52" s="907" t="s">
        <v>443</v>
      </c>
      <c r="AP52" s="907" t="s">
        <v>241</v>
      </c>
      <c r="AQ52" s="907" t="s">
        <v>226</v>
      </c>
      <c r="AR52" s="1512"/>
      <c r="AS52" s="1767"/>
      <c r="AT52" s="1767"/>
      <c r="AU52" s="1769"/>
      <c r="AV52" s="1767"/>
      <c r="AW52" s="1767"/>
      <c r="AX52" s="1769"/>
      <c r="AY52" s="1769"/>
      <c r="AZ52" s="1769"/>
      <c r="BA52" s="1845"/>
      <c r="BB52" s="789"/>
      <c r="BC52" s="789"/>
      <c r="BD52" s="822" t="str">
        <f t="shared" si="5"/>
        <v/>
      </c>
      <c r="BE52" s="774"/>
      <c r="BF52" s="774"/>
      <c r="BG52" s="774"/>
      <c r="BH52" s="774"/>
      <c r="BI52" s="789"/>
      <c r="BJ52" s="789"/>
      <c r="BK52" s="789"/>
      <c r="BL52" s="789"/>
      <c r="BM52" s="791"/>
      <c r="BN52" s="791"/>
      <c r="BO52" s="791"/>
      <c r="BP52" s="791"/>
      <c r="BQ52" s="792"/>
      <c r="BR52" s="796"/>
      <c r="BS52" s="884"/>
      <c r="BT52" s="884"/>
      <c r="BU52" s="1051"/>
      <c r="BV52" s="1191"/>
      <c r="BW52" s="1191"/>
      <c r="BX52" s="1837"/>
      <c r="BY52" s="1853"/>
      <c r="BZ52" s="998"/>
    </row>
    <row r="53" spans="1:78" ht="160.25" customHeight="1" x14ac:dyDescent="0.2">
      <c r="A53" s="1817"/>
      <c r="B53" s="1818"/>
      <c r="C53" s="1834"/>
      <c r="D53" s="1820"/>
      <c r="E53" s="1004"/>
      <c r="F53" s="1759"/>
      <c r="G53" s="995"/>
      <c r="H53" s="1013"/>
      <c r="I53" s="1774"/>
      <c r="J53" s="1767"/>
      <c r="K53" s="1022"/>
      <c r="L53" s="995"/>
      <c r="M53" s="1169"/>
      <c r="N53" s="1491"/>
      <c r="O53" s="1491"/>
      <c r="P53" s="1191"/>
      <c r="Q53" s="1827"/>
      <c r="R53" s="1774"/>
      <c r="S53" s="1825"/>
      <c r="T53" s="1847"/>
      <c r="U53" s="1825"/>
      <c r="V53" s="1774"/>
      <c r="W53" s="1825"/>
      <c r="X53" s="1781"/>
      <c r="Y53" s="1825"/>
      <c r="Z53" s="1825"/>
      <c r="AA53" s="1769"/>
      <c r="AB53" s="812">
        <v>3</v>
      </c>
      <c r="AC53" s="829" t="s">
        <v>1451</v>
      </c>
      <c r="AD53" s="829" t="s">
        <v>1419</v>
      </c>
      <c r="AE53" s="906" t="s">
        <v>1453</v>
      </c>
      <c r="AF53" s="903" t="str">
        <f>IF(OR(AG53="Preventivo",AG53="Detectivo"),"Probabilidad",IF(AG53="Correctivo","Impacto",""))</f>
        <v>Probabilidad</v>
      </c>
      <c r="AG53" s="907" t="s">
        <v>281</v>
      </c>
      <c r="AH53" s="904">
        <f t="shared" si="1"/>
        <v>0.15</v>
      </c>
      <c r="AI53" s="907" t="s">
        <v>734</v>
      </c>
      <c r="AJ53" s="904">
        <f t="shared" si="2"/>
        <v>0.25</v>
      </c>
      <c r="AK53" s="905">
        <f t="shared" si="3"/>
        <v>0.4</v>
      </c>
      <c r="AL53" s="908">
        <f>IFERROR(IF(AND(AF52="Probabilidad",AF53="Probabilidad"),(AL52-(+AL52*AK53)),IF(AND(AF52="Impacto",AF53="Probabilidad"),(AL51-(+AL51*AK53)),IF(AF53="Impacto",AL52,""))),"")</f>
        <v>0.28799999999999998</v>
      </c>
      <c r="AM53" s="908">
        <f>IFERROR(IF(AND(AF52="Impacto",AF53="Impacto"),(AM52-(+AM52*AK53)),IF(AND(AF52="Probabilidad",AF53="Impacto"),(AM51-(+AM51*AK53)),IF(AF53="Probabilidad",AM52,""))),"")</f>
        <v>0.30000000000000004</v>
      </c>
      <c r="AN53" s="907" t="s">
        <v>1157</v>
      </c>
      <c r="AO53" s="907" t="s">
        <v>291</v>
      </c>
      <c r="AP53" s="907" t="s">
        <v>241</v>
      </c>
      <c r="AQ53" s="907" t="s">
        <v>226</v>
      </c>
      <c r="AR53" s="1512"/>
      <c r="AS53" s="1767"/>
      <c r="AT53" s="1767"/>
      <c r="AU53" s="1769"/>
      <c r="AV53" s="1767"/>
      <c r="AW53" s="1767"/>
      <c r="AX53" s="1769"/>
      <c r="AY53" s="1769"/>
      <c r="AZ53" s="1769"/>
      <c r="BA53" s="1845"/>
      <c r="BB53" s="789"/>
      <c r="BC53" s="789"/>
      <c r="BD53" s="822" t="str">
        <f t="shared" si="5"/>
        <v/>
      </c>
      <c r="BE53" s="774"/>
      <c r="BF53" s="774"/>
      <c r="BG53" s="774"/>
      <c r="BH53" s="774"/>
      <c r="BI53" s="789"/>
      <c r="BJ53" s="789"/>
      <c r="BK53" s="789"/>
      <c r="BL53" s="789"/>
      <c r="BM53" s="791"/>
      <c r="BN53" s="791"/>
      <c r="BO53" s="791"/>
      <c r="BP53" s="791"/>
      <c r="BQ53" s="792"/>
      <c r="BR53" s="796"/>
      <c r="BS53" s="884"/>
      <c r="BT53" s="884"/>
      <c r="BU53" s="1051"/>
      <c r="BV53" s="1191"/>
      <c r="BW53" s="1191"/>
      <c r="BX53" s="1837"/>
      <c r="BY53" s="1853"/>
      <c r="BZ53" s="998"/>
    </row>
    <row r="54" spans="1:78" ht="160.25" customHeight="1" x14ac:dyDescent="0.2">
      <c r="A54" s="1817"/>
      <c r="B54" s="1818"/>
      <c r="C54" s="1834"/>
      <c r="D54" s="1820"/>
      <c r="E54" s="1004"/>
      <c r="F54" s="1759"/>
      <c r="G54" s="995"/>
      <c r="H54" s="1013"/>
      <c r="I54" s="1774"/>
      <c r="J54" s="1767"/>
      <c r="K54" s="1022"/>
      <c r="L54" s="995"/>
      <c r="M54" s="1169"/>
      <c r="N54" s="1491"/>
      <c r="O54" s="1491"/>
      <c r="P54" s="1191"/>
      <c r="Q54" s="1827"/>
      <c r="R54" s="1774"/>
      <c r="S54" s="1825"/>
      <c r="T54" s="1847"/>
      <c r="U54" s="1825"/>
      <c r="V54" s="1774"/>
      <c r="W54" s="1825"/>
      <c r="X54" s="1781"/>
      <c r="Y54" s="1825"/>
      <c r="Z54" s="1825"/>
      <c r="AA54" s="1769"/>
      <c r="AB54" s="812">
        <v>4</v>
      </c>
      <c r="AC54" s="829" t="s">
        <v>1454</v>
      </c>
      <c r="AD54" s="829" t="s">
        <v>1424</v>
      </c>
      <c r="AE54" s="829" t="s">
        <v>1455</v>
      </c>
      <c r="AF54" s="903" t="str">
        <f t="shared" si="0"/>
        <v>Probabilidad</v>
      </c>
      <c r="AG54" s="907" t="s">
        <v>221</v>
      </c>
      <c r="AH54" s="904">
        <f t="shared" si="1"/>
        <v>0.25</v>
      </c>
      <c r="AI54" s="907" t="s">
        <v>222</v>
      </c>
      <c r="AJ54" s="904">
        <f t="shared" si="2"/>
        <v>0.15</v>
      </c>
      <c r="AK54" s="905">
        <f t="shared" si="3"/>
        <v>0.4</v>
      </c>
      <c r="AL54" s="908">
        <f>IFERROR(IF(AND(AF53="Probabilidad",AF54="Probabilidad"),(AL53-(+AL53*AK54)),IF(AND(AF53="Impacto",AF54="Probabilidad"),(AL52-(+AL52*AK54)),IF(AF54="Impacto",AL53,""))),"")</f>
        <v>0.17279999999999998</v>
      </c>
      <c r="AM54" s="908">
        <f>IFERROR(IF(AND(AF53="Impacto",AF54="Impacto"),(AM53-(+AM53*AK54)),IF(AND(AF53="Probabilidad",AF54="Impacto"),(AM52-(+AM52*AK54)),IF(AF54="Probabilidad",AM53,""))),"")</f>
        <v>0.30000000000000004</v>
      </c>
      <c r="AN54" s="907" t="s">
        <v>223</v>
      </c>
      <c r="AO54" s="907" t="s">
        <v>291</v>
      </c>
      <c r="AP54" s="907" t="s">
        <v>241</v>
      </c>
      <c r="AQ54" s="907" t="s">
        <v>226</v>
      </c>
      <c r="AR54" s="1512"/>
      <c r="AS54" s="1767"/>
      <c r="AT54" s="1767"/>
      <c r="AU54" s="1769"/>
      <c r="AV54" s="1767"/>
      <c r="AW54" s="1767"/>
      <c r="AX54" s="1769"/>
      <c r="AY54" s="1769"/>
      <c r="AZ54" s="1769"/>
      <c r="BA54" s="1845"/>
      <c r="BB54" s="789"/>
      <c r="BC54" s="789"/>
      <c r="BD54" s="822" t="str">
        <f t="shared" si="5"/>
        <v/>
      </c>
      <c r="BE54" s="774"/>
      <c r="BF54" s="774"/>
      <c r="BG54" s="774"/>
      <c r="BH54" s="774"/>
      <c r="BI54" s="789"/>
      <c r="BJ54" s="789"/>
      <c r="BK54" s="789"/>
      <c r="BL54" s="789"/>
      <c r="BM54" s="791"/>
      <c r="BN54" s="791"/>
      <c r="BO54" s="791"/>
      <c r="BP54" s="791"/>
      <c r="BQ54" s="792"/>
      <c r="BR54" s="796"/>
      <c r="BS54" s="884"/>
      <c r="BT54" s="884"/>
      <c r="BU54" s="1051"/>
      <c r="BV54" s="1191"/>
      <c r="BW54" s="1191"/>
      <c r="BX54" s="1837"/>
      <c r="BY54" s="1853"/>
      <c r="BZ54" s="998"/>
    </row>
    <row r="55" spans="1:78" ht="135.5" customHeight="1" x14ac:dyDescent="0.2">
      <c r="A55" s="1817"/>
      <c r="B55" s="1818"/>
      <c r="C55" s="1834"/>
      <c r="D55" s="1820"/>
      <c r="E55" s="1004"/>
      <c r="F55" s="1759"/>
      <c r="G55" s="995"/>
      <c r="H55" s="1013"/>
      <c r="I55" s="1774"/>
      <c r="J55" s="1767"/>
      <c r="K55" s="1022"/>
      <c r="L55" s="995"/>
      <c r="M55" s="1169"/>
      <c r="N55" s="1491"/>
      <c r="O55" s="1491"/>
      <c r="P55" s="1191"/>
      <c r="Q55" s="1827"/>
      <c r="R55" s="1774"/>
      <c r="S55" s="1825"/>
      <c r="T55" s="1847"/>
      <c r="U55" s="1825"/>
      <c r="V55" s="1774"/>
      <c r="W55" s="1825"/>
      <c r="X55" s="1781"/>
      <c r="Y55" s="1825"/>
      <c r="Z55" s="1825"/>
      <c r="AA55" s="1769"/>
      <c r="AB55" s="812">
        <v>5</v>
      </c>
      <c r="AC55" s="829" t="s">
        <v>1456</v>
      </c>
      <c r="AD55" s="829" t="s">
        <v>1424</v>
      </c>
      <c r="AE55" s="829" t="s">
        <v>1457</v>
      </c>
      <c r="AF55" s="903" t="str">
        <f t="shared" si="0"/>
        <v>Probabilidad</v>
      </c>
      <c r="AG55" s="907" t="s">
        <v>221</v>
      </c>
      <c r="AH55" s="904">
        <f t="shared" si="1"/>
        <v>0.25</v>
      </c>
      <c r="AI55" s="907" t="s">
        <v>222</v>
      </c>
      <c r="AJ55" s="904">
        <f t="shared" si="2"/>
        <v>0.15</v>
      </c>
      <c r="AK55" s="905">
        <f t="shared" si="3"/>
        <v>0.4</v>
      </c>
      <c r="AL55" s="908">
        <f>IFERROR(IF(AND(AF54="Probabilidad",AF55="Probabilidad"),(AL54-(+AL54*AK55)),IF(AND(AF54="Impacto",AF55="Probabilidad"),(AL53-(+AL53*AK55)),IF(AF55="Impacto",AL54,""))),"")</f>
        <v>0.10367999999999998</v>
      </c>
      <c r="AM55" s="908">
        <f>IFERROR(IF(AND(AF54="Impacto",AF55="Impacto"),(AM54-(+AM54*AK55)),IF(AND(AF54="Probabilidad",AF55="Impacto"),(AM53-(+AM53*AK55)),IF(AF55="Probabilidad",AM54,""))),"")</f>
        <v>0.30000000000000004</v>
      </c>
      <c r="AN55" s="907" t="s">
        <v>223</v>
      </c>
      <c r="AO55" s="907" t="s">
        <v>443</v>
      </c>
      <c r="AP55" s="907" t="s">
        <v>241</v>
      </c>
      <c r="AQ55" s="907" t="s">
        <v>226</v>
      </c>
      <c r="AR55" s="1512"/>
      <c r="AS55" s="1767"/>
      <c r="AT55" s="1767"/>
      <c r="AU55" s="1769"/>
      <c r="AV55" s="1767"/>
      <c r="AW55" s="1767"/>
      <c r="AX55" s="1769"/>
      <c r="AY55" s="1769"/>
      <c r="AZ55" s="1769"/>
      <c r="BA55" s="1845"/>
      <c r="BB55" s="789"/>
      <c r="BC55" s="789"/>
      <c r="BD55" s="822" t="str">
        <f t="shared" si="5"/>
        <v/>
      </c>
      <c r="BE55" s="774"/>
      <c r="BF55" s="774"/>
      <c r="BG55" s="774"/>
      <c r="BH55" s="774"/>
      <c r="BI55" s="789"/>
      <c r="BJ55" s="789"/>
      <c r="BK55" s="789"/>
      <c r="BL55" s="789"/>
      <c r="BM55" s="791"/>
      <c r="BN55" s="791"/>
      <c r="BO55" s="791"/>
      <c r="BP55" s="791"/>
      <c r="BQ55" s="792"/>
      <c r="BR55" s="796"/>
      <c r="BS55" s="884"/>
      <c r="BT55" s="884"/>
      <c r="BU55" s="1051"/>
      <c r="BV55" s="1191"/>
      <c r="BW55" s="1191"/>
      <c r="BX55" s="1837"/>
      <c r="BY55" s="1853"/>
      <c r="BZ55" s="998"/>
    </row>
    <row r="56" spans="1:78" ht="161" customHeight="1" thickBot="1" x14ac:dyDescent="0.25">
      <c r="A56" s="1817"/>
      <c r="B56" s="1818"/>
      <c r="C56" s="1834"/>
      <c r="D56" s="1821"/>
      <c r="E56" s="1005"/>
      <c r="F56" s="1760"/>
      <c r="G56" s="996"/>
      <c r="H56" s="1014"/>
      <c r="I56" s="1775"/>
      <c r="J56" s="1768"/>
      <c r="K56" s="1023"/>
      <c r="L56" s="996"/>
      <c r="M56" s="1170"/>
      <c r="N56" s="1492"/>
      <c r="O56" s="1492"/>
      <c r="P56" s="1192"/>
      <c r="Q56" s="1828"/>
      <c r="R56" s="1775"/>
      <c r="S56" s="1826"/>
      <c r="T56" s="1848"/>
      <c r="U56" s="1826"/>
      <c r="V56" s="1775"/>
      <c r="W56" s="1826"/>
      <c r="X56" s="1782"/>
      <c r="Y56" s="1826"/>
      <c r="Z56" s="1826"/>
      <c r="AA56" s="1770"/>
      <c r="AB56" s="773">
        <v>6</v>
      </c>
      <c r="AC56" s="830" t="s">
        <v>1462</v>
      </c>
      <c r="AD56" s="830" t="s">
        <v>1424</v>
      </c>
      <c r="AE56" s="830" t="s">
        <v>1463</v>
      </c>
      <c r="AF56" s="914" t="str">
        <f t="shared" si="0"/>
        <v>Impacto</v>
      </c>
      <c r="AG56" s="910" t="s">
        <v>264</v>
      </c>
      <c r="AH56" s="911">
        <f t="shared" si="1"/>
        <v>0.1</v>
      </c>
      <c r="AI56" s="910" t="s">
        <v>222</v>
      </c>
      <c r="AJ56" s="911">
        <f t="shared" si="2"/>
        <v>0.15</v>
      </c>
      <c r="AK56" s="912">
        <f t="shared" si="3"/>
        <v>0.25</v>
      </c>
      <c r="AL56" s="908">
        <f>IFERROR(IF(AND(AF55="Probabilidad",AF56="Probabilidad"),(AL55-(+AL55*AK56)),IF(AND(AF55="Impacto",AF56="Probabilidad"),(AL54-(+AL54*AK56)),IF(AF56="Impacto",AL55,""))),"")</f>
        <v>0.10367999999999998</v>
      </c>
      <c r="AM56" s="908">
        <f>IFERROR(IF(AND(AF55="Impacto",AF56="Impacto"),(AM55-(+AM55*AK56)),IF(AND(AF55="Probabilidad",AF56="Impacto"),(AM54-(+AM54*AK56)),IF(AF56="Probabilidad",AM55,""))),"")</f>
        <v>0.22500000000000003</v>
      </c>
      <c r="AN56" s="316" t="s">
        <v>223</v>
      </c>
      <c r="AO56" s="316" t="s">
        <v>291</v>
      </c>
      <c r="AP56" s="316" t="s">
        <v>241</v>
      </c>
      <c r="AQ56" s="316" t="s">
        <v>226</v>
      </c>
      <c r="AR56" s="1843"/>
      <c r="AS56" s="1768"/>
      <c r="AT56" s="1768"/>
      <c r="AU56" s="1770"/>
      <c r="AV56" s="1768"/>
      <c r="AW56" s="1768"/>
      <c r="AX56" s="1770"/>
      <c r="AY56" s="1770"/>
      <c r="AZ56" s="1770"/>
      <c r="BA56" s="1846"/>
      <c r="BB56" s="770"/>
      <c r="BC56" s="770"/>
      <c r="BD56" s="762" t="str">
        <f t="shared" si="5"/>
        <v/>
      </c>
      <c r="BE56" s="757"/>
      <c r="BF56" s="757"/>
      <c r="BG56" s="757"/>
      <c r="BH56" s="757"/>
      <c r="BI56" s="770"/>
      <c r="BJ56" s="770"/>
      <c r="BK56" s="770"/>
      <c r="BL56" s="770"/>
      <c r="BM56" s="749"/>
      <c r="BN56" s="749"/>
      <c r="BO56" s="749"/>
      <c r="BP56" s="749"/>
      <c r="BQ56" s="766"/>
      <c r="BR56" s="890"/>
      <c r="BS56" s="891"/>
      <c r="BT56" s="891"/>
      <c r="BU56" s="1052"/>
      <c r="BV56" s="1192"/>
      <c r="BW56" s="1192"/>
      <c r="BX56" s="1838"/>
      <c r="BY56" s="1854"/>
      <c r="BZ56" s="999"/>
    </row>
    <row r="57" spans="1:78" ht="167" x14ac:dyDescent="0.2">
      <c r="A57" s="1817"/>
      <c r="B57" s="1818"/>
      <c r="C57" s="1834"/>
      <c r="D57" s="1000" t="s">
        <v>1387</v>
      </c>
      <c r="E57" s="1003" t="s">
        <v>210</v>
      </c>
      <c r="F57" s="1006">
        <v>3</v>
      </c>
      <c r="G57" s="994" t="s">
        <v>1464</v>
      </c>
      <c r="H57" s="1012" t="s">
        <v>1247</v>
      </c>
      <c r="I57" s="1015" t="s">
        <v>1218</v>
      </c>
      <c r="J57" s="1812" t="str">
        <f>IF(D57="","",IF(D57="RG",[1]Árbol!A68,IF(D57="RIC",[1]Árbol!A68,IF(D57="RLAFT",[1]Árbol!A68,IF(D57="RF",[1]Árbol!A68,IF(I57="","",(CONCATENATE(I57," ",$M$3," ",G57," ",$M$4," ",O57," ",$M$5," ",N57))))))))</f>
        <v xml:space="preserve">Pérdida de confidencialidad e integridad de One Drive -  \FileServer_OAP  
 a. Pérdida, corrupción, o modificación no autorizada de la información.
b. Espionaje remoto
c. Fallas Humanas, Error en el uso. Problemas de sincronización de la herramienta
a. Ausencia de control de acceso
b. Desconocimiento o no aplicación de las políticas de seguridad y privacidad de la información
c. Desconocimiento de la herramienta de OneDrive
</v>
      </c>
      <c r="K57" s="1021" t="s">
        <v>313</v>
      </c>
      <c r="L57" s="994" t="s">
        <v>562</v>
      </c>
      <c r="M57" s="1168" t="s">
        <v>1389</v>
      </c>
      <c r="N57" s="1490" t="s">
        <v>1465</v>
      </c>
      <c r="O57" s="1490" t="s">
        <v>1466</v>
      </c>
      <c r="P57" s="1075" t="s">
        <v>1392</v>
      </c>
      <c r="Q57" s="1133" t="s">
        <v>1392</v>
      </c>
      <c r="R57" s="1015" t="s">
        <v>340</v>
      </c>
      <c r="S57" s="1824">
        <f>IF(R57="Muy Alta",100%,IF(R57="Alta",80%,IF(R57="Media",60%,IF(R57="Baja",40%,IF(R57="Muy Baja",20%,"")))))</f>
        <v>0.8</v>
      </c>
      <c r="T57" s="1377"/>
      <c r="U57" s="1824" t="str">
        <f>IF(T57="Catastrófico",100%,IF(T57="Mayor",80%,IF(T57="Moderado",60%,IF(T57="Menor",40%,IF(T57="Leve",20%,"")))))</f>
        <v/>
      </c>
      <c r="V57" s="1015" t="s">
        <v>251</v>
      </c>
      <c r="W57" s="1824">
        <f>IF(V57="Catastrófico",100%,IF(V57="Mayor",80%,IF(V57="Moderado",60%,IF(V57="Menor",40%,IF(V57="Leve",20%,"")))))</f>
        <v>0.4</v>
      </c>
      <c r="X57" s="1029" t="str">
        <f>IF(Y57=100%,"Catastrófico",IF(Y57=80%,"Mayor",IF(Y57=60%,"Moderado",IF(Y57=40%,"Menor",IF(Y57=20%,"Leve","")))))</f>
        <v>Menor</v>
      </c>
      <c r="Y57" s="1824">
        <f>IF(AND(U57="",W57=""),"",MAX(U57,W57))</f>
        <v>0.4</v>
      </c>
      <c r="Z57" s="1824" t="str">
        <f>CONCATENATE(R57,X57)</f>
        <v>AltaMenor</v>
      </c>
      <c r="AA57" s="1032"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829" t="s">
        <v>1467</v>
      </c>
      <c r="AD57" s="323" t="s">
        <v>1419</v>
      </c>
      <c r="AE57" s="317" t="s">
        <v>1468</v>
      </c>
      <c r="AF57" s="318" t="str">
        <f t="shared" si="0"/>
        <v>Probabilidad</v>
      </c>
      <c r="AG57" s="311" t="s">
        <v>221</v>
      </c>
      <c r="AH57" s="913">
        <f t="shared" si="1"/>
        <v>0.25</v>
      </c>
      <c r="AI57" s="311" t="s">
        <v>222</v>
      </c>
      <c r="AJ57" s="913">
        <f t="shared" si="2"/>
        <v>0.15</v>
      </c>
      <c r="AK57" s="319">
        <f t="shared" si="3"/>
        <v>0.4</v>
      </c>
      <c r="AL57" s="312">
        <f>IFERROR(IF(AF57="Probabilidad",(S57-(+S57*AK57)),IF(AF57="Impacto",S57,"")),"")</f>
        <v>0.48</v>
      </c>
      <c r="AM57" s="312">
        <f>IFERROR(IF(AF57="Impacto",(Y57-(+Y57*AK57)),IF(AF57="Probabilidad",Y57,"")),"")</f>
        <v>0.4</v>
      </c>
      <c r="AN57" s="313" t="s">
        <v>859</v>
      </c>
      <c r="AO57" s="313" t="s">
        <v>291</v>
      </c>
      <c r="AP57" s="313" t="s">
        <v>241</v>
      </c>
      <c r="AQ57" s="313" t="s">
        <v>242</v>
      </c>
      <c r="AR57" s="1842" t="s">
        <v>1404</v>
      </c>
      <c r="AS57" s="1035">
        <f>S57</f>
        <v>0.8</v>
      </c>
      <c r="AT57" s="1035">
        <f>IF(AL57="","",MIN(AL57:AL62))</f>
        <v>0.14399999999999999</v>
      </c>
      <c r="AU57" s="1032" t="str">
        <f>IFERROR(IF(AT57="","",IF(AT57&lt;=0.2,"Muy Baja",IF(AT57&lt;=0.4,"Baja",IF(AT57&lt;=0.6,"Media",IF(AT57&lt;=0.8,"Alta","Muy Alta"))))),"")</f>
        <v>Muy Baja</v>
      </c>
      <c r="AV57" s="1035">
        <f>Y57</f>
        <v>0.4</v>
      </c>
      <c r="AW57" s="1035">
        <f>IF(AM57="","",MIN(AM57:AM62))</f>
        <v>0.22500000000000003</v>
      </c>
      <c r="AX57" s="1032" t="str">
        <f>IFERROR(IF(AW57="","",IF(AW57&lt;=0.2,"Leve",IF(AW57&lt;=0.4,"Menor",IF(AW57&lt;=0.6,"Moderado",IF(AW57&lt;=0.8,"Mayor","Catastrófico"))))),"")</f>
        <v>Menor</v>
      </c>
      <c r="AY57" s="1032" t="str">
        <f>AA57</f>
        <v>Moderado</v>
      </c>
      <c r="AZ57" s="1032"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Bajo</v>
      </c>
      <c r="BA57" s="1015" t="s">
        <v>255</v>
      </c>
      <c r="BB57" s="309"/>
      <c r="BC57" s="46"/>
      <c r="BD57" s="103" t="str">
        <f t="shared" si="5"/>
        <v/>
      </c>
      <c r="BE57" s="9"/>
      <c r="BF57" s="9"/>
      <c r="BG57" s="9"/>
      <c r="BH57" s="9"/>
      <c r="BI57" s="46"/>
      <c r="BJ57" s="46"/>
      <c r="BK57" s="46"/>
      <c r="BL57" s="46"/>
      <c r="BM57" s="48"/>
      <c r="BN57" s="48"/>
      <c r="BO57" s="48"/>
      <c r="BP57" s="48"/>
      <c r="BQ57" s="104"/>
      <c r="BR57" s="797"/>
      <c r="BS57" s="883"/>
      <c r="BT57" s="883"/>
      <c r="BU57" s="1050"/>
      <c r="BV57" s="1075"/>
      <c r="BW57" s="1075"/>
      <c r="BX57" s="1836"/>
      <c r="BY57" s="1852"/>
      <c r="BZ57" s="997"/>
    </row>
    <row r="58" spans="1:78" ht="145.5" customHeight="1" x14ac:dyDescent="0.2">
      <c r="A58" s="1817"/>
      <c r="B58" s="1818"/>
      <c r="C58" s="1834"/>
      <c r="D58" s="1820"/>
      <c r="E58" s="1004"/>
      <c r="F58" s="1759"/>
      <c r="G58" s="995"/>
      <c r="H58" s="1013"/>
      <c r="I58" s="1774"/>
      <c r="J58" s="1767"/>
      <c r="K58" s="1022"/>
      <c r="L58" s="995"/>
      <c r="M58" s="1169"/>
      <c r="N58" s="1491"/>
      <c r="O58" s="1491"/>
      <c r="P58" s="1191"/>
      <c r="Q58" s="1827"/>
      <c r="R58" s="1774"/>
      <c r="S58" s="1825"/>
      <c r="T58" s="1847"/>
      <c r="U58" s="1825"/>
      <c r="V58" s="1774"/>
      <c r="W58" s="1825"/>
      <c r="X58" s="1781"/>
      <c r="Y58" s="1825"/>
      <c r="Z58" s="1825"/>
      <c r="AA58" s="1769"/>
      <c r="AB58" s="812">
        <v>2</v>
      </c>
      <c r="AC58" s="829" t="s">
        <v>1449</v>
      </c>
      <c r="AD58" s="915" t="s">
        <v>1419</v>
      </c>
      <c r="AE58" s="906" t="s">
        <v>1450</v>
      </c>
      <c r="AF58" s="903" t="str">
        <f t="shared" si="0"/>
        <v>Impacto</v>
      </c>
      <c r="AG58" s="907" t="s">
        <v>264</v>
      </c>
      <c r="AH58" s="904">
        <f t="shared" si="1"/>
        <v>0.1</v>
      </c>
      <c r="AI58" s="907" t="s">
        <v>222</v>
      </c>
      <c r="AJ58" s="904">
        <f t="shared" si="2"/>
        <v>0.15</v>
      </c>
      <c r="AK58" s="905">
        <f t="shared" si="3"/>
        <v>0.25</v>
      </c>
      <c r="AL58" s="908">
        <f>IFERROR(IF(AND(AF57="Probabilidad",AF58="Probabilidad"),(AL57-(+AL57*AK58)),IF(AF58="Probabilidad",(S57-(+S57*AK58)),IF(AF58="Impacto",AL57,""))),"")</f>
        <v>0.48</v>
      </c>
      <c r="AM58" s="908">
        <f>IFERROR(IF(AND(AF57="Impacto",AF58="Impacto"),(AM57-(+AM57*AK58)),IF(AF58="Impacto",(Y57-(+Y57*AK58)),IF(AF58="Probabilidad",AM57,""))),"")</f>
        <v>0.30000000000000004</v>
      </c>
      <c r="AN58" s="907" t="s">
        <v>223</v>
      </c>
      <c r="AO58" s="907" t="s">
        <v>443</v>
      </c>
      <c r="AP58" s="907" t="s">
        <v>241</v>
      </c>
      <c r="AQ58" s="907" t="s">
        <v>226</v>
      </c>
      <c r="AR58" s="1512"/>
      <c r="AS58" s="1767"/>
      <c r="AT58" s="1767"/>
      <c r="AU58" s="1769"/>
      <c r="AV58" s="1767"/>
      <c r="AW58" s="1767"/>
      <c r="AX58" s="1769"/>
      <c r="AY58" s="1769"/>
      <c r="AZ58" s="1769"/>
      <c r="BA58" s="1774"/>
      <c r="BB58" s="894"/>
      <c r="BC58" s="789"/>
      <c r="BD58" s="822" t="str">
        <f t="shared" si="5"/>
        <v/>
      </c>
      <c r="BE58" s="774"/>
      <c r="BF58" s="774"/>
      <c r="BG58" s="774"/>
      <c r="BH58" s="774"/>
      <c r="BI58" s="789"/>
      <c r="BJ58" s="789"/>
      <c r="BK58" s="789"/>
      <c r="BL58" s="789"/>
      <c r="BM58" s="791"/>
      <c r="BN58" s="791"/>
      <c r="BO58" s="791"/>
      <c r="BP58" s="791"/>
      <c r="BQ58" s="792"/>
      <c r="BR58" s="796"/>
      <c r="BS58" s="884"/>
      <c r="BT58" s="884"/>
      <c r="BU58" s="1051"/>
      <c r="BV58" s="1191"/>
      <c r="BW58" s="1191"/>
      <c r="BX58" s="1837"/>
      <c r="BY58" s="1853"/>
      <c r="BZ58" s="998"/>
    </row>
    <row r="59" spans="1:78" ht="145.5" customHeight="1" x14ac:dyDescent="0.2">
      <c r="A59" s="1817"/>
      <c r="B59" s="1818"/>
      <c r="C59" s="1834"/>
      <c r="D59" s="1820"/>
      <c r="E59" s="1004"/>
      <c r="F59" s="1759"/>
      <c r="G59" s="995"/>
      <c r="H59" s="1013"/>
      <c r="I59" s="1774"/>
      <c r="J59" s="1767"/>
      <c r="K59" s="1022"/>
      <c r="L59" s="995"/>
      <c r="M59" s="1169"/>
      <c r="N59" s="1491"/>
      <c r="O59" s="1491"/>
      <c r="P59" s="1191"/>
      <c r="Q59" s="1827"/>
      <c r="R59" s="1774"/>
      <c r="S59" s="1825"/>
      <c r="T59" s="1847"/>
      <c r="U59" s="1825"/>
      <c r="V59" s="1774"/>
      <c r="W59" s="1825"/>
      <c r="X59" s="1781"/>
      <c r="Y59" s="1825"/>
      <c r="Z59" s="1825"/>
      <c r="AA59" s="1769"/>
      <c r="AB59" s="812">
        <v>3</v>
      </c>
      <c r="AC59" s="829" t="s">
        <v>1469</v>
      </c>
      <c r="AD59" s="915" t="s">
        <v>1470</v>
      </c>
      <c r="AE59" s="906" t="s">
        <v>1471</v>
      </c>
      <c r="AF59" s="903" t="str">
        <f t="shared" si="0"/>
        <v>Probabilidad</v>
      </c>
      <c r="AG59" s="907" t="s">
        <v>221</v>
      </c>
      <c r="AH59" s="904">
        <f t="shared" si="1"/>
        <v>0.25</v>
      </c>
      <c r="AI59" s="907" t="s">
        <v>222</v>
      </c>
      <c r="AJ59" s="904">
        <f t="shared" si="2"/>
        <v>0.15</v>
      </c>
      <c r="AK59" s="905">
        <f t="shared" si="3"/>
        <v>0.4</v>
      </c>
      <c r="AL59" s="908">
        <f>IFERROR(IF(AND(AF58="Probabilidad",AF59="Probabilidad"),(AL58-(+AL58*AK59)),IF(AND(AF58="Impacto",AF59="Probabilidad"),(AL57-(+AL57*AK59)),IF(AF59="Impacto",AL58,""))),"")</f>
        <v>0.28799999999999998</v>
      </c>
      <c r="AM59" s="908">
        <f>IFERROR(IF(AND(AF58="Impacto",AF59="Impacto"),(AM58-(+AM58*AK59)),IF(AND(AF58="Probabilidad",AF59="Impacto"),(AM57-(+AM57*AK59)),IF(AF59="Probabilidad",AM58,""))),"")</f>
        <v>0.30000000000000004</v>
      </c>
      <c r="AN59" s="907" t="s">
        <v>223</v>
      </c>
      <c r="AO59" s="907" t="s">
        <v>245</v>
      </c>
      <c r="AP59" s="907" t="s">
        <v>241</v>
      </c>
      <c r="AQ59" s="907" t="s">
        <v>226</v>
      </c>
      <c r="AR59" s="1512"/>
      <c r="AS59" s="1767"/>
      <c r="AT59" s="1767"/>
      <c r="AU59" s="1769"/>
      <c r="AV59" s="1767"/>
      <c r="AW59" s="1767"/>
      <c r="AX59" s="1769"/>
      <c r="AY59" s="1769"/>
      <c r="AZ59" s="1769"/>
      <c r="BA59" s="1774"/>
      <c r="BB59" s="894"/>
      <c r="BC59" s="789"/>
      <c r="BD59" s="822" t="str">
        <f t="shared" si="5"/>
        <v/>
      </c>
      <c r="BE59" s="774"/>
      <c r="BF59" s="774"/>
      <c r="BG59" s="774"/>
      <c r="BH59" s="774"/>
      <c r="BI59" s="789"/>
      <c r="BJ59" s="789"/>
      <c r="BK59" s="789"/>
      <c r="BL59" s="789"/>
      <c r="BM59" s="791"/>
      <c r="BN59" s="791"/>
      <c r="BO59" s="791"/>
      <c r="BP59" s="791"/>
      <c r="BQ59" s="792"/>
      <c r="BR59" s="796"/>
      <c r="BS59" s="884"/>
      <c r="BT59" s="884"/>
      <c r="BU59" s="1051"/>
      <c r="BV59" s="1191"/>
      <c r="BW59" s="1191"/>
      <c r="BX59" s="1837"/>
      <c r="BY59" s="1853"/>
      <c r="BZ59" s="998"/>
    </row>
    <row r="60" spans="1:78" ht="145.5" customHeight="1" x14ac:dyDescent="0.2">
      <c r="A60" s="1817"/>
      <c r="B60" s="1818"/>
      <c r="C60" s="1834"/>
      <c r="D60" s="1820"/>
      <c r="E60" s="1004"/>
      <c r="F60" s="1759"/>
      <c r="G60" s="995"/>
      <c r="H60" s="1013"/>
      <c r="I60" s="1774"/>
      <c r="J60" s="1767"/>
      <c r="K60" s="1022"/>
      <c r="L60" s="995"/>
      <c r="M60" s="1169"/>
      <c r="N60" s="1491"/>
      <c r="O60" s="1491"/>
      <c r="P60" s="1191"/>
      <c r="Q60" s="1827"/>
      <c r="R60" s="1774"/>
      <c r="S60" s="1825"/>
      <c r="T60" s="1847"/>
      <c r="U60" s="1825"/>
      <c r="V60" s="1774"/>
      <c r="W60" s="1825"/>
      <c r="X60" s="1781"/>
      <c r="Y60" s="1825"/>
      <c r="Z60" s="1825"/>
      <c r="AA60" s="1769"/>
      <c r="AB60" s="812">
        <v>4</v>
      </c>
      <c r="AC60" s="916" t="s">
        <v>1402</v>
      </c>
      <c r="AD60" s="915" t="s">
        <v>1394</v>
      </c>
      <c r="AE60" s="906" t="s">
        <v>1403</v>
      </c>
      <c r="AF60" s="903" t="str">
        <f t="shared" si="0"/>
        <v>Probabilidad</v>
      </c>
      <c r="AG60" s="907" t="s">
        <v>221</v>
      </c>
      <c r="AH60" s="904">
        <f t="shared" si="1"/>
        <v>0.25</v>
      </c>
      <c r="AI60" s="907" t="s">
        <v>734</v>
      </c>
      <c r="AJ60" s="904">
        <f t="shared" si="2"/>
        <v>0.25</v>
      </c>
      <c r="AK60" s="905">
        <f t="shared" si="3"/>
        <v>0.5</v>
      </c>
      <c r="AL60" s="908">
        <f>IFERROR(IF(AND(AF59="Probabilidad",AF60="Probabilidad"),(AL59-(+AL59*AK60)),IF(AND(AF59="Impacto",AF60="Probabilidad"),(AL58-(+AL58*AK60)),IF(AF60="Impacto",AL59,""))),"")</f>
        <v>0.14399999999999999</v>
      </c>
      <c r="AM60" s="908">
        <f>IFERROR(IF(AND(AF59="Impacto",AF60="Impacto"),(AM59-(+AM59*AK60)),IF(AND(AF59="Probabilidad",AF60="Impacto"),(AM58-(+AM58*AK60)),IF(AF60="Probabilidad",AM59,""))),"")</f>
        <v>0.30000000000000004</v>
      </c>
      <c r="AN60" s="907" t="s">
        <v>223</v>
      </c>
      <c r="AO60" s="907" t="s">
        <v>443</v>
      </c>
      <c r="AP60" s="907" t="s">
        <v>241</v>
      </c>
      <c r="AQ60" s="907" t="s">
        <v>226</v>
      </c>
      <c r="AR60" s="1512"/>
      <c r="AS60" s="1767"/>
      <c r="AT60" s="1767"/>
      <c r="AU60" s="1769"/>
      <c r="AV60" s="1767"/>
      <c r="AW60" s="1767"/>
      <c r="AX60" s="1769"/>
      <c r="AY60" s="1769"/>
      <c r="AZ60" s="1769"/>
      <c r="BA60" s="1774"/>
      <c r="BB60" s="894"/>
      <c r="BC60" s="789"/>
      <c r="BD60" s="822" t="str">
        <f t="shared" si="5"/>
        <v/>
      </c>
      <c r="BE60" s="774"/>
      <c r="BF60" s="774"/>
      <c r="BG60" s="774"/>
      <c r="BH60" s="774"/>
      <c r="BI60" s="789"/>
      <c r="BJ60" s="789"/>
      <c r="BK60" s="789"/>
      <c r="BL60" s="789"/>
      <c r="BM60" s="791"/>
      <c r="BN60" s="791"/>
      <c r="BO60" s="791"/>
      <c r="BP60" s="791"/>
      <c r="BQ60" s="792"/>
      <c r="BR60" s="796"/>
      <c r="BS60" s="884"/>
      <c r="BT60" s="884"/>
      <c r="BU60" s="1051"/>
      <c r="BV60" s="1191"/>
      <c r="BW60" s="1191"/>
      <c r="BX60" s="1837"/>
      <c r="BY60" s="1853"/>
      <c r="BZ60" s="998"/>
    </row>
    <row r="61" spans="1:78" ht="171.75" customHeight="1" x14ac:dyDescent="0.2">
      <c r="A61" s="1817"/>
      <c r="B61" s="1818"/>
      <c r="C61" s="1834"/>
      <c r="D61" s="1820"/>
      <c r="E61" s="1004"/>
      <c r="F61" s="1759"/>
      <c r="G61" s="995"/>
      <c r="H61" s="1013"/>
      <c r="I61" s="1774"/>
      <c r="J61" s="1767"/>
      <c r="K61" s="1022"/>
      <c r="L61" s="995"/>
      <c r="M61" s="1169"/>
      <c r="N61" s="1491"/>
      <c r="O61" s="1491"/>
      <c r="P61" s="1191"/>
      <c r="Q61" s="1827"/>
      <c r="R61" s="1774"/>
      <c r="S61" s="1825"/>
      <c r="T61" s="1847"/>
      <c r="U61" s="1825"/>
      <c r="V61" s="1774"/>
      <c r="W61" s="1825"/>
      <c r="X61" s="1781"/>
      <c r="Y61" s="1825"/>
      <c r="Z61" s="1825"/>
      <c r="AA61" s="1769"/>
      <c r="AB61" s="812">
        <v>5</v>
      </c>
      <c r="AC61" s="916" t="s">
        <v>1421</v>
      </c>
      <c r="AD61" s="915" t="s">
        <v>1394</v>
      </c>
      <c r="AE61" s="324" t="s">
        <v>1403</v>
      </c>
      <c r="AF61" s="903" t="str">
        <f t="shared" si="0"/>
        <v>Impacto</v>
      </c>
      <c r="AG61" s="907" t="s">
        <v>264</v>
      </c>
      <c r="AH61" s="904">
        <f t="shared" si="1"/>
        <v>0.1</v>
      </c>
      <c r="AI61" s="907" t="s">
        <v>222</v>
      </c>
      <c r="AJ61" s="904">
        <f t="shared" si="2"/>
        <v>0.15</v>
      </c>
      <c r="AK61" s="905">
        <f t="shared" si="3"/>
        <v>0.25</v>
      </c>
      <c r="AL61" s="908">
        <f>IFERROR(IF(AND(AF60="Probabilidad",AF61="Probabilidad"),(AL60-(+AL60*AK61)),IF(AND(AF60="Impacto",AF61="Probabilidad"),(AL59-(+AL59*AK61)),IF(AF61="Impacto",AL60,""))),"")</f>
        <v>0.14399999999999999</v>
      </c>
      <c r="AM61" s="908">
        <f>IFERROR(IF(AND(AF60="Impacto",AF61="Impacto"),(AM60-(+AM60*AK61)),IF(AND(AF60="Probabilidad",AF61="Impacto"),(AM59-(+AM59*AK61)),IF(AF61="Probabilidad",AM60,""))),"")</f>
        <v>0.22500000000000003</v>
      </c>
      <c r="AN61" s="907" t="s">
        <v>223</v>
      </c>
      <c r="AO61" s="907" t="s">
        <v>291</v>
      </c>
      <c r="AP61" s="907" t="s">
        <v>241</v>
      </c>
      <c r="AQ61" s="907" t="s">
        <v>226</v>
      </c>
      <c r="AR61" s="1512"/>
      <c r="AS61" s="1767"/>
      <c r="AT61" s="1767"/>
      <c r="AU61" s="1769"/>
      <c r="AV61" s="1767"/>
      <c r="AW61" s="1767"/>
      <c r="AX61" s="1769"/>
      <c r="AY61" s="1769"/>
      <c r="AZ61" s="1769"/>
      <c r="BA61" s="1774"/>
      <c r="BB61" s="894"/>
      <c r="BC61" s="789"/>
      <c r="BD61" s="822" t="str">
        <f t="shared" si="5"/>
        <v/>
      </c>
      <c r="BE61" s="774"/>
      <c r="BF61" s="774"/>
      <c r="BG61" s="774"/>
      <c r="BH61" s="774"/>
      <c r="BI61" s="789"/>
      <c r="BJ61" s="789"/>
      <c r="BK61" s="789"/>
      <c r="BL61" s="789"/>
      <c r="BM61" s="791"/>
      <c r="BN61" s="791"/>
      <c r="BO61" s="791"/>
      <c r="BP61" s="791"/>
      <c r="BQ61" s="792"/>
      <c r="BR61" s="796"/>
      <c r="BS61" s="884"/>
      <c r="BT61" s="884"/>
      <c r="BU61" s="1051"/>
      <c r="BV61" s="1191"/>
      <c r="BW61" s="1191"/>
      <c r="BX61" s="1837"/>
      <c r="BY61" s="1853"/>
      <c r="BZ61" s="998"/>
    </row>
    <row r="62" spans="1:78" ht="17" thickBot="1" x14ac:dyDescent="0.25">
      <c r="A62" s="1817"/>
      <c r="B62" s="1818"/>
      <c r="C62" s="1834"/>
      <c r="D62" s="1821"/>
      <c r="E62" s="1004"/>
      <c r="F62" s="1785"/>
      <c r="G62" s="1786"/>
      <c r="H62" s="1013"/>
      <c r="I62" s="1764"/>
      <c r="J62" s="1768"/>
      <c r="K62" s="1022"/>
      <c r="L62" s="1786"/>
      <c r="M62" s="1170"/>
      <c r="N62" s="1851"/>
      <c r="O62" s="1851"/>
      <c r="P62" s="1761"/>
      <c r="Q62" s="1857"/>
      <c r="R62" s="1764"/>
      <c r="S62" s="1849"/>
      <c r="T62" s="1850"/>
      <c r="U62" s="1849"/>
      <c r="V62" s="1764"/>
      <c r="W62" s="1849"/>
      <c r="X62" s="1783"/>
      <c r="Y62" s="1849"/>
      <c r="Z62" s="1849"/>
      <c r="AA62" s="1763"/>
      <c r="AB62" s="769">
        <v>6</v>
      </c>
      <c r="AC62" s="754"/>
      <c r="AD62" s="754"/>
      <c r="AE62" s="754"/>
      <c r="AF62" s="819" t="str">
        <f t="shared" si="0"/>
        <v/>
      </c>
      <c r="AG62" s="902"/>
      <c r="AH62" s="917" t="str">
        <f t="shared" si="1"/>
        <v/>
      </c>
      <c r="AI62" s="902"/>
      <c r="AJ62" s="917" t="str">
        <f t="shared" si="2"/>
        <v/>
      </c>
      <c r="AK62" s="918" t="str">
        <f t="shared" si="3"/>
        <v/>
      </c>
      <c r="AL62" s="919" t="str">
        <f>IFERROR(IF(AND(AF61="Probabilidad",AF62="Probabilidad"),(AL61-(+AL61*AK62)),IF(AND(AF61="Impacto",AF62="Probabilidad"),(AL60-(+AL60*AK62)),IF(AF62="Impacto",AL61,""))),"")</f>
        <v/>
      </c>
      <c r="AM62" s="919" t="str">
        <f>IFERROR(IF(AND(AF61="Impacto",AF62="Impacto"),(AM61-(+AM61*AK62)),IF(AND(AF61="Probabilidad",AF62="Impacto"),(AM60-(+AM60*AK62)),IF(AF62="Probabilidad",AM61,""))),"")</f>
        <v/>
      </c>
      <c r="AN62" s="126"/>
      <c r="AO62" s="126"/>
      <c r="AP62" s="126"/>
      <c r="AQ62" s="126"/>
      <c r="AR62" s="1512"/>
      <c r="AS62" s="1762"/>
      <c r="AT62" s="1762"/>
      <c r="AU62" s="1763"/>
      <c r="AV62" s="1762"/>
      <c r="AW62" s="1762"/>
      <c r="AX62" s="1763"/>
      <c r="AY62" s="1763"/>
      <c r="AZ62" s="1763"/>
      <c r="BA62" s="1764"/>
      <c r="BB62" s="785"/>
      <c r="BC62" s="772"/>
      <c r="BD62" s="783" t="str">
        <f t="shared" si="5"/>
        <v/>
      </c>
      <c r="BE62" s="754"/>
      <c r="BF62" s="754"/>
      <c r="BG62" s="754"/>
      <c r="BH62" s="754"/>
      <c r="BI62" s="772"/>
      <c r="BJ62" s="772"/>
      <c r="BK62" s="772"/>
      <c r="BL62" s="772"/>
      <c r="BM62" s="764"/>
      <c r="BN62" s="764"/>
      <c r="BO62" s="764"/>
      <c r="BP62" s="764"/>
      <c r="BQ62" s="753"/>
      <c r="BR62" s="920"/>
      <c r="BS62" s="884"/>
      <c r="BT62" s="884"/>
      <c r="BU62" s="1052"/>
      <c r="BV62" s="1192"/>
      <c r="BW62" s="1192"/>
      <c r="BX62" s="1838"/>
      <c r="BY62" s="1854"/>
      <c r="BZ62" s="999"/>
    </row>
    <row r="63" spans="1:78" ht="145" x14ac:dyDescent="0.2">
      <c r="A63" s="1817"/>
      <c r="B63" s="1818"/>
      <c r="C63" s="1835"/>
      <c r="D63" s="1000" t="s">
        <v>1387</v>
      </c>
      <c r="E63" s="1003" t="s">
        <v>210</v>
      </c>
      <c r="F63" s="1260">
        <v>4</v>
      </c>
      <c r="G63" s="1194" t="s">
        <v>1472</v>
      </c>
      <c r="H63" s="1229" t="s">
        <v>1247</v>
      </c>
      <c r="I63" s="1214" t="s">
        <v>1215</v>
      </c>
      <c r="J63" s="1812" t="str">
        <f>IF(D63="","",IF(D63="RG",[1]Árbol!A74,IF(D63="RIC",[1]Árbol!A74,IF(D63="RLAFT",[1]Árbol!A74,IF(D63="RF",[1]Árbol!A74,IF(I63="","",(CONCATENATE(I63," ",$M$3," ",G63," ",$M$4," ",O63," ",$M$5," ",N63))))))))</f>
        <v>Pérdida de Disponibilidad de One Drive - \FileServer_OAP  
a. Perdida o hurto  de información 
b. Espionaje remoto
c. Falla de la plataforma. Problemas de sincronización
a. Desconocimiento de las políticas de seguridad de la información
b. Ausencia de copias de respaldo
c. Ausencia de planes de continuidad</v>
      </c>
      <c r="K63" s="1228" t="s">
        <v>313</v>
      </c>
      <c r="L63" s="1194" t="s">
        <v>562</v>
      </c>
      <c r="M63" s="1168" t="s">
        <v>1389</v>
      </c>
      <c r="N63" s="1206" t="s">
        <v>1473</v>
      </c>
      <c r="O63" s="1206" t="s">
        <v>1474</v>
      </c>
      <c r="P63" s="1209" t="s">
        <v>1392</v>
      </c>
      <c r="Q63" s="1866" t="s">
        <v>1392</v>
      </c>
      <c r="R63" s="1214" t="s">
        <v>340</v>
      </c>
      <c r="S63" s="1861">
        <f>IF(R63="Muy Alta",100%,IF(R63="Alta",80%,IF(R63="Media",60%,IF(R63="Baja",40%,IF(R63="Muy Baja",20%,"")))))</f>
        <v>0.8</v>
      </c>
      <c r="T63" s="1868"/>
      <c r="U63" s="1861" t="str">
        <f>IF(T63="Catastrófico",100%,IF(T63="Mayor",80%,IF(T63="Moderado",60%,IF(T63="Menor",40%,IF(T63="Leve",20%,"")))))</f>
        <v/>
      </c>
      <c r="V63" s="1214" t="s">
        <v>251</v>
      </c>
      <c r="W63" s="1861">
        <f>IF(V63="Catastrófico",100%,IF(V63="Mayor",80%,IF(V63="Moderado",60%,IF(V63="Menor",40%,IF(V63="Leve",20%,"")))))</f>
        <v>0.4</v>
      </c>
      <c r="X63" s="1137" t="str">
        <f>IF(Y63=100%,"Catastrófico",IF(Y63=80%,"Mayor",IF(Y63=60%,"Moderado",IF(Y63=40%,"Menor",IF(Y63=20%,"Leve","")))))</f>
        <v>Menor</v>
      </c>
      <c r="Y63" s="1861">
        <f>IF(AND(U63="",W63=""),"",MAX(U63,W63))</f>
        <v>0.4</v>
      </c>
      <c r="Z63" s="1861" t="str">
        <f>CONCATENATE(R63,X63)</f>
        <v>AltaMenor</v>
      </c>
      <c r="AA63" s="1216"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Moderado</v>
      </c>
      <c r="AB63" s="242">
        <v>1</v>
      </c>
      <c r="AC63" s="329" t="s">
        <v>1402</v>
      </c>
      <c r="AD63" s="240" t="s">
        <v>1394</v>
      </c>
      <c r="AE63" s="329" t="s">
        <v>1403</v>
      </c>
      <c r="AF63" s="243" t="str">
        <f t="shared" si="0"/>
        <v>Probabilidad</v>
      </c>
      <c r="AG63" s="244" t="s">
        <v>221</v>
      </c>
      <c r="AH63" s="921">
        <f t="shared" si="1"/>
        <v>0.25</v>
      </c>
      <c r="AI63" s="244" t="s">
        <v>734</v>
      </c>
      <c r="AJ63" s="921">
        <f t="shared" si="2"/>
        <v>0.25</v>
      </c>
      <c r="AK63" s="245">
        <f t="shared" si="3"/>
        <v>0.5</v>
      </c>
      <c r="AL63" s="246">
        <f>IFERROR(IF(AF63="Probabilidad",(S63-(+S63*AK63)),IF(AF63="Impacto",S63,"")),"")</f>
        <v>0.4</v>
      </c>
      <c r="AM63" s="246">
        <f>IFERROR(IF(AF63="Impacto",(Y63-(+Y63*AK63)),IF(AF63="Probabilidad",Y63,"")),"")</f>
        <v>0.4</v>
      </c>
      <c r="AN63" s="247" t="s">
        <v>223</v>
      </c>
      <c r="AO63" s="247" t="s">
        <v>443</v>
      </c>
      <c r="AP63" s="247" t="s">
        <v>241</v>
      </c>
      <c r="AQ63" s="247" t="s">
        <v>242</v>
      </c>
      <c r="AR63" s="1511" t="s">
        <v>1404</v>
      </c>
      <c r="AS63" s="1230">
        <f>S63</f>
        <v>0.8</v>
      </c>
      <c r="AT63" s="1230">
        <f>IF(AL63="","",MIN(AL63:AL68))</f>
        <v>0.24</v>
      </c>
      <c r="AU63" s="1216" t="str">
        <f>IFERROR(IF(AT63="","",IF(AT63&lt;=0.2,"Muy Baja",IF(AT63&lt;=0.4,"Baja",IF(AT63&lt;=0.6,"Media",IF(AT63&lt;=0.8,"Alta","Muy Alta"))))),"")</f>
        <v>Baja</v>
      </c>
      <c r="AV63" s="1230">
        <f>Y63</f>
        <v>0.4</v>
      </c>
      <c r="AW63" s="1230">
        <f>IF(AM63="","",MIN(AM63:AM68))</f>
        <v>0.16875000000000001</v>
      </c>
      <c r="AX63" s="1216" t="str">
        <f>IFERROR(IF(AW63="","",IF(AW63&lt;=0.2,"Leve",IF(AW63&lt;=0.4,"Menor",IF(AW63&lt;=0.6,"Moderado",IF(AW63&lt;=0.8,"Mayor","Catastrófico"))))),"")</f>
        <v>Leve</v>
      </c>
      <c r="AY63" s="1216" t="str">
        <f>AA63</f>
        <v>Moderado</v>
      </c>
      <c r="AZ63" s="1216"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Bajo</v>
      </c>
      <c r="BA63" s="1214" t="s">
        <v>255</v>
      </c>
      <c r="BB63" s="248"/>
      <c r="BC63" s="248"/>
      <c r="BD63" s="268" t="str">
        <f t="shared" si="5"/>
        <v/>
      </c>
      <c r="BE63" s="240"/>
      <c r="BF63" s="240"/>
      <c r="BG63" s="240"/>
      <c r="BH63" s="240"/>
      <c r="BI63" s="248"/>
      <c r="BJ63" s="248"/>
      <c r="BK63" s="248"/>
      <c r="BL63" s="248"/>
      <c r="BM63" s="251"/>
      <c r="BN63" s="251"/>
      <c r="BO63" s="251"/>
      <c r="BP63" s="251"/>
      <c r="BQ63" s="252"/>
      <c r="BR63" s="922"/>
      <c r="BS63" s="884"/>
      <c r="BT63" s="884"/>
      <c r="BU63" s="1050"/>
      <c r="BV63" s="1075"/>
      <c r="BW63" s="1075"/>
      <c r="BX63" s="1836"/>
      <c r="BY63" s="1852"/>
      <c r="BZ63" s="997"/>
    </row>
    <row r="64" spans="1:78" ht="167" x14ac:dyDescent="0.2">
      <c r="A64" s="1817"/>
      <c r="B64" s="1818"/>
      <c r="C64" s="1835"/>
      <c r="D64" s="1820"/>
      <c r="E64" s="1004"/>
      <c r="F64" s="1759"/>
      <c r="G64" s="995"/>
      <c r="H64" s="1013"/>
      <c r="I64" s="1774"/>
      <c r="J64" s="1767"/>
      <c r="K64" s="1022"/>
      <c r="L64" s="995"/>
      <c r="M64" s="1169"/>
      <c r="N64" s="1491"/>
      <c r="O64" s="1491"/>
      <c r="P64" s="1191"/>
      <c r="Q64" s="1832"/>
      <c r="R64" s="1774"/>
      <c r="S64" s="1825"/>
      <c r="T64" s="1847"/>
      <c r="U64" s="1825"/>
      <c r="V64" s="1774"/>
      <c r="W64" s="1825"/>
      <c r="X64" s="1781"/>
      <c r="Y64" s="1825"/>
      <c r="Z64" s="1825"/>
      <c r="AA64" s="1769"/>
      <c r="AB64" s="812">
        <v>2</v>
      </c>
      <c r="AC64" s="906" t="s">
        <v>1405</v>
      </c>
      <c r="AD64" s="774" t="s">
        <v>1394</v>
      </c>
      <c r="AE64" s="906" t="s">
        <v>1403</v>
      </c>
      <c r="AF64" s="813" t="str">
        <f t="shared" si="0"/>
        <v>Impacto</v>
      </c>
      <c r="AG64" s="780" t="s">
        <v>264</v>
      </c>
      <c r="AH64" s="790">
        <f t="shared" si="1"/>
        <v>0.1</v>
      </c>
      <c r="AI64" s="780" t="s">
        <v>222</v>
      </c>
      <c r="AJ64" s="790">
        <f t="shared" si="2"/>
        <v>0.15</v>
      </c>
      <c r="AK64" s="814">
        <f t="shared" si="3"/>
        <v>0.25</v>
      </c>
      <c r="AL64" s="815">
        <f>IFERROR(IF(AND(AF63="Probabilidad",AF64="Probabilidad"),(AL63-(+AL63*AK64)),IF(AF64="Probabilidad",(S63-(+S63*AK64)),IF(AF64="Impacto",AL63,""))),"")</f>
        <v>0.4</v>
      </c>
      <c r="AM64" s="815">
        <f>IFERROR(IF(AND(AF63="Impacto",AF64="Impacto"),(AM63-(+AM63*AK64)),IF(AF64="Impacto",(Y63-(+Y63*AK64)),IF(AF64="Probabilidad",AM63,""))),"")</f>
        <v>0.30000000000000004</v>
      </c>
      <c r="AN64" s="751" t="s">
        <v>223</v>
      </c>
      <c r="AO64" s="751" t="s">
        <v>291</v>
      </c>
      <c r="AP64" s="751" t="s">
        <v>241</v>
      </c>
      <c r="AQ64" s="751" t="s">
        <v>242</v>
      </c>
      <c r="AR64" s="1512"/>
      <c r="AS64" s="1767"/>
      <c r="AT64" s="1767"/>
      <c r="AU64" s="1769"/>
      <c r="AV64" s="1767"/>
      <c r="AW64" s="1767"/>
      <c r="AX64" s="1769"/>
      <c r="AY64" s="1769"/>
      <c r="AZ64" s="1769"/>
      <c r="BA64" s="1774"/>
      <c r="BB64" s="789"/>
      <c r="BC64" s="789"/>
      <c r="BD64" s="822" t="str">
        <f t="shared" si="5"/>
        <v/>
      </c>
      <c r="BE64" s="774"/>
      <c r="BF64" s="774"/>
      <c r="BG64" s="774"/>
      <c r="BH64" s="774"/>
      <c r="BI64" s="789"/>
      <c r="BJ64" s="789"/>
      <c r="BK64" s="789"/>
      <c r="BL64" s="789"/>
      <c r="BM64" s="791"/>
      <c r="BN64" s="791"/>
      <c r="BO64" s="791"/>
      <c r="BP64" s="791"/>
      <c r="BQ64" s="792"/>
      <c r="BR64" s="796"/>
      <c r="BS64" s="884"/>
      <c r="BT64" s="884"/>
      <c r="BU64" s="1051"/>
      <c r="BV64" s="1191"/>
      <c r="BW64" s="1191"/>
      <c r="BX64" s="1837"/>
      <c r="BY64" s="1853"/>
      <c r="BZ64" s="998"/>
    </row>
    <row r="65" spans="1:78" ht="145" x14ac:dyDescent="0.2">
      <c r="A65" s="1817"/>
      <c r="B65" s="1818"/>
      <c r="C65" s="1835"/>
      <c r="D65" s="1820"/>
      <c r="E65" s="1004"/>
      <c r="F65" s="1759"/>
      <c r="G65" s="995"/>
      <c r="H65" s="1013"/>
      <c r="I65" s="1774"/>
      <c r="J65" s="1767"/>
      <c r="K65" s="1022"/>
      <c r="L65" s="995"/>
      <c r="M65" s="1169"/>
      <c r="N65" s="1491"/>
      <c r="O65" s="1491"/>
      <c r="P65" s="1191"/>
      <c r="Q65" s="1832"/>
      <c r="R65" s="1774"/>
      <c r="S65" s="1825"/>
      <c r="T65" s="1847"/>
      <c r="U65" s="1825"/>
      <c r="V65" s="1774"/>
      <c r="W65" s="1825"/>
      <c r="X65" s="1781"/>
      <c r="Y65" s="1825"/>
      <c r="Z65" s="1825"/>
      <c r="AA65" s="1769"/>
      <c r="AB65" s="812">
        <v>3</v>
      </c>
      <c r="AC65" s="829" t="s">
        <v>1449</v>
      </c>
      <c r="AD65" s="829" t="s">
        <v>1419</v>
      </c>
      <c r="AE65" s="906" t="s">
        <v>1450</v>
      </c>
      <c r="AF65" s="903" t="str">
        <f t="shared" si="0"/>
        <v>Impacto</v>
      </c>
      <c r="AG65" s="907" t="s">
        <v>264</v>
      </c>
      <c r="AH65" s="904">
        <f t="shared" si="1"/>
        <v>0.1</v>
      </c>
      <c r="AI65" s="907" t="s">
        <v>222</v>
      </c>
      <c r="AJ65" s="904">
        <f t="shared" si="2"/>
        <v>0.15</v>
      </c>
      <c r="AK65" s="905">
        <f t="shared" si="3"/>
        <v>0.25</v>
      </c>
      <c r="AL65" s="908">
        <f>IFERROR(IF(AND(AF64="Probabilidad",AF65="Probabilidad"),(AL64-(+AL64*AK65)),IF(AND(AF64="Impacto",AF65="Probabilidad"),(AL63-(+AL63*AK65)),IF(AF65="Impacto",AL64,""))),"")</f>
        <v>0.4</v>
      </c>
      <c r="AM65" s="908">
        <f>IFERROR(IF(AND(AF64="Impacto",AF65="Impacto"),(AM64-(+AM64*AK65)),IF(AND(AF64="Probabilidad",AF65="Impacto"),(AM63-(+AM63*AK65)),IF(AF65="Probabilidad",AM64,""))),"")</f>
        <v>0.22500000000000003</v>
      </c>
      <c r="AN65" s="907" t="s">
        <v>223</v>
      </c>
      <c r="AO65" s="907" t="s">
        <v>443</v>
      </c>
      <c r="AP65" s="907" t="s">
        <v>241</v>
      </c>
      <c r="AQ65" s="907" t="s">
        <v>226</v>
      </c>
      <c r="AR65" s="1512"/>
      <c r="AS65" s="1767"/>
      <c r="AT65" s="1767"/>
      <c r="AU65" s="1769"/>
      <c r="AV65" s="1767"/>
      <c r="AW65" s="1767"/>
      <c r="AX65" s="1769"/>
      <c r="AY65" s="1769"/>
      <c r="AZ65" s="1769"/>
      <c r="BA65" s="1774"/>
      <c r="BB65" s="789"/>
      <c r="BC65" s="789"/>
      <c r="BD65" s="822" t="str">
        <f t="shared" si="5"/>
        <v/>
      </c>
      <c r="BE65" s="774"/>
      <c r="BF65" s="774"/>
      <c r="BG65" s="774"/>
      <c r="BH65" s="774"/>
      <c r="BI65" s="789"/>
      <c r="BJ65" s="789"/>
      <c r="BK65" s="789"/>
      <c r="BL65" s="789"/>
      <c r="BM65" s="791"/>
      <c r="BN65" s="791"/>
      <c r="BO65" s="791"/>
      <c r="BP65" s="791"/>
      <c r="BQ65" s="792"/>
      <c r="BR65" s="796"/>
      <c r="BS65" s="884"/>
      <c r="BT65" s="884"/>
      <c r="BU65" s="1051"/>
      <c r="BV65" s="1191"/>
      <c r="BW65" s="1191"/>
      <c r="BX65" s="1837"/>
      <c r="BY65" s="1853"/>
      <c r="BZ65" s="998"/>
    </row>
    <row r="66" spans="1:78" ht="145" x14ac:dyDescent="0.2">
      <c r="A66" s="1817"/>
      <c r="B66" s="1818"/>
      <c r="C66" s="1835"/>
      <c r="D66" s="1820"/>
      <c r="E66" s="1004"/>
      <c r="F66" s="1759"/>
      <c r="G66" s="995"/>
      <c r="H66" s="1013"/>
      <c r="I66" s="1774"/>
      <c r="J66" s="1767"/>
      <c r="K66" s="1022"/>
      <c r="L66" s="995"/>
      <c r="M66" s="1169"/>
      <c r="N66" s="1491"/>
      <c r="O66" s="1491"/>
      <c r="P66" s="1191"/>
      <c r="Q66" s="1832"/>
      <c r="R66" s="1774"/>
      <c r="S66" s="1825"/>
      <c r="T66" s="1847"/>
      <c r="U66" s="1825"/>
      <c r="V66" s="1774"/>
      <c r="W66" s="1825"/>
      <c r="X66" s="1781"/>
      <c r="Y66" s="1825"/>
      <c r="Z66" s="1825"/>
      <c r="AA66" s="1769"/>
      <c r="AB66" s="812">
        <v>4</v>
      </c>
      <c r="AC66" s="829" t="s">
        <v>1469</v>
      </c>
      <c r="AD66" s="829" t="s">
        <v>1419</v>
      </c>
      <c r="AE66" s="906" t="s">
        <v>1471</v>
      </c>
      <c r="AF66" s="903" t="str">
        <f t="shared" si="0"/>
        <v>Probabilidad</v>
      </c>
      <c r="AG66" s="907" t="s">
        <v>221</v>
      </c>
      <c r="AH66" s="904">
        <f t="shared" si="1"/>
        <v>0.25</v>
      </c>
      <c r="AI66" s="907" t="s">
        <v>222</v>
      </c>
      <c r="AJ66" s="904">
        <f t="shared" si="2"/>
        <v>0.15</v>
      </c>
      <c r="AK66" s="905">
        <f t="shared" si="3"/>
        <v>0.4</v>
      </c>
      <c r="AL66" s="908">
        <f>IFERROR(IF(AND(AF65="Probabilidad",AF66="Probabilidad"),(AL65-(+AL65*AK66)),IF(AND(AF65="Impacto",AF66="Probabilidad"),(AL64-(+AL64*AK66)),IF(AF66="Impacto",AL65,""))),"")</f>
        <v>0.24</v>
      </c>
      <c r="AM66" s="908">
        <f>IFERROR(IF(AND(AF65="Impacto",AF66="Impacto"),(AM65-(+AM65*AK66)),IF(AND(AF65="Probabilidad",AF66="Impacto"),(AM64-(+AM64*AK66)),IF(AF66="Probabilidad",AM65,""))),"")</f>
        <v>0.22500000000000003</v>
      </c>
      <c r="AN66" s="907" t="s">
        <v>223</v>
      </c>
      <c r="AO66" s="907" t="s">
        <v>245</v>
      </c>
      <c r="AP66" s="907" t="s">
        <v>241</v>
      </c>
      <c r="AQ66" s="907" t="s">
        <v>226</v>
      </c>
      <c r="AR66" s="1512"/>
      <c r="AS66" s="1767"/>
      <c r="AT66" s="1767"/>
      <c r="AU66" s="1769"/>
      <c r="AV66" s="1767"/>
      <c r="AW66" s="1767"/>
      <c r="AX66" s="1769"/>
      <c r="AY66" s="1769"/>
      <c r="AZ66" s="1769"/>
      <c r="BA66" s="1774"/>
      <c r="BB66" s="789"/>
      <c r="BC66" s="789"/>
      <c r="BD66" s="822" t="str">
        <f t="shared" si="5"/>
        <v/>
      </c>
      <c r="BE66" s="774"/>
      <c r="BF66" s="774"/>
      <c r="BG66" s="774"/>
      <c r="BH66" s="774"/>
      <c r="BI66" s="789"/>
      <c r="BJ66" s="789"/>
      <c r="BK66" s="789"/>
      <c r="BL66" s="789"/>
      <c r="BM66" s="791"/>
      <c r="BN66" s="791"/>
      <c r="BO66" s="791"/>
      <c r="BP66" s="791"/>
      <c r="BQ66" s="792"/>
      <c r="BR66" s="796"/>
      <c r="BS66" s="884"/>
      <c r="BT66" s="884"/>
      <c r="BU66" s="1051"/>
      <c r="BV66" s="1191"/>
      <c r="BW66" s="1191"/>
      <c r="BX66" s="1837"/>
      <c r="BY66" s="1853"/>
      <c r="BZ66" s="998"/>
    </row>
    <row r="67" spans="1:78" ht="168" thickBot="1" x14ac:dyDescent="0.25">
      <c r="A67" s="1817"/>
      <c r="B67" s="1818"/>
      <c r="C67" s="1835"/>
      <c r="D67" s="1820"/>
      <c r="E67" s="1004"/>
      <c r="F67" s="1759"/>
      <c r="G67" s="995"/>
      <c r="H67" s="1013"/>
      <c r="I67" s="1774"/>
      <c r="J67" s="1767"/>
      <c r="K67" s="1022"/>
      <c r="L67" s="995"/>
      <c r="M67" s="1169"/>
      <c r="N67" s="1491"/>
      <c r="O67" s="1491"/>
      <c r="P67" s="1191"/>
      <c r="Q67" s="1832"/>
      <c r="R67" s="1774"/>
      <c r="S67" s="1825"/>
      <c r="T67" s="1847"/>
      <c r="U67" s="1825"/>
      <c r="V67" s="1774"/>
      <c r="W67" s="1825"/>
      <c r="X67" s="1781"/>
      <c r="Y67" s="1825"/>
      <c r="Z67" s="1825"/>
      <c r="AA67" s="1769"/>
      <c r="AB67" s="812">
        <v>5</v>
      </c>
      <c r="AC67" s="830" t="s">
        <v>1462</v>
      </c>
      <c r="AD67" s="830" t="s">
        <v>1424</v>
      </c>
      <c r="AE67" s="830" t="s">
        <v>1463</v>
      </c>
      <c r="AF67" s="903" t="str">
        <f t="shared" si="0"/>
        <v>Impacto</v>
      </c>
      <c r="AG67" s="907" t="s">
        <v>264</v>
      </c>
      <c r="AH67" s="904">
        <f t="shared" si="1"/>
        <v>0.1</v>
      </c>
      <c r="AI67" s="907" t="s">
        <v>222</v>
      </c>
      <c r="AJ67" s="904">
        <f t="shared" si="2"/>
        <v>0.15</v>
      </c>
      <c r="AK67" s="905">
        <f t="shared" si="3"/>
        <v>0.25</v>
      </c>
      <c r="AL67" s="908">
        <f>IFERROR(IF(AND(AF66="Probabilidad",AF67="Probabilidad"),(AL66-(+AL66*AK67)),IF(AND(AF66="Impacto",AF67="Probabilidad"),(AL65-(+AL65*AK67)),IF(AF67="Impacto",AL66,""))),"")</f>
        <v>0.24</v>
      </c>
      <c r="AM67" s="908">
        <f>IFERROR(IF(AND(AF66="Impacto",AF67="Impacto"),(AM66-(+AM66*AK67)),IF(AND(AF66="Probabilidad",AF67="Impacto"),(AM65-(+AM65*AK67)),IF(AF67="Probabilidad",AM66,""))),"")</f>
        <v>0.16875000000000001</v>
      </c>
      <c r="AN67" s="316" t="s">
        <v>223</v>
      </c>
      <c r="AO67" s="316" t="s">
        <v>291</v>
      </c>
      <c r="AP67" s="316" t="s">
        <v>241</v>
      </c>
      <c r="AQ67" s="316" t="s">
        <v>226</v>
      </c>
      <c r="AR67" s="1512"/>
      <c r="AS67" s="1767"/>
      <c r="AT67" s="1767"/>
      <c r="AU67" s="1769"/>
      <c r="AV67" s="1767"/>
      <c r="AW67" s="1767"/>
      <c r="AX67" s="1769"/>
      <c r="AY67" s="1769"/>
      <c r="AZ67" s="1769"/>
      <c r="BA67" s="1774"/>
      <c r="BB67" s="789"/>
      <c r="BC67" s="789"/>
      <c r="BD67" s="822" t="str">
        <f t="shared" si="5"/>
        <v/>
      </c>
      <c r="BE67" s="774"/>
      <c r="BF67" s="774"/>
      <c r="BG67" s="774"/>
      <c r="BH67" s="774"/>
      <c r="BI67" s="789"/>
      <c r="BJ67" s="789"/>
      <c r="BK67" s="789"/>
      <c r="BL67" s="789"/>
      <c r="BM67" s="791"/>
      <c r="BN67" s="791"/>
      <c r="BO67" s="791"/>
      <c r="BP67" s="791"/>
      <c r="BQ67" s="792"/>
      <c r="BR67" s="796"/>
      <c r="BS67" s="884"/>
      <c r="BT67" s="884"/>
      <c r="BU67" s="1051"/>
      <c r="BV67" s="1191"/>
      <c r="BW67" s="1191"/>
      <c r="BX67" s="1837"/>
      <c r="BY67" s="1853"/>
      <c r="BZ67" s="998"/>
    </row>
    <row r="68" spans="1:78" ht="17" thickBot="1" x14ac:dyDescent="0.25">
      <c r="A68" s="1817"/>
      <c r="B68" s="1818"/>
      <c r="C68" s="1835"/>
      <c r="D68" s="1821"/>
      <c r="E68" s="1004"/>
      <c r="F68" s="1855"/>
      <c r="G68" s="1856"/>
      <c r="H68" s="1324"/>
      <c r="I68" s="1860"/>
      <c r="J68" s="1768"/>
      <c r="K68" s="1467"/>
      <c r="L68" s="1856"/>
      <c r="M68" s="1170"/>
      <c r="N68" s="1864"/>
      <c r="O68" s="1864"/>
      <c r="P68" s="1865"/>
      <c r="Q68" s="1867"/>
      <c r="R68" s="1860"/>
      <c r="S68" s="1862"/>
      <c r="T68" s="1869"/>
      <c r="U68" s="1862"/>
      <c r="V68" s="1860"/>
      <c r="W68" s="1862"/>
      <c r="X68" s="1863"/>
      <c r="Y68" s="1862"/>
      <c r="Z68" s="1862"/>
      <c r="AA68" s="1859"/>
      <c r="AB68" s="925">
        <v>6</v>
      </c>
      <c r="AC68" s="923"/>
      <c r="AD68" s="923"/>
      <c r="AE68" s="923"/>
      <c r="AF68" s="926" t="str">
        <f t="shared" si="0"/>
        <v/>
      </c>
      <c r="AG68" s="927"/>
      <c r="AH68" s="924" t="str">
        <f t="shared" si="1"/>
        <v/>
      </c>
      <c r="AI68" s="927"/>
      <c r="AJ68" s="924" t="str">
        <f t="shared" si="2"/>
        <v/>
      </c>
      <c r="AK68" s="928" t="str">
        <f t="shared" si="3"/>
        <v/>
      </c>
      <c r="AL68" s="929" t="str">
        <f>IFERROR(IF(AND(AF67="Probabilidad",AF68="Probabilidad"),(AL67-(+AL67*AK68)),IF(AND(AF67="Impacto",AF68="Probabilidad"),(AL66-(+AL66*AK68)),IF(AF68="Impacto",AL67,""))),"")</f>
        <v/>
      </c>
      <c r="AM68" s="929" t="str">
        <f>IFERROR(IF(AND(AF67="Impacto",AF68="Impacto"),(AM67-(+AM67*AK68)),IF(AND(AF67="Probabilidad",AF68="Impacto"),(AM66-(+AM66*AK68)),IF(AF68="Probabilidad",AM67,""))),"")</f>
        <v/>
      </c>
      <c r="AN68" s="261"/>
      <c r="AO68" s="261"/>
      <c r="AP68" s="261"/>
      <c r="AQ68" s="261"/>
      <c r="AR68" s="1536"/>
      <c r="AS68" s="1858"/>
      <c r="AT68" s="1858"/>
      <c r="AU68" s="1859"/>
      <c r="AV68" s="1858"/>
      <c r="AW68" s="1858"/>
      <c r="AX68" s="1859"/>
      <c r="AY68" s="1859"/>
      <c r="AZ68" s="1859"/>
      <c r="BA68" s="1860"/>
      <c r="BB68" s="872"/>
      <c r="BC68" s="872"/>
      <c r="BD68" s="930" t="str">
        <f t="shared" si="5"/>
        <v/>
      </c>
      <c r="BE68" s="923"/>
      <c r="BF68" s="923"/>
      <c r="BG68" s="923"/>
      <c r="BH68" s="923"/>
      <c r="BI68" s="872"/>
      <c r="BJ68" s="872"/>
      <c r="BK68" s="872"/>
      <c r="BL68" s="872"/>
      <c r="BM68" s="931"/>
      <c r="BN68" s="931"/>
      <c r="BO68" s="931"/>
      <c r="BP68" s="931"/>
      <c r="BQ68" s="932"/>
      <c r="BR68" s="933"/>
      <c r="BS68" s="884"/>
      <c r="BT68" s="884"/>
      <c r="BU68" s="1052"/>
      <c r="BV68" s="1192"/>
      <c r="BW68" s="1192"/>
      <c r="BX68" s="1838"/>
      <c r="BY68" s="1854"/>
      <c r="BZ68" s="999"/>
    </row>
    <row r="69" spans="1:78" ht="118" x14ac:dyDescent="0.2">
      <c r="A69" s="1817" t="s">
        <v>282</v>
      </c>
      <c r="B69" s="1818" t="s">
        <v>207</v>
      </c>
      <c r="C69" s="1819" t="s">
        <v>1475</v>
      </c>
      <c r="D69" s="1000" t="s">
        <v>1387</v>
      </c>
      <c r="E69" s="1003" t="s">
        <v>284</v>
      </c>
      <c r="F69" s="1006">
        <v>1</v>
      </c>
      <c r="G69" s="1075" t="s">
        <v>1476</v>
      </c>
      <c r="H69" s="1012" t="s">
        <v>1242</v>
      </c>
      <c r="I69" s="1015" t="s">
        <v>1218</v>
      </c>
      <c r="J69" s="1812" t="str">
        <f>IF(D69="","",IF(D69="RG",[1]Árbol!A80,IF(D69="RIC",[1]Árbol!A80,IF(D69="RLAFT",[1]Árbol!A80,IF(D69="RF",[1]Árbol!A80,IF(I69="","",(CONCATENATE(I69," ",$M$3," ",G69," ",$M$4," ",O69," ",$M$5," ",N69))))))))</f>
        <v>Pérdida de confidencialidad e integridad de 1. Historias Laborales
2. Planes de Talento Humano
3. Expedientes de Provisión de personal  1. Acceso no autorizado de los datos personales
2. Robo de medios o documentos
3. Perdida o modificación de información
4. Abuso de derechos  1. Entrenamiento insuficiente en seguridad
2. Falta de conciencia acerca de la seguridad
3. Acceso intencionado por parte de personal no autorizado
4. Deficiencia en la asignación de permisos</v>
      </c>
      <c r="K69" s="1021" t="s">
        <v>313</v>
      </c>
      <c r="L69" s="994" t="s">
        <v>562</v>
      </c>
      <c r="M69" s="1168" t="s">
        <v>1389</v>
      </c>
      <c r="N69" s="994" t="s">
        <v>1477</v>
      </c>
      <c r="O69" s="994" t="s">
        <v>1478</v>
      </c>
      <c r="P69" s="1075" t="s">
        <v>1392</v>
      </c>
      <c r="Q69" s="1133" t="s">
        <v>1392</v>
      </c>
      <c r="R69" s="1015" t="s">
        <v>217</v>
      </c>
      <c r="S69" s="1824">
        <f>IF(R69="Muy Alta",100%,IF(R69="Alta",80%,IF(R69="Media",60%,IF(R69="Baja",40%,IF(R69="Muy Baja",20%,"")))))</f>
        <v>0.6</v>
      </c>
      <c r="T69" s="1015" t="s">
        <v>251</v>
      </c>
      <c r="U69" s="1824">
        <f>IF(T69="Catastrófico",100%,IF(T69="Mayor",80%,IF(T69="Moderado",60%,IF(T69="Menor",40%,IF(T69="Leve",20%,"")))))</f>
        <v>0.4</v>
      </c>
      <c r="V69" s="1015" t="s">
        <v>317</v>
      </c>
      <c r="W69" s="1824">
        <f>IF(V69="Catastrófico",100%,IF(V69="Mayor",80%,IF(V69="Moderado",60%,IF(V69="Menor",40%,IF(V69="Leve",20%,"")))))</f>
        <v>0.2</v>
      </c>
      <c r="X69" s="1029" t="str">
        <f>IF(Y69=100%,"Catastrófico",IF(Y69=80%,"Mayor",IF(Y69=60%,"Moderado",IF(Y69=40%,"Menor",IF(Y69=20%,"Leve","")))))</f>
        <v>Menor</v>
      </c>
      <c r="Y69" s="1824">
        <f>IF(AND(U69="",W69=""),"",MAX(U69,W69))</f>
        <v>0.4</v>
      </c>
      <c r="Z69" s="1824" t="str">
        <f>CONCATENATE(R69,X69)</f>
        <v>MediaMenor</v>
      </c>
      <c r="AA69" s="1038" t="str">
        <f>IF(Z69="Muy AltaLeve","Alto",IF(Z69="Muy AltaMenor","Alto",IF(Z69="Muy AltaModerado","Alto",IF(Z69="Muy AltaMayor","Alto",IF(Z69="Muy AltaCatastrófico","Extremo",IF(Z69="AltaLeve","Moderado",IF(Z69="AltaMenor","Moderado",IF(Z69="AltaModerado","Alto",IF(Z69="AltaMayor","Alto",IF(Z69="AltaCatastrófico","Extremo",IF(Z69="MediaLeve","Moderado",IF(Z69="MediaMenor","Moderado",IF(Z69="MediaModerado","Moderado",IF(Z69="MediaMayor","Alto",IF(Z69="MediaCatastrófico","Extremo",IF(Z69="BajaLeve","Bajo",IF(Z69="BajaMenor","Moderado",IF(Z69="BajaModerado","Moderado",IF(Z69="BajaMayor","Alto",IF(Z69="BajaCatastrófico","Extremo",IF(Z69="Muy BajaLeve","Bajo",IF(Z69="Muy BajaMenor","Bajo",IF(Z69="Muy BajaModerado","Moderado",IF(Z69="Muy BajaMayor","Alto",IF(Z69="Muy BajaCatastrófico","Extremo","")))))))))))))))))))))))))</f>
        <v>Moderado</v>
      </c>
      <c r="AB69" s="97">
        <v>1</v>
      </c>
      <c r="AC69" s="9" t="s">
        <v>1409</v>
      </c>
      <c r="AD69" s="9" t="s">
        <v>1479</v>
      </c>
      <c r="AE69" s="9" t="s">
        <v>1480</v>
      </c>
      <c r="AF69" s="813" t="str">
        <f t="shared" si="0"/>
        <v>Probabilidad</v>
      </c>
      <c r="AG69" s="10" t="s">
        <v>281</v>
      </c>
      <c r="AH69" s="790">
        <f t="shared" si="1"/>
        <v>0.15</v>
      </c>
      <c r="AI69" s="10" t="s">
        <v>222</v>
      </c>
      <c r="AJ69" s="790">
        <f t="shared" si="2"/>
        <v>0.15</v>
      </c>
      <c r="AK69" s="814">
        <f t="shared" si="3"/>
        <v>0.3</v>
      </c>
      <c r="AL69" s="100">
        <f>IFERROR(IF(AF69="Probabilidad",(S69-(+S69*AK69)),IF(AF69="Impacto",S69,"")),"")</f>
        <v>0.42</v>
      </c>
      <c r="AM69" s="100">
        <f>IFERROR(IF(AF69="Impacto",(Y69-(+Y69*AK69)),IF(AF69="Probabilidad",Y69,"")),"")</f>
        <v>0.4</v>
      </c>
      <c r="AN69" s="50" t="s">
        <v>859</v>
      </c>
      <c r="AO69" s="50" t="s">
        <v>245</v>
      </c>
      <c r="AP69" s="50" t="s">
        <v>241</v>
      </c>
      <c r="AQ69" s="50" t="s">
        <v>226</v>
      </c>
      <c r="AR69" s="1764" t="s">
        <v>1481</v>
      </c>
      <c r="AS69" s="1035">
        <f>S69</f>
        <v>0.6</v>
      </c>
      <c r="AT69" s="1035">
        <f>IF(AL69="","",MIN(AL69:AL74))</f>
        <v>0.29399999999999998</v>
      </c>
      <c r="AU69" s="1032" t="str">
        <f>IFERROR(IF(AT69="","",IF(AT69&lt;=0.2,"Muy Baja",IF(AT69&lt;=0.4,"Baja",IF(AT69&lt;=0.6,"Media",IF(AT69&lt;=0.8,"Alta","Muy Alta"))))),"")</f>
        <v>Baja</v>
      </c>
      <c r="AV69" s="1035">
        <f>Y69</f>
        <v>0.4</v>
      </c>
      <c r="AW69" s="1035">
        <f>IF(AM69="","",MIN(AM69:AM74))</f>
        <v>0.30000000000000004</v>
      </c>
      <c r="AX69" s="1032" t="str">
        <f>IFERROR(IF(AW69="","",IF(AW69&lt;=0.2,"Leve",IF(AW69&lt;=0.4,"Menor",IF(AW69&lt;=0.6,"Moderado",IF(AW69&lt;=0.8,"Mayor","Catastrófico"))))),"")</f>
        <v>Menor</v>
      </c>
      <c r="AY69" s="1032" t="str">
        <f>AA69</f>
        <v>Moderado</v>
      </c>
      <c r="AZ69" s="1032" t="str">
        <f>IFERROR(IF(OR(AND(AU69="Muy Baja",AX69="Leve"),AND(AU69="Muy Baja",AX69="Menor"),AND(AU69="Baja",AX69="Leve")),"Bajo",IF(OR(AND(AU69="Muy baja",AX69="Moderado"),AND(AU69="Baja",AX69="Menor"),AND(AU69="Baja",AX69="Moderado"),AND(AU69="Media",AX69="Leve"),AND(AU69="Media",AX69="Menor"),AND(AU69="Media",AX69="Moderado"),AND(AU69="Alta",AX69="Leve"),AND(AU69="Alta",AX69="Menor")),"Moderado",IF(OR(AND(AU69="Muy Baja",AX69="Mayor"),AND(AU69="Baja",AX69="Mayor"),AND(AU69="Media",AX69="Mayor"),AND(AU69="Alta",AX69="Moderado"),AND(AU69="Alta",AX69="Mayor"),AND(AU69="Muy Alta",AX69="Leve"),AND(AU69="Muy Alta",AX69="Menor"),AND(AU69="Muy Alta",AX69="Moderado"),AND(AU69="Muy Alta",AX69="Mayor")),"Alto",IF(OR(AND(AU69="Muy Baja",AX69="Catastrófico"),AND(AU69="Baja",AX69="Catastrófico"),AND(AU69="Media",AX69="Catastrófico"),AND(AU69="Alta",AX69="Catastrófico"),AND(AU69="Muy Alta",AX69="Catastrófico")),"Extremo","")))),"")</f>
        <v>Moderado</v>
      </c>
      <c r="BA69" s="1015" t="s">
        <v>228</v>
      </c>
      <c r="BB69" s="216" t="s">
        <v>1482</v>
      </c>
      <c r="BC69" s="216" t="s">
        <v>1483</v>
      </c>
      <c r="BD69" s="102">
        <f>IF(SUM(BE69:BH69)=0,"",SUM(BE69:BH69))</f>
        <v>4</v>
      </c>
      <c r="BE69" s="49">
        <v>1</v>
      </c>
      <c r="BF69" s="49">
        <v>1</v>
      </c>
      <c r="BG69" s="49">
        <v>1</v>
      </c>
      <c r="BH69" s="49">
        <v>1</v>
      </c>
      <c r="BI69" s="46" t="s">
        <v>1484</v>
      </c>
      <c r="BJ69" s="46" t="s">
        <v>1485</v>
      </c>
      <c r="BK69" s="719"/>
      <c r="BL69" s="934"/>
      <c r="BM69" s="934"/>
      <c r="BN69" s="48"/>
      <c r="BO69" s="48"/>
      <c r="BP69" s="48"/>
      <c r="BQ69" s="104"/>
      <c r="BR69" s="797"/>
      <c r="BS69" s="883"/>
      <c r="BT69" s="883"/>
      <c r="BU69" s="1050"/>
      <c r="BV69" s="1075"/>
      <c r="BW69" s="1075"/>
      <c r="BX69" s="1836"/>
      <c r="BY69" s="1839"/>
      <c r="BZ69" s="997"/>
    </row>
    <row r="70" spans="1:78" ht="145" x14ac:dyDescent="0.2">
      <c r="A70" s="1817"/>
      <c r="B70" s="1818"/>
      <c r="C70" s="1819"/>
      <c r="D70" s="1820"/>
      <c r="E70" s="1004"/>
      <c r="F70" s="1759"/>
      <c r="G70" s="1191"/>
      <c r="H70" s="1013"/>
      <c r="I70" s="1774"/>
      <c r="J70" s="1767"/>
      <c r="K70" s="1022"/>
      <c r="L70" s="995"/>
      <c r="M70" s="1169"/>
      <c r="N70" s="995"/>
      <c r="O70" s="995"/>
      <c r="P70" s="1191"/>
      <c r="Q70" s="1827"/>
      <c r="R70" s="1774"/>
      <c r="S70" s="1825"/>
      <c r="T70" s="1774"/>
      <c r="U70" s="1825"/>
      <c r="V70" s="1774"/>
      <c r="W70" s="1825"/>
      <c r="X70" s="1781"/>
      <c r="Y70" s="1825"/>
      <c r="Z70" s="1825"/>
      <c r="AA70" s="1039"/>
      <c r="AB70" s="812">
        <v>2</v>
      </c>
      <c r="AC70" s="761" t="s">
        <v>1486</v>
      </c>
      <c r="AD70" s="761" t="s">
        <v>1487</v>
      </c>
      <c r="AE70" s="774" t="s">
        <v>1488</v>
      </c>
      <c r="AF70" s="813" t="str">
        <f t="shared" si="0"/>
        <v>Probabilidad</v>
      </c>
      <c r="AG70" s="780" t="s">
        <v>281</v>
      </c>
      <c r="AH70" s="790">
        <f t="shared" si="1"/>
        <v>0.15</v>
      </c>
      <c r="AI70" s="780" t="s">
        <v>222</v>
      </c>
      <c r="AJ70" s="790">
        <f t="shared" si="2"/>
        <v>0.15</v>
      </c>
      <c r="AK70" s="814">
        <f t="shared" si="3"/>
        <v>0.3</v>
      </c>
      <c r="AL70" s="815">
        <f>IFERROR(IF(AND(AF69="Probabilidad",AF70="Probabilidad"),(AL69-(+AL69*AK70)),IF(AF70="Probabilidad",(S69-(+S69*AK70)),IF(AF70="Impacto",AL69,""))),"")</f>
        <v>0.29399999999999998</v>
      </c>
      <c r="AM70" s="815">
        <f>IFERROR(IF(AND(AF69="Impacto",AF70="Impacto"),(AM69-(+AM69*AK70)),IF(AF70="Impacto",(Y69-(+Y69*AK70)),IF(AF70="Probabilidad",AM69,""))),"")</f>
        <v>0.4</v>
      </c>
      <c r="AN70" s="751" t="s">
        <v>223</v>
      </c>
      <c r="AO70" s="751" t="s">
        <v>377</v>
      </c>
      <c r="AP70" s="751" t="s">
        <v>241</v>
      </c>
      <c r="AQ70" s="751" t="s">
        <v>226</v>
      </c>
      <c r="AR70" s="1013"/>
      <c r="AS70" s="1767"/>
      <c r="AT70" s="1767"/>
      <c r="AU70" s="1769"/>
      <c r="AV70" s="1767"/>
      <c r="AW70" s="1767"/>
      <c r="AX70" s="1769"/>
      <c r="AY70" s="1769"/>
      <c r="AZ70" s="1769"/>
      <c r="BA70" s="1774"/>
      <c r="BB70" s="788"/>
      <c r="BC70" s="788"/>
      <c r="BD70" s="781" t="str">
        <f t="shared" ref="BD70:BD133" si="6">IF(SUM(BE70:BH70)=0,"",SUM(BE70:BH70))</f>
        <v/>
      </c>
      <c r="BE70" s="755"/>
      <c r="BF70" s="755"/>
      <c r="BG70" s="755"/>
      <c r="BH70" s="755"/>
      <c r="BI70" s="789"/>
      <c r="BJ70" s="789"/>
      <c r="BK70" s="789"/>
      <c r="BL70" s="789"/>
      <c r="BM70" s="791"/>
      <c r="BN70" s="791"/>
      <c r="BO70" s="791"/>
      <c r="BP70" s="791"/>
      <c r="BQ70" s="792"/>
      <c r="BR70" s="796"/>
      <c r="BS70" s="884"/>
      <c r="BT70" s="884"/>
      <c r="BU70" s="1051"/>
      <c r="BV70" s="1191"/>
      <c r="BW70" s="1191"/>
      <c r="BX70" s="1837"/>
      <c r="BY70" s="1840"/>
      <c r="BZ70" s="998"/>
    </row>
    <row r="71" spans="1:78" ht="167" x14ac:dyDescent="0.2">
      <c r="A71" s="1817"/>
      <c r="B71" s="1818"/>
      <c r="C71" s="1819"/>
      <c r="D71" s="1820"/>
      <c r="E71" s="1004"/>
      <c r="F71" s="1759"/>
      <c r="G71" s="1191"/>
      <c r="H71" s="1013"/>
      <c r="I71" s="1774"/>
      <c r="J71" s="1767"/>
      <c r="K71" s="1022"/>
      <c r="L71" s="995"/>
      <c r="M71" s="1169"/>
      <c r="N71" s="995"/>
      <c r="O71" s="995"/>
      <c r="P71" s="1191"/>
      <c r="Q71" s="1827"/>
      <c r="R71" s="1774"/>
      <c r="S71" s="1825"/>
      <c r="T71" s="1774"/>
      <c r="U71" s="1825"/>
      <c r="V71" s="1774"/>
      <c r="W71" s="1825"/>
      <c r="X71" s="1781"/>
      <c r="Y71" s="1825"/>
      <c r="Z71" s="1825"/>
      <c r="AA71" s="1039"/>
      <c r="AB71" s="812">
        <v>3</v>
      </c>
      <c r="AC71" s="761" t="s">
        <v>1489</v>
      </c>
      <c r="AD71" s="761" t="s">
        <v>1487</v>
      </c>
      <c r="AE71" s="761" t="s">
        <v>1490</v>
      </c>
      <c r="AF71" s="813" t="str">
        <f t="shared" si="0"/>
        <v>Impacto</v>
      </c>
      <c r="AG71" s="780" t="s">
        <v>264</v>
      </c>
      <c r="AH71" s="790">
        <f t="shared" si="1"/>
        <v>0.1</v>
      </c>
      <c r="AI71" s="780" t="s">
        <v>222</v>
      </c>
      <c r="AJ71" s="790">
        <f t="shared" si="2"/>
        <v>0.15</v>
      </c>
      <c r="AK71" s="814">
        <f t="shared" si="3"/>
        <v>0.25</v>
      </c>
      <c r="AL71" s="815">
        <f>IFERROR(IF(AND(AF70="Probabilidad",AF71="Probabilidad"),(AL70-(+AL70*AK71)),IF(AND(AF70="Impacto",AF71="Probabilidad"),(AL69-(+AL69*AK71)),IF(AF71="Impacto",AL70,""))),"")</f>
        <v>0.29399999999999998</v>
      </c>
      <c r="AM71" s="815">
        <f>IFERROR(IF(AND(AF70="Impacto",AF71="Impacto"),(AM70-(+AM70*AK71)),IF(AND(AF70="Probabilidad",AF71="Impacto"),(AM69-(+AM69*AK71)),IF(AF71="Probabilidad",AM70,""))),"")</f>
        <v>0.30000000000000004</v>
      </c>
      <c r="AN71" s="751" t="s">
        <v>223</v>
      </c>
      <c r="AO71" s="751" t="s">
        <v>291</v>
      </c>
      <c r="AP71" s="751" t="s">
        <v>241</v>
      </c>
      <c r="AQ71" s="751" t="s">
        <v>226</v>
      </c>
      <c r="AR71" s="1013"/>
      <c r="AS71" s="1767"/>
      <c r="AT71" s="1767"/>
      <c r="AU71" s="1769"/>
      <c r="AV71" s="1767"/>
      <c r="AW71" s="1767"/>
      <c r="AX71" s="1769"/>
      <c r="AY71" s="1769"/>
      <c r="AZ71" s="1769"/>
      <c r="BA71" s="1774"/>
      <c r="BB71" s="788"/>
      <c r="BC71" s="788"/>
      <c r="BD71" s="781" t="str">
        <f t="shared" si="6"/>
        <v/>
      </c>
      <c r="BE71" s="755"/>
      <c r="BF71" s="755"/>
      <c r="BG71" s="755"/>
      <c r="BH71" s="755"/>
      <c r="BI71" s="789"/>
      <c r="BJ71" s="789"/>
      <c r="BK71" s="789"/>
      <c r="BL71" s="789"/>
      <c r="BM71" s="791"/>
      <c r="BN71" s="791"/>
      <c r="BO71" s="791"/>
      <c r="BP71" s="791"/>
      <c r="BQ71" s="792"/>
      <c r="BR71" s="796"/>
      <c r="BS71" s="884"/>
      <c r="BT71" s="884"/>
      <c r="BU71" s="1051"/>
      <c r="BV71" s="1191"/>
      <c r="BW71" s="1191"/>
      <c r="BX71" s="1837"/>
      <c r="BY71" s="1840"/>
      <c r="BZ71" s="998"/>
    </row>
    <row r="72" spans="1:78" ht="16" x14ac:dyDescent="0.2">
      <c r="A72" s="1817"/>
      <c r="B72" s="1818"/>
      <c r="C72" s="1819"/>
      <c r="D72" s="1820"/>
      <c r="E72" s="1004"/>
      <c r="F72" s="1759"/>
      <c r="G72" s="1191"/>
      <c r="H72" s="1013"/>
      <c r="I72" s="1774"/>
      <c r="J72" s="1767"/>
      <c r="K72" s="1022"/>
      <c r="L72" s="995"/>
      <c r="M72" s="1169"/>
      <c r="N72" s="995"/>
      <c r="O72" s="995"/>
      <c r="P72" s="1191"/>
      <c r="Q72" s="1827"/>
      <c r="R72" s="1774"/>
      <c r="S72" s="1825"/>
      <c r="T72" s="1774"/>
      <c r="U72" s="1825"/>
      <c r="V72" s="1774"/>
      <c r="W72" s="1825"/>
      <c r="X72" s="1781"/>
      <c r="Y72" s="1825"/>
      <c r="Z72" s="1825"/>
      <c r="AA72" s="1039"/>
      <c r="AB72" s="812">
        <v>4</v>
      </c>
      <c r="AC72" s="774"/>
      <c r="AD72" s="774"/>
      <c r="AE72" s="774"/>
      <c r="AF72" s="813" t="str">
        <f t="shared" si="0"/>
        <v/>
      </c>
      <c r="AG72" s="780"/>
      <c r="AH72" s="790" t="str">
        <f t="shared" si="1"/>
        <v/>
      </c>
      <c r="AI72" s="780"/>
      <c r="AJ72" s="790" t="str">
        <f t="shared" si="2"/>
        <v/>
      </c>
      <c r="AK72" s="814" t="str">
        <f t="shared" si="3"/>
        <v/>
      </c>
      <c r="AL72" s="815" t="str">
        <f>IFERROR(IF(AND(AF71="Probabilidad",AF72="Probabilidad"),(AL71-(+AL71*AK72)),IF(AND(AF71="Impacto",AF72="Probabilidad"),(AL70-(+AL70*AK72)),IF(AF72="Impacto",AL71,""))),"")</f>
        <v/>
      </c>
      <c r="AM72" s="815" t="str">
        <f>IFERROR(IF(AND(AF71="Impacto",AF72="Impacto"),(AM71-(+AM71*AK72)),IF(AND(AF71="Probabilidad",AF72="Impacto"),(AM70-(+AM70*AK72)),IF(AF72="Probabilidad",AM71,""))),"")</f>
        <v/>
      </c>
      <c r="AN72" s="751"/>
      <c r="AO72" s="751"/>
      <c r="AP72" s="751"/>
      <c r="AQ72" s="751"/>
      <c r="AR72" s="1013"/>
      <c r="AS72" s="1767"/>
      <c r="AT72" s="1767"/>
      <c r="AU72" s="1769"/>
      <c r="AV72" s="1767"/>
      <c r="AW72" s="1767"/>
      <c r="AX72" s="1769"/>
      <c r="AY72" s="1769"/>
      <c r="AZ72" s="1769"/>
      <c r="BA72" s="1774"/>
      <c r="BB72" s="788"/>
      <c r="BC72" s="788"/>
      <c r="BD72" s="781" t="str">
        <f t="shared" si="6"/>
        <v/>
      </c>
      <c r="BE72" s="755"/>
      <c r="BF72" s="755"/>
      <c r="BG72" s="755"/>
      <c r="BH72" s="755"/>
      <c r="BI72" s="789"/>
      <c r="BJ72" s="789"/>
      <c r="BK72" s="789"/>
      <c r="BL72" s="789"/>
      <c r="BM72" s="791"/>
      <c r="BN72" s="791"/>
      <c r="BO72" s="791"/>
      <c r="BP72" s="791"/>
      <c r="BQ72" s="792"/>
      <c r="BR72" s="796"/>
      <c r="BS72" s="884"/>
      <c r="BT72" s="884"/>
      <c r="BU72" s="1051"/>
      <c r="BV72" s="1191"/>
      <c r="BW72" s="1191"/>
      <c r="BX72" s="1837"/>
      <c r="BY72" s="1840"/>
      <c r="BZ72" s="998"/>
    </row>
    <row r="73" spans="1:78" ht="16" x14ac:dyDescent="0.2">
      <c r="A73" s="1817"/>
      <c r="B73" s="1818"/>
      <c r="C73" s="1819"/>
      <c r="D73" s="1820"/>
      <c r="E73" s="1004"/>
      <c r="F73" s="1759"/>
      <c r="G73" s="1191"/>
      <c r="H73" s="1013"/>
      <c r="I73" s="1774"/>
      <c r="J73" s="1767"/>
      <c r="K73" s="1022"/>
      <c r="L73" s="995"/>
      <c r="M73" s="1169"/>
      <c r="N73" s="995"/>
      <c r="O73" s="995"/>
      <c r="P73" s="1191"/>
      <c r="Q73" s="1827"/>
      <c r="R73" s="1774"/>
      <c r="S73" s="1825"/>
      <c r="T73" s="1774"/>
      <c r="U73" s="1825"/>
      <c r="V73" s="1774"/>
      <c r="W73" s="1825"/>
      <c r="X73" s="1781"/>
      <c r="Y73" s="1825"/>
      <c r="Z73" s="1825"/>
      <c r="AA73" s="1039"/>
      <c r="AB73" s="812">
        <v>5</v>
      </c>
      <c r="AC73" s="886"/>
      <c r="AD73" s="886"/>
      <c r="AE73" s="774"/>
      <c r="AF73" s="813" t="str">
        <f t="shared" si="0"/>
        <v/>
      </c>
      <c r="AG73" s="780"/>
      <c r="AH73" s="790" t="str">
        <f t="shared" si="1"/>
        <v/>
      </c>
      <c r="AI73" s="780"/>
      <c r="AJ73" s="790" t="str">
        <f t="shared" si="2"/>
        <v/>
      </c>
      <c r="AK73" s="814" t="str">
        <f t="shared" si="3"/>
        <v/>
      </c>
      <c r="AL73" s="815" t="str">
        <f>IFERROR(IF(AND(AF72="Probabilidad",AF73="Probabilidad"),(AL72-(+AL72*AK73)),IF(AND(AF72="Impacto",AF73="Probabilidad"),(AL71-(+AL71*AK73)),IF(AF73="Impacto",AL72,""))),"")</f>
        <v/>
      </c>
      <c r="AM73" s="815" t="str">
        <f>IFERROR(IF(AND(AF72="Impacto",AF73="Impacto"),(AM72-(+AM72*AK73)),IF(AND(AF72="Probabilidad",AF73="Impacto"),(AM71-(+AM71*AK73)),IF(AF73="Probabilidad",AM72,""))),"")</f>
        <v/>
      </c>
      <c r="AN73" s="751"/>
      <c r="AO73" s="751"/>
      <c r="AP73" s="751"/>
      <c r="AQ73" s="751"/>
      <c r="AR73" s="1013"/>
      <c r="AS73" s="1767"/>
      <c r="AT73" s="1767"/>
      <c r="AU73" s="1769"/>
      <c r="AV73" s="1767"/>
      <c r="AW73" s="1767"/>
      <c r="AX73" s="1769"/>
      <c r="AY73" s="1769"/>
      <c r="AZ73" s="1769"/>
      <c r="BA73" s="1774"/>
      <c r="BB73" s="788"/>
      <c r="BC73" s="788"/>
      <c r="BD73" s="781" t="str">
        <f t="shared" si="6"/>
        <v/>
      </c>
      <c r="BE73" s="755"/>
      <c r="BF73" s="755"/>
      <c r="BG73" s="755"/>
      <c r="BH73" s="755"/>
      <c r="BI73" s="789"/>
      <c r="BJ73" s="789"/>
      <c r="BK73" s="789"/>
      <c r="BL73" s="789"/>
      <c r="BM73" s="791"/>
      <c r="BN73" s="791"/>
      <c r="BO73" s="791"/>
      <c r="BP73" s="791"/>
      <c r="BQ73" s="792"/>
      <c r="BR73" s="796"/>
      <c r="BS73" s="884"/>
      <c r="BT73" s="884"/>
      <c r="BU73" s="1051"/>
      <c r="BV73" s="1191"/>
      <c r="BW73" s="1191"/>
      <c r="BX73" s="1837"/>
      <c r="BY73" s="1840"/>
      <c r="BZ73" s="998"/>
    </row>
    <row r="74" spans="1:78" ht="17" thickBot="1" x14ac:dyDescent="0.25">
      <c r="A74" s="1817"/>
      <c r="B74" s="1818"/>
      <c r="C74" s="1819"/>
      <c r="D74" s="1821"/>
      <c r="E74" s="1005"/>
      <c r="F74" s="1760"/>
      <c r="G74" s="1192"/>
      <c r="H74" s="1014"/>
      <c r="I74" s="1775"/>
      <c r="J74" s="1768"/>
      <c r="K74" s="1023"/>
      <c r="L74" s="996"/>
      <c r="M74" s="1170"/>
      <c r="N74" s="996"/>
      <c r="O74" s="996"/>
      <c r="P74" s="1192"/>
      <c r="Q74" s="1828"/>
      <c r="R74" s="1775"/>
      <c r="S74" s="1826"/>
      <c r="T74" s="1775"/>
      <c r="U74" s="1826"/>
      <c r="V74" s="1775"/>
      <c r="W74" s="1826"/>
      <c r="X74" s="1782"/>
      <c r="Y74" s="1826"/>
      <c r="Z74" s="1826"/>
      <c r="AA74" s="1040"/>
      <c r="AB74" s="773">
        <v>6</v>
      </c>
      <c r="AC74" s="757"/>
      <c r="AD74" s="757"/>
      <c r="AE74" s="757"/>
      <c r="AF74" s="819" t="str">
        <f t="shared" si="0"/>
        <v/>
      </c>
      <c r="AG74" s="888"/>
      <c r="AH74" s="887" t="str">
        <f t="shared" si="1"/>
        <v/>
      </c>
      <c r="AI74" s="888"/>
      <c r="AJ74" s="887" t="str">
        <f t="shared" si="2"/>
        <v/>
      </c>
      <c r="AK74" s="889" t="str">
        <f t="shared" si="3"/>
        <v/>
      </c>
      <c r="AL74" s="815" t="str">
        <f>IFERROR(IF(AND(AF73="Probabilidad",AF74="Probabilidad"),(AL73-(+AL73*AK74)),IF(AND(AF73="Impacto",AF74="Probabilidad"),(AL72-(+AL72*AK74)),IF(AF74="Impacto",AL73,""))),"")</f>
        <v/>
      </c>
      <c r="AM74" s="815" t="str">
        <f>IFERROR(IF(AND(AF73="Impacto",AF74="Impacto"),(AM73-(+AM73*AK74)),IF(AND(AF73="Probabilidad",AF74="Impacto"),(AM72-(+AM72*AK74)),IF(AF74="Probabilidad",AM73,""))),"")</f>
        <v/>
      </c>
      <c r="AN74" s="126"/>
      <c r="AO74" s="51"/>
      <c r="AP74" s="51"/>
      <c r="AQ74" s="51"/>
      <c r="AR74" s="1014"/>
      <c r="AS74" s="1768"/>
      <c r="AT74" s="1768"/>
      <c r="AU74" s="1770"/>
      <c r="AV74" s="1768"/>
      <c r="AW74" s="1768"/>
      <c r="AX74" s="1770"/>
      <c r="AY74" s="1770"/>
      <c r="AZ74" s="1770"/>
      <c r="BA74" s="1775"/>
      <c r="BB74" s="873"/>
      <c r="BC74" s="873"/>
      <c r="BD74" s="767" t="str">
        <f t="shared" si="6"/>
        <v/>
      </c>
      <c r="BE74" s="826"/>
      <c r="BF74" s="826"/>
      <c r="BG74" s="826"/>
      <c r="BH74" s="826"/>
      <c r="BI74" s="770"/>
      <c r="BJ74" s="770"/>
      <c r="BK74" s="770"/>
      <c r="BL74" s="770"/>
      <c r="BM74" s="749"/>
      <c r="BN74" s="749"/>
      <c r="BO74" s="749"/>
      <c r="BP74" s="749"/>
      <c r="BQ74" s="766"/>
      <c r="BR74" s="890"/>
      <c r="BS74" s="891"/>
      <c r="BT74" s="891"/>
      <c r="BU74" s="1052"/>
      <c r="BV74" s="1192"/>
      <c r="BW74" s="1192"/>
      <c r="BX74" s="1838"/>
      <c r="BY74" s="1841"/>
      <c r="BZ74" s="999"/>
    </row>
    <row r="75" spans="1:78" ht="118" x14ac:dyDescent="0.2">
      <c r="A75" s="1817"/>
      <c r="B75" s="1818"/>
      <c r="C75" s="1819"/>
      <c r="D75" s="1000" t="s">
        <v>1387</v>
      </c>
      <c r="E75" s="1003" t="s">
        <v>284</v>
      </c>
      <c r="F75" s="1006">
        <v>2</v>
      </c>
      <c r="G75" s="994" t="s">
        <v>1476</v>
      </c>
      <c r="H75" s="1012" t="s">
        <v>1242</v>
      </c>
      <c r="I75" s="1015" t="s">
        <v>1215</v>
      </c>
      <c r="J75" s="1812" t="str">
        <f>IF(D75="","",IF(D75="RG",[1]Árbol!A86,IF(D75="RIC",[1]Árbol!A86,IF(D75="RLAFT",[1]Árbol!A86,IF(D75="RF",[1]Árbol!A86,IF(I75="","",(CONCATENATE(I75," ",$M$3," ",G75," ",$M$4," ",O75," ",$M$5," ",N75))))))))</f>
        <v>Pérdida de Disponibilidad de 1. Historias Laborales
2. Planes de Talento Humano
3. Expedientes de Provisión de personal  1. Acceso no autorizado de los datos personales
2. Robo de medios y documentos
3. Daño físico por agua o fuego
4. Daño por un evento sísmico  1. Entrenamiento insuficiente en seguridad
2.  Falta de conciencia acerca de la seguridad
3. Deficiencia en la asignación de permisos</v>
      </c>
      <c r="K75" s="1021" t="s">
        <v>313</v>
      </c>
      <c r="L75" s="994" t="s">
        <v>562</v>
      </c>
      <c r="M75" s="1168" t="s">
        <v>1389</v>
      </c>
      <c r="N75" s="994" t="s">
        <v>1491</v>
      </c>
      <c r="O75" s="994" t="s">
        <v>1492</v>
      </c>
      <c r="P75" s="994" t="s">
        <v>1392</v>
      </c>
      <c r="Q75" s="1482" t="s">
        <v>1392</v>
      </c>
      <c r="R75" s="1015" t="s">
        <v>217</v>
      </c>
      <c r="S75" s="1824">
        <f>IF(R75="Muy Alta",100%,IF(R75="Alta",80%,IF(R75="Media",60%,IF(R75="Baja",40%,IF(R75="Muy Baja",20%,"")))))</f>
        <v>0.6</v>
      </c>
      <c r="T75" s="1015" t="s">
        <v>251</v>
      </c>
      <c r="U75" s="1824">
        <f>IF(T75="Catastrófico",100%,IF(T75="Mayor",80%,IF(T75="Moderado",60%,IF(T75="Menor",40%,IF(T75="Leve",20%,"")))))</f>
        <v>0.4</v>
      </c>
      <c r="V75" s="1015" t="s">
        <v>317</v>
      </c>
      <c r="W75" s="1824">
        <f>IF(V75="Catastrófico",100%,IF(V75="Mayor",80%,IF(V75="Moderado",60%,IF(V75="Menor",40%,IF(V75="Leve",20%,"")))))</f>
        <v>0.2</v>
      </c>
      <c r="X75" s="1029" t="str">
        <f>IF(Y75=100%,"Catastrófico",IF(Y75=80%,"Mayor",IF(Y75=60%,"Moderado",IF(Y75=40%,"Menor",IF(Y75=20%,"Leve","")))))</f>
        <v>Menor</v>
      </c>
      <c r="Y75" s="1824">
        <f>IF(AND(U75="",W75=""),"",MAX(U75,W75))</f>
        <v>0.4</v>
      </c>
      <c r="Z75" s="1824" t="str">
        <f>CONCATENATE(R75,X75)</f>
        <v>MediaMenor</v>
      </c>
      <c r="AA75" s="1032" t="str">
        <f>IF(Z75="Muy AltaLeve","Alto",IF(Z75="Muy AltaMenor","Alto",IF(Z75="Muy AltaModerado","Alto",IF(Z75="Muy AltaMayor","Alto",IF(Z75="Muy AltaCatastrófico","Extremo",IF(Z75="AltaLeve","Moderado",IF(Z75="AltaMenor","Moderado",IF(Z75="AltaModerado","Alto",IF(Z75="AltaMayor","Alto",IF(Z75="AltaCatastrófico","Extremo",IF(Z75="MediaLeve","Moderado",IF(Z75="MediaMenor","Moderado",IF(Z75="MediaModerado","Moderado",IF(Z75="MediaMayor","Alto",IF(Z75="MediaCatastrófico","Extremo",IF(Z75="BajaLeve","Bajo",IF(Z75="BajaMenor","Moderado",IF(Z75="BajaModerado","Moderado",IF(Z75="BajaMayor","Alto",IF(Z75="BajaCatastrófico","Extremo",IF(Z75="Muy BajaLeve","Bajo",IF(Z75="Muy BajaMenor","Bajo",IF(Z75="Muy BajaModerado","Moderado",IF(Z75="Muy BajaMayor","Alto",IF(Z75="Muy BajaCatastrófico","Extremo","")))))))))))))))))))))))))</f>
        <v>Moderado</v>
      </c>
      <c r="AB75" s="97">
        <v>1</v>
      </c>
      <c r="AC75" s="12" t="s">
        <v>1409</v>
      </c>
      <c r="AD75" s="12" t="s">
        <v>1493</v>
      </c>
      <c r="AE75" s="12" t="s">
        <v>1480</v>
      </c>
      <c r="AF75" s="99" t="str">
        <f t="shared" si="0"/>
        <v>Probabilidad</v>
      </c>
      <c r="AG75" s="10" t="s">
        <v>281</v>
      </c>
      <c r="AH75" s="787">
        <f t="shared" si="1"/>
        <v>0.15</v>
      </c>
      <c r="AI75" s="10" t="s">
        <v>222</v>
      </c>
      <c r="AJ75" s="787">
        <f t="shared" si="2"/>
        <v>0.15</v>
      </c>
      <c r="AK75" s="101">
        <f t="shared" si="3"/>
        <v>0.3</v>
      </c>
      <c r="AL75" s="100">
        <f>IFERROR(IF(AF75="Probabilidad",(S75-(+S75*AK75)),IF(AF75="Impacto",S75,"")),"")</f>
        <v>0.42</v>
      </c>
      <c r="AM75" s="100">
        <f>IFERROR(IF(AF75="Impacto",(Y75-(+Y75*AK75)),IF(AF75="Probabilidad",Y75,"")),"")</f>
        <v>0.4</v>
      </c>
      <c r="AN75" s="50" t="s">
        <v>859</v>
      </c>
      <c r="AO75" s="50" t="s">
        <v>245</v>
      </c>
      <c r="AP75" s="50" t="s">
        <v>241</v>
      </c>
      <c r="AQ75" s="50" t="s">
        <v>226</v>
      </c>
      <c r="AR75" s="1764" t="s">
        <v>1481</v>
      </c>
      <c r="AS75" s="1035">
        <f>S75</f>
        <v>0.6</v>
      </c>
      <c r="AT75" s="1035">
        <f>IF(AL75="","",MIN(AL75:AL80))</f>
        <v>0.1764</v>
      </c>
      <c r="AU75" s="1032" t="str">
        <f>IFERROR(IF(AT75="","",IF(AT75&lt;=0.2,"Muy Baja",IF(AT75&lt;=0.4,"Baja",IF(AT75&lt;=0.6,"Media",IF(AT75&lt;=0.8,"Alta","Muy Alta"))))),"")</f>
        <v>Muy Baja</v>
      </c>
      <c r="AV75" s="1035">
        <f>Y75</f>
        <v>0.4</v>
      </c>
      <c r="AW75" s="1035">
        <f>IF(AM75="","",MIN(AM75:AM80))</f>
        <v>0.4</v>
      </c>
      <c r="AX75" s="1032" t="str">
        <f>IFERROR(IF(AW75="","",IF(AW75&lt;=0.2,"Leve",IF(AW75&lt;=0.4,"Menor",IF(AW75&lt;=0.6,"Moderado",IF(AW75&lt;=0.8,"Mayor","Catastrófico"))))),"")</f>
        <v>Menor</v>
      </c>
      <c r="AY75" s="1032" t="str">
        <f>AA75</f>
        <v>Moderado</v>
      </c>
      <c r="AZ75" s="1032" t="str">
        <f>IFERROR(IF(OR(AND(AU75="Muy Baja",AX75="Leve"),AND(AU75="Muy Baja",AX75="Menor"),AND(AU75="Baja",AX75="Leve")),"Bajo",IF(OR(AND(AU75="Muy baja",AX75="Moderado"),AND(AU75="Baja",AX75="Menor"),AND(AU75="Baja",AX75="Moderado"),AND(AU75="Media",AX75="Leve"),AND(AU75="Media",AX75="Menor"),AND(AU75="Media",AX75="Moderado"),AND(AU75="Alta",AX75="Leve"),AND(AU75="Alta",AX75="Menor")),"Moderado",IF(OR(AND(AU75="Muy Baja",AX75="Mayor"),AND(AU75="Baja",AX75="Mayor"),AND(AU75="Media",AX75="Mayor"),AND(AU75="Alta",AX75="Moderado"),AND(AU75="Alta",AX75="Mayor"),AND(AU75="Muy Alta",AX75="Leve"),AND(AU75="Muy Alta",AX75="Menor"),AND(AU75="Muy Alta",AX75="Moderado"),AND(AU75="Muy Alta",AX75="Mayor")),"Alto",IF(OR(AND(AU75="Muy Baja",AX75="Catastrófico"),AND(AU75="Baja",AX75="Catastrófico"),AND(AU75="Media",AX75="Catastrófico"),AND(AU75="Alta",AX75="Catastrófico"),AND(AU75="Muy Alta",AX75="Catastrófico")),"Extremo","")))),"")</f>
        <v>Bajo</v>
      </c>
      <c r="BA75" s="1015" t="s">
        <v>255</v>
      </c>
      <c r="BB75" s="46"/>
      <c r="BC75" s="46"/>
      <c r="BD75" s="103" t="str">
        <f t="shared" si="6"/>
        <v/>
      </c>
      <c r="BE75" s="9"/>
      <c r="BF75" s="9"/>
      <c r="BG75" s="9"/>
      <c r="BH75" s="9"/>
      <c r="BI75" s="46"/>
      <c r="BJ75" s="46"/>
      <c r="BK75" s="46"/>
      <c r="BL75" s="46"/>
      <c r="BM75" s="48"/>
      <c r="BN75" s="48"/>
      <c r="BO75" s="48"/>
      <c r="BP75" s="48"/>
      <c r="BQ75" s="104"/>
      <c r="BR75" s="797"/>
      <c r="BS75" s="883"/>
      <c r="BT75" s="883"/>
      <c r="BU75" s="1050"/>
      <c r="BV75" s="1075"/>
      <c r="BW75" s="1075"/>
      <c r="BX75" s="1836"/>
      <c r="BY75" s="1852"/>
      <c r="BZ75" s="997"/>
    </row>
    <row r="76" spans="1:78" ht="145" x14ac:dyDescent="0.2">
      <c r="A76" s="1817"/>
      <c r="B76" s="1818"/>
      <c r="C76" s="1819"/>
      <c r="D76" s="1820"/>
      <c r="E76" s="1004"/>
      <c r="F76" s="1759"/>
      <c r="G76" s="995"/>
      <c r="H76" s="1013"/>
      <c r="I76" s="1774"/>
      <c r="J76" s="1767"/>
      <c r="K76" s="1022"/>
      <c r="L76" s="995"/>
      <c r="M76" s="1169"/>
      <c r="N76" s="995"/>
      <c r="O76" s="995"/>
      <c r="P76" s="995"/>
      <c r="Q76" s="1829"/>
      <c r="R76" s="1774"/>
      <c r="S76" s="1825"/>
      <c r="T76" s="1774"/>
      <c r="U76" s="1825"/>
      <c r="V76" s="1774"/>
      <c r="W76" s="1825"/>
      <c r="X76" s="1781"/>
      <c r="Y76" s="1825"/>
      <c r="Z76" s="1825"/>
      <c r="AA76" s="1769"/>
      <c r="AB76" s="812">
        <v>2</v>
      </c>
      <c r="AC76" s="774" t="s">
        <v>1494</v>
      </c>
      <c r="AD76" s="774">
        <v>3</v>
      </c>
      <c r="AE76" s="774" t="s">
        <v>1403</v>
      </c>
      <c r="AF76" s="816" t="str">
        <f>IF(OR(AG76="Preventivo",AG76="Detectivo"),"Probabilidad",IF(AG76="Correctivo","Impacto",""))</f>
        <v>Probabilidad</v>
      </c>
      <c r="AG76" s="751" t="s">
        <v>221</v>
      </c>
      <c r="AH76" s="790">
        <f t="shared" si="1"/>
        <v>0.25</v>
      </c>
      <c r="AI76" s="751" t="s">
        <v>222</v>
      </c>
      <c r="AJ76" s="790">
        <f t="shared" si="2"/>
        <v>0.15</v>
      </c>
      <c r="AK76" s="814">
        <f t="shared" si="3"/>
        <v>0.4</v>
      </c>
      <c r="AL76" s="817">
        <f>IFERROR(IF(AND(AF75="Probabilidad",AF76="Probabilidad"),(AL75-(+AL75*AK76)),IF(AF76="Probabilidad",(S75-(+S75*AK76)),IF(AF76="Impacto",AL75,""))),"")</f>
        <v>0.252</v>
      </c>
      <c r="AM76" s="817">
        <f>IFERROR(IF(AND(AF75="Impacto",AF76="Impacto"),(AM75-(+AM75*AK76)),IF(AF76="Impacto",(Y75-(+Y75*AK76)),IF(AF76="Probabilidad",AM75,""))),"")</f>
        <v>0.4</v>
      </c>
      <c r="AN76" s="751" t="s">
        <v>223</v>
      </c>
      <c r="AO76" s="751" t="s">
        <v>443</v>
      </c>
      <c r="AP76" s="751" t="s">
        <v>241</v>
      </c>
      <c r="AQ76" s="751" t="s">
        <v>226</v>
      </c>
      <c r="AR76" s="1013"/>
      <c r="AS76" s="1767"/>
      <c r="AT76" s="1767"/>
      <c r="AU76" s="1769"/>
      <c r="AV76" s="1767"/>
      <c r="AW76" s="1767"/>
      <c r="AX76" s="1769"/>
      <c r="AY76" s="1769"/>
      <c r="AZ76" s="1769"/>
      <c r="BA76" s="1774"/>
      <c r="BB76" s="789"/>
      <c r="BC76" s="789"/>
      <c r="BD76" s="822" t="str">
        <f t="shared" si="6"/>
        <v/>
      </c>
      <c r="BE76" s="774"/>
      <c r="BF76" s="774"/>
      <c r="BG76" s="774"/>
      <c r="BH76" s="774"/>
      <c r="BI76" s="789"/>
      <c r="BJ76" s="789"/>
      <c r="BK76" s="789"/>
      <c r="BL76" s="789"/>
      <c r="BM76" s="791"/>
      <c r="BN76" s="791"/>
      <c r="BO76" s="791"/>
      <c r="BP76" s="791"/>
      <c r="BQ76" s="792"/>
      <c r="BR76" s="796"/>
      <c r="BS76" s="884"/>
      <c r="BT76" s="884"/>
      <c r="BU76" s="1051"/>
      <c r="BV76" s="1191"/>
      <c r="BW76" s="1191"/>
      <c r="BX76" s="1837"/>
      <c r="BY76" s="1853"/>
      <c r="BZ76" s="998"/>
    </row>
    <row r="77" spans="1:78" ht="145" x14ac:dyDescent="0.2">
      <c r="A77" s="1817"/>
      <c r="B77" s="1818"/>
      <c r="C77" s="1819"/>
      <c r="D77" s="1820"/>
      <c r="E77" s="1004"/>
      <c r="F77" s="1759"/>
      <c r="G77" s="995"/>
      <c r="H77" s="1013"/>
      <c r="I77" s="1774"/>
      <c r="J77" s="1767"/>
      <c r="K77" s="1022"/>
      <c r="L77" s="995"/>
      <c r="M77" s="1169"/>
      <c r="N77" s="995"/>
      <c r="O77" s="995"/>
      <c r="P77" s="995"/>
      <c r="Q77" s="1829"/>
      <c r="R77" s="1774"/>
      <c r="S77" s="1825"/>
      <c r="T77" s="1774"/>
      <c r="U77" s="1825"/>
      <c r="V77" s="1774"/>
      <c r="W77" s="1825"/>
      <c r="X77" s="1781"/>
      <c r="Y77" s="1825"/>
      <c r="Z77" s="1825"/>
      <c r="AA77" s="1769"/>
      <c r="AB77" s="812">
        <v>3</v>
      </c>
      <c r="AC77" s="761" t="s">
        <v>1495</v>
      </c>
      <c r="AD77" s="761">
        <v>2</v>
      </c>
      <c r="AE77" s="774" t="s">
        <v>1488</v>
      </c>
      <c r="AF77" s="813" t="str">
        <f>IF(OR(AG77="Preventivo",AG77="Detectivo"),"Probabilidad",IF(AG77="Correctivo","Impacto",""))</f>
        <v>Probabilidad</v>
      </c>
      <c r="AG77" s="780" t="s">
        <v>281</v>
      </c>
      <c r="AH77" s="790">
        <f t="shared" si="1"/>
        <v>0.15</v>
      </c>
      <c r="AI77" s="780" t="s">
        <v>222</v>
      </c>
      <c r="AJ77" s="790">
        <f t="shared" si="2"/>
        <v>0.15</v>
      </c>
      <c r="AK77" s="814">
        <f t="shared" si="3"/>
        <v>0.3</v>
      </c>
      <c r="AL77" s="815">
        <f>IFERROR(IF(AND(AF76="Probabilidad",AF77="Probabilidad"),(AL76-(+AL76*AK77)),IF(AND(AF76="Impacto",AF77="Probabilidad"),(AL75-(+AL75*AK77)),IF(AF77="Impacto",AL76,""))),"")</f>
        <v>0.1764</v>
      </c>
      <c r="AM77" s="815">
        <f>IFERROR(IF(AND(AF76="Impacto",AF77="Impacto"),(AM76-(+AM76*AK77)),IF(AND(AF76="Probabilidad",AF77="Impacto"),(AM75-(+AM75*AK77)),IF(AF77="Probabilidad",AM76,""))),"")</f>
        <v>0.4</v>
      </c>
      <c r="AN77" s="751" t="s">
        <v>223</v>
      </c>
      <c r="AO77" s="751" t="s">
        <v>377</v>
      </c>
      <c r="AP77" s="751" t="s">
        <v>241</v>
      </c>
      <c r="AQ77" s="751" t="s">
        <v>226</v>
      </c>
      <c r="AR77" s="1013"/>
      <c r="AS77" s="1767"/>
      <c r="AT77" s="1767"/>
      <c r="AU77" s="1769"/>
      <c r="AV77" s="1767"/>
      <c r="AW77" s="1767"/>
      <c r="AX77" s="1769"/>
      <c r="AY77" s="1769"/>
      <c r="AZ77" s="1769"/>
      <c r="BA77" s="1774"/>
      <c r="BB77" s="789"/>
      <c r="BC77" s="789"/>
      <c r="BD77" s="822" t="str">
        <f t="shared" si="6"/>
        <v/>
      </c>
      <c r="BE77" s="774"/>
      <c r="BF77" s="774"/>
      <c r="BG77" s="774"/>
      <c r="BH77" s="774"/>
      <c r="BI77" s="789"/>
      <c r="BJ77" s="789"/>
      <c r="BK77" s="789"/>
      <c r="BL77" s="789"/>
      <c r="BM77" s="791"/>
      <c r="BN77" s="791"/>
      <c r="BO77" s="791"/>
      <c r="BP77" s="791"/>
      <c r="BQ77" s="792"/>
      <c r="BR77" s="796"/>
      <c r="BS77" s="884"/>
      <c r="BT77" s="884"/>
      <c r="BU77" s="1051"/>
      <c r="BV77" s="1191"/>
      <c r="BW77" s="1191"/>
      <c r="BX77" s="1837"/>
      <c r="BY77" s="1853"/>
      <c r="BZ77" s="998"/>
    </row>
    <row r="78" spans="1:78" ht="16" x14ac:dyDescent="0.2">
      <c r="A78" s="1817"/>
      <c r="B78" s="1818"/>
      <c r="C78" s="1819"/>
      <c r="D78" s="1820"/>
      <c r="E78" s="1004"/>
      <c r="F78" s="1759"/>
      <c r="G78" s="995"/>
      <c r="H78" s="1013"/>
      <c r="I78" s="1774"/>
      <c r="J78" s="1767"/>
      <c r="K78" s="1022"/>
      <c r="L78" s="995"/>
      <c r="M78" s="1169"/>
      <c r="N78" s="995"/>
      <c r="O78" s="995"/>
      <c r="P78" s="995"/>
      <c r="Q78" s="1829"/>
      <c r="R78" s="1774"/>
      <c r="S78" s="1825"/>
      <c r="T78" s="1774"/>
      <c r="U78" s="1825"/>
      <c r="V78" s="1774"/>
      <c r="W78" s="1825"/>
      <c r="X78" s="1781"/>
      <c r="Y78" s="1825"/>
      <c r="Z78" s="1825"/>
      <c r="AA78" s="1769"/>
      <c r="AB78" s="812">
        <v>4</v>
      </c>
      <c r="AC78" s="774"/>
      <c r="AD78" s="774"/>
      <c r="AE78" s="774"/>
      <c r="AF78" s="813" t="str">
        <f t="shared" si="0"/>
        <v/>
      </c>
      <c r="AG78" s="780"/>
      <c r="AH78" s="790" t="str">
        <f t="shared" si="1"/>
        <v/>
      </c>
      <c r="AI78" s="780"/>
      <c r="AJ78" s="790" t="str">
        <f t="shared" si="2"/>
        <v/>
      </c>
      <c r="AK78" s="814" t="str">
        <f t="shared" si="3"/>
        <v/>
      </c>
      <c r="AL78" s="815" t="str">
        <f>IFERROR(IF(AND(AF77="Probabilidad",AF78="Probabilidad"),(AL77-(+AL77*AK78)),IF(AND(AF77="Impacto",AF78="Probabilidad"),(AL76-(+AL76*AK78)),IF(AF78="Impacto",AL77,""))),"")</f>
        <v/>
      </c>
      <c r="AM78" s="815" t="str">
        <f>IFERROR(IF(AND(AF77="Impacto",AF78="Impacto"),(AM77-(+AM77*AK78)),IF(AND(AF77="Probabilidad",AF78="Impacto"),(AM76-(+AM76*AK78)),IF(AF78="Probabilidad",AM77,""))),"")</f>
        <v/>
      </c>
      <c r="AN78" s="751"/>
      <c r="AO78" s="751"/>
      <c r="AP78" s="751"/>
      <c r="AQ78" s="751"/>
      <c r="AR78" s="1013"/>
      <c r="AS78" s="1767"/>
      <c r="AT78" s="1767"/>
      <c r="AU78" s="1769"/>
      <c r="AV78" s="1767"/>
      <c r="AW78" s="1767"/>
      <c r="AX78" s="1769"/>
      <c r="AY78" s="1769"/>
      <c r="AZ78" s="1769"/>
      <c r="BA78" s="1774"/>
      <c r="BB78" s="789"/>
      <c r="BC78" s="789"/>
      <c r="BD78" s="822" t="str">
        <f t="shared" si="6"/>
        <v/>
      </c>
      <c r="BE78" s="774"/>
      <c r="BF78" s="774"/>
      <c r="BG78" s="774"/>
      <c r="BH78" s="774"/>
      <c r="BI78" s="789"/>
      <c r="BJ78" s="789"/>
      <c r="BK78" s="789"/>
      <c r="BL78" s="789"/>
      <c r="BM78" s="791"/>
      <c r="BN78" s="791"/>
      <c r="BO78" s="791"/>
      <c r="BP78" s="791"/>
      <c r="BQ78" s="792"/>
      <c r="BR78" s="796"/>
      <c r="BS78" s="884"/>
      <c r="BT78" s="884"/>
      <c r="BU78" s="1051"/>
      <c r="BV78" s="1191"/>
      <c r="BW78" s="1191"/>
      <c r="BX78" s="1837"/>
      <c r="BY78" s="1853"/>
      <c r="BZ78" s="998"/>
    </row>
    <row r="79" spans="1:78" ht="16" x14ac:dyDescent="0.2">
      <c r="A79" s="1817"/>
      <c r="B79" s="1818"/>
      <c r="C79" s="1819"/>
      <c r="D79" s="1820"/>
      <c r="E79" s="1004"/>
      <c r="F79" s="1759"/>
      <c r="G79" s="995"/>
      <c r="H79" s="1013"/>
      <c r="I79" s="1774"/>
      <c r="J79" s="1767"/>
      <c r="K79" s="1022"/>
      <c r="L79" s="995"/>
      <c r="M79" s="1169"/>
      <c r="N79" s="995"/>
      <c r="O79" s="995"/>
      <c r="P79" s="995"/>
      <c r="Q79" s="1829"/>
      <c r="R79" s="1774"/>
      <c r="S79" s="1825"/>
      <c r="T79" s="1774"/>
      <c r="U79" s="1825"/>
      <c r="V79" s="1774"/>
      <c r="W79" s="1825"/>
      <c r="X79" s="1781"/>
      <c r="Y79" s="1825"/>
      <c r="Z79" s="1825"/>
      <c r="AA79" s="1769"/>
      <c r="AB79" s="812">
        <v>5</v>
      </c>
      <c r="AC79" s="895"/>
      <c r="AD79" s="895"/>
      <c r="AE79" s="774"/>
      <c r="AF79" s="813" t="str">
        <f t="shared" si="0"/>
        <v/>
      </c>
      <c r="AG79" s="780"/>
      <c r="AH79" s="790" t="str">
        <f t="shared" si="1"/>
        <v/>
      </c>
      <c r="AI79" s="780"/>
      <c r="AJ79" s="790" t="str">
        <f t="shared" si="2"/>
        <v/>
      </c>
      <c r="AK79" s="814" t="str">
        <f t="shared" si="3"/>
        <v/>
      </c>
      <c r="AL79" s="815" t="str">
        <f>IFERROR(IF(AND(AF78="Probabilidad",AF79="Probabilidad"),(AL78-(+AL78*AK79)),IF(AND(AF78="Impacto",AF79="Probabilidad"),(AL77-(+AL77*AK79)),IF(AF79="Impacto",AL78,""))),"")</f>
        <v/>
      </c>
      <c r="AM79" s="815" t="str">
        <f>IFERROR(IF(AND(AF78="Impacto",AF79="Impacto"),(AM78-(+AM78*AK79)),IF(AND(AF78="Probabilidad",AF79="Impacto"),(AM77-(+AM77*AK79)),IF(AF79="Probabilidad",AM78,""))),"")</f>
        <v/>
      </c>
      <c r="AN79" s="751"/>
      <c r="AO79" s="751"/>
      <c r="AP79" s="751"/>
      <c r="AQ79" s="751"/>
      <c r="AR79" s="1013"/>
      <c r="AS79" s="1767"/>
      <c r="AT79" s="1767"/>
      <c r="AU79" s="1769"/>
      <c r="AV79" s="1767"/>
      <c r="AW79" s="1767"/>
      <c r="AX79" s="1769"/>
      <c r="AY79" s="1769"/>
      <c r="AZ79" s="1769"/>
      <c r="BA79" s="1774"/>
      <c r="BB79" s="789"/>
      <c r="BC79" s="789"/>
      <c r="BD79" s="822" t="str">
        <f t="shared" si="6"/>
        <v/>
      </c>
      <c r="BE79" s="774"/>
      <c r="BF79" s="774"/>
      <c r="BG79" s="774"/>
      <c r="BH79" s="774"/>
      <c r="BI79" s="789"/>
      <c r="BJ79" s="789"/>
      <c r="BK79" s="789"/>
      <c r="BL79" s="789"/>
      <c r="BM79" s="791"/>
      <c r="BN79" s="791"/>
      <c r="BO79" s="791"/>
      <c r="BP79" s="791"/>
      <c r="BQ79" s="792"/>
      <c r="BR79" s="796"/>
      <c r="BS79" s="884"/>
      <c r="BT79" s="884"/>
      <c r="BU79" s="1051"/>
      <c r="BV79" s="1191"/>
      <c r="BW79" s="1191"/>
      <c r="BX79" s="1837"/>
      <c r="BY79" s="1853"/>
      <c r="BZ79" s="998"/>
    </row>
    <row r="80" spans="1:78" ht="17" thickBot="1" x14ac:dyDescent="0.25">
      <c r="A80" s="1817"/>
      <c r="B80" s="1818"/>
      <c r="C80" s="1819"/>
      <c r="D80" s="1821"/>
      <c r="E80" s="1005"/>
      <c r="F80" s="1760"/>
      <c r="G80" s="996"/>
      <c r="H80" s="1014"/>
      <c r="I80" s="1775"/>
      <c r="J80" s="1768"/>
      <c r="K80" s="1023"/>
      <c r="L80" s="996"/>
      <c r="M80" s="1170"/>
      <c r="N80" s="996"/>
      <c r="O80" s="996"/>
      <c r="P80" s="996"/>
      <c r="Q80" s="1830"/>
      <c r="R80" s="1775"/>
      <c r="S80" s="1826"/>
      <c r="T80" s="1775"/>
      <c r="U80" s="1826"/>
      <c r="V80" s="1775"/>
      <c r="W80" s="1826"/>
      <c r="X80" s="1782"/>
      <c r="Y80" s="1826"/>
      <c r="Z80" s="1826"/>
      <c r="AA80" s="1770"/>
      <c r="AB80" s="773">
        <v>6</v>
      </c>
      <c r="AC80" s="757"/>
      <c r="AD80" s="757"/>
      <c r="AE80" s="757"/>
      <c r="AF80" s="896" t="str">
        <f t="shared" si="0"/>
        <v/>
      </c>
      <c r="AG80" s="888"/>
      <c r="AH80" s="887" t="str">
        <f t="shared" si="1"/>
        <v/>
      </c>
      <c r="AI80" s="888"/>
      <c r="AJ80" s="887" t="str">
        <f t="shared" si="2"/>
        <v/>
      </c>
      <c r="AK80" s="889" t="str">
        <f t="shared" si="3"/>
        <v/>
      </c>
      <c r="AL80" s="815" t="str">
        <f>IFERROR(IF(AND(AF79="Probabilidad",AF80="Probabilidad"),(AL79-(+AL79*AK80)),IF(AND(AF79="Impacto",AF80="Probabilidad"),(AL78-(+AL78*AK80)),IF(AF80="Impacto",AL79,""))),"")</f>
        <v/>
      </c>
      <c r="AM80" s="815" t="str">
        <f>IFERROR(IF(AND(AF79="Impacto",AF80="Impacto"),(AM79-(+AM79*AK80)),IF(AND(AF79="Probabilidad",AF80="Impacto"),(AM78-(+AM78*AK80)),IF(AF80="Probabilidad",AM79,""))),"")</f>
        <v/>
      </c>
      <c r="AN80" s="51"/>
      <c r="AO80" s="51"/>
      <c r="AP80" s="51"/>
      <c r="AQ80" s="51"/>
      <c r="AR80" s="1014"/>
      <c r="AS80" s="1768"/>
      <c r="AT80" s="1768"/>
      <c r="AU80" s="1770"/>
      <c r="AV80" s="1768"/>
      <c r="AW80" s="1768"/>
      <c r="AX80" s="1770"/>
      <c r="AY80" s="1770"/>
      <c r="AZ80" s="1770"/>
      <c r="BA80" s="1775"/>
      <c r="BB80" s="770"/>
      <c r="BC80" s="770"/>
      <c r="BD80" s="762" t="str">
        <f t="shared" si="6"/>
        <v/>
      </c>
      <c r="BE80" s="757"/>
      <c r="BF80" s="757"/>
      <c r="BG80" s="757"/>
      <c r="BH80" s="757"/>
      <c r="BI80" s="770"/>
      <c r="BJ80" s="770"/>
      <c r="BK80" s="770"/>
      <c r="BL80" s="770"/>
      <c r="BM80" s="749"/>
      <c r="BN80" s="749"/>
      <c r="BO80" s="749"/>
      <c r="BP80" s="749"/>
      <c r="BQ80" s="766"/>
      <c r="BR80" s="890"/>
      <c r="BS80" s="891"/>
      <c r="BT80" s="891"/>
      <c r="BU80" s="1052"/>
      <c r="BV80" s="1192"/>
      <c r="BW80" s="1192"/>
      <c r="BX80" s="1838"/>
      <c r="BY80" s="1854"/>
      <c r="BZ80" s="999"/>
    </row>
    <row r="81" spans="1:78" ht="167" x14ac:dyDescent="0.2">
      <c r="A81" s="1817"/>
      <c r="B81" s="1818"/>
      <c r="C81" s="1819"/>
      <c r="D81" s="1000" t="s">
        <v>1387</v>
      </c>
      <c r="E81" s="1003" t="s">
        <v>284</v>
      </c>
      <c r="F81" s="1006">
        <v>3</v>
      </c>
      <c r="G81" s="994" t="s">
        <v>1496</v>
      </c>
      <c r="H81" s="1012" t="s">
        <v>1241</v>
      </c>
      <c r="I81" s="1015" t="s">
        <v>1218</v>
      </c>
      <c r="J81" s="1812" t="str">
        <f>IF(D81="","",IF(D81="RG",[1]Árbol!A92,IF(D81="RIC",[1]Árbol!A92,IF(D81="RLAFT",[1]Árbol!A92,IF(D81="RF",[1]Árbol!A92,IF(I81="","",(CONCATENATE(I81," ",$M$3," ",G81," ",$M$4," ",O81," ",$M$5," ",N81))))))))</f>
        <v xml:space="preserve">Pérdida de confidencialidad e integridad de Información análoga en Archivo de Gestión
(historias laborales en formato análogo)  1. Hurto, Pérdida, destrucción, acceso o uso no autorizado de la información 
2. Fallas Humanas
3. Modificación o corrupción de documentos  1. Ausencia de control de acceso
2. Desconocimiento o no aplicación de las políticas de seguridad y privacidad de la
información </v>
      </c>
      <c r="K81" s="1021" t="s">
        <v>313</v>
      </c>
      <c r="L81" s="994" t="s">
        <v>562</v>
      </c>
      <c r="M81" s="1168" t="s">
        <v>1389</v>
      </c>
      <c r="N81" s="994" t="s">
        <v>1497</v>
      </c>
      <c r="O81" s="994" t="s">
        <v>1498</v>
      </c>
      <c r="P81" s="1075" t="s">
        <v>1392</v>
      </c>
      <c r="Q81" s="1133" t="s">
        <v>1392</v>
      </c>
      <c r="R81" s="1015" t="s">
        <v>250</v>
      </c>
      <c r="S81" s="1824">
        <f>IF(R81="Muy Alta",100%,IF(R81="Alta",80%,IF(R81="Media",60%,IF(R81="Baja",40%,IF(R81="Muy Baja",20%,"")))))</f>
        <v>0.4</v>
      </c>
      <c r="T81" s="1015" t="s">
        <v>251</v>
      </c>
      <c r="U81" s="1824">
        <f>IF(T81="Catastrófico",100%,IF(T81="Mayor",80%,IF(T81="Moderado",60%,IF(T81="Menor",40%,IF(T81="Leve",20%,"")))))</f>
        <v>0.4</v>
      </c>
      <c r="V81" s="1015" t="s">
        <v>317</v>
      </c>
      <c r="W81" s="1824">
        <f>IF(V81="Catastrófico",100%,IF(V81="Mayor",80%,IF(V81="Moderado",60%,IF(V81="Menor",40%,IF(V81="Leve",20%,"")))))</f>
        <v>0.2</v>
      </c>
      <c r="X81" s="1029" t="str">
        <f>IF(Y81=100%,"Catastrófico",IF(Y81=80%,"Mayor",IF(Y81=60%,"Moderado",IF(Y81=40%,"Menor",IF(Y81=20%,"Leve","")))))</f>
        <v>Menor</v>
      </c>
      <c r="Y81" s="1824">
        <f>IF(AND(U81="",W81=""),"",MAX(U81,W81))</f>
        <v>0.4</v>
      </c>
      <c r="Z81" s="1824" t="str">
        <f>CONCATENATE(R81,X81)</f>
        <v>BajaMenor</v>
      </c>
      <c r="AA81" s="1032" t="str">
        <f>IF(Z81="Muy AltaLeve","Alto",IF(Z81="Muy AltaMenor","Alto",IF(Z81="Muy AltaModerado","Alto",IF(Z81="Muy AltaMayor","Alto",IF(Z81="Muy AltaCatastrófico","Extremo",IF(Z81="AltaLeve","Moderado",IF(Z81="AltaMenor","Moderado",IF(Z81="AltaModerado","Alto",IF(Z81="AltaMayor","Alto",IF(Z81="AltaCatastrófico","Extremo",IF(Z81="MediaLeve","Moderado",IF(Z81="MediaMenor","Moderado",IF(Z81="MediaModerado","Moderado",IF(Z81="MediaMayor","Alto",IF(Z81="MediaCatastrófico","Extremo",IF(Z81="BajaLeve","Bajo",IF(Z81="BajaMenor","Moderado",IF(Z81="BajaModerado","Moderado",IF(Z81="BajaMayor","Alto",IF(Z81="BajaCatastrófico","Extremo",IF(Z81="Muy BajaLeve","Bajo",IF(Z81="Muy BajaMenor","Bajo",IF(Z81="Muy BajaModerado","Moderado",IF(Z81="Muy BajaMayor","Alto",IF(Z81="Muy BajaCatastrófico","Extremo","")))))))))))))))))))))))))</f>
        <v>Moderado</v>
      </c>
      <c r="AB81" s="97">
        <v>1</v>
      </c>
      <c r="AC81" s="898" t="s">
        <v>1499</v>
      </c>
      <c r="AD81" s="230" t="s">
        <v>257</v>
      </c>
      <c r="AE81" s="12" t="s">
        <v>1500</v>
      </c>
      <c r="AF81" s="99" t="str">
        <f t="shared" si="0"/>
        <v>Probabilidad</v>
      </c>
      <c r="AG81" s="10" t="s">
        <v>221</v>
      </c>
      <c r="AH81" s="787">
        <f t="shared" si="1"/>
        <v>0.25</v>
      </c>
      <c r="AI81" s="10" t="s">
        <v>222</v>
      </c>
      <c r="AJ81" s="787">
        <f t="shared" si="2"/>
        <v>0.15</v>
      </c>
      <c r="AK81" s="101">
        <f t="shared" si="3"/>
        <v>0.4</v>
      </c>
      <c r="AL81" s="100">
        <f>IFERROR(IF(AF81="Probabilidad",(S81-(+S81*AK81)),IF(AF81="Impacto",S81,"")),"")</f>
        <v>0.24</v>
      </c>
      <c r="AM81" s="100">
        <f>IFERROR(IF(AF81="Impacto",(Y81-(+Y81*AK81)),IF(AF81="Probabilidad",Y81,"")),"")</f>
        <v>0.4</v>
      </c>
      <c r="AN81" s="50" t="s">
        <v>859</v>
      </c>
      <c r="AO81" s="50" t="s">
        <v>291</v>
      </c>
      <c r="AP81" s="50" t="s">
        <v>241</v>
      </c>
      <c r="AQ81" s="50" t="s">
        <v>226</v>
      </c>
      <c r="AR81" s="1764" t="s">
        <v>1501</v>
      </c>
      <c r="AS81" s="1035">
        <f>S81</f>
        <v>0.4</v>
      </c>
      <c r="AT81" s="1035">
        <f>IF(AL81="","",MIN(AL81:AL86))</f>
        <v>8.3999999999999991E-2</v>
      </c>
      <c r="AU81" s="1032" t="str">
        <f>IFERROR(IF(AT81="","",IF(AT81&lt;=0.2,"Muy Baja",IF(AT81&lt;=0.4,"Baja",IF(AT81&lt;=0.6,"Media",IF(AT81&lt;=0.8,"Alta","Muy Alta"))))),"")</f>
        <v>Muy Baja</v>
      </c>
      <c r="AV81" s="1035">
        <f>Y81</f>
        <v>0.4</v>
      </c>
      <c r="AW81" s="1035">
        <f>IF(AM81="","",MIN(AM81:AM86))</f>
        <v>0.4</v>
      </c>
      <c r="AX81" s="1032" t="str">
        <f>IFERROR(IF(AW81="","",IF(AW81&lt;=0.2,"Leve",IF(AW81&lt;=0.4,"Menor",IF(AW81&lt;=0.6,"Moderado",IF(AW81&lt;=0.8,"Mayor","Catastrófico"))))),"")</f>
        <v>Menor</v>
      </c>
      <c r="AY81" s="1032" t="str">
        <f>AA81</f>
        <v>Moderado</v>
      </c>
      <c r="AZ81" s="1032" t="str">
        <f>IFERROR(IF(OR(AND(AU81="Muy Baja",AX81="Leve"),AND(AU81="Muy Baja",AX81="Menor"),AND(AU81="Baja",AX81="Leve")),"Bajo",IF(OR(AND(AU81="Muy baja",AX81="Moderado"),AND(AU81="Baja",AX81="Menor"),AND(AU81="Baja",AX81="Moderado"),AND(AU81="Media",AX81="Leve"),AND(AU81="Media",AX81="Menor"),AND(AU81="Media",AX81="Moderado"),AND(AU81="Alta",AX81="Leve"),AND(AU81="Alta",AX81="Menor")),"Moderado",IF(OR(AND(AU81="Muy Baja",AX81="Mayor"),AND(AU81="Baja",AX81="Mayor"),AND(AU81="Media",AX81="Mayor"),AND(AU81="Alta",AX81="Moderado"),AND(AU81="Alta",AX81="Mayor"),AND(AU81="Muy Alta",AX81="Leve"),AND(AU81="Muy Alta",AX81="Menor"),AND(AU81="Muy Alta",AX81="Moderado"),AND(AU81="Muy Alta",AX81="Mayor")),"Alto",IF(OR(AND(AU81="Muy Baja",AX81="Catastrófico"),AND(AU81="Baja",AX81="Catastrófico"),AND(AU81="Media",AX81="Catastrófico"),AND(AU81="Alta",AX81="Catastrófico"),AND(AU81="Muy Alta",AX81="Catastrófico")),"Extremo","")))),"")</f>
        <v>Bajo</v>
      </c>
      <c r="BA81" s="1015" t="s">
        <v>255</v>
      </c>
      <c r="BB81" s="309"/>
      <c r="BC81" s="46"/>
      <c r="BD81" s="103" t="str">
        <f t="shared" si="6"/>
        <v/>
      </c>
      <c r="BE81" s="9"/>
      <c r="BF81" s="9"/>
      <c r="BG81" s="9"/>
      <c r="BH81" s="9"/>
      <c r="BI81" s="46"/>
      <c r="BJ81" s="46"/>
      <c r="BK81" s="46"/>
      <c r="BL81" s="46"/>
      <c r="BM81" s="48"/>
      <c r="BN81" s="48"/>
      <c r="BO81" s="48"/>
      <c r="BP81" s="48"/>
      <c r="BQ81" s="104"/>
      <c r="BR81" s="797"/>
      <c r="BS81" s="883"/>
      <c r="BT81" s="883"/>
      <c r="BU81" s="1050"/>
      <c r="BV81" s="1075"/>
      <c r="BW81" s="1075"/>
      <c r="BX81" s="1836"/>
      <c r="BY81" s="1852"/>
      <c r="BZ81" s="997"/>
    </row>
    <row r="82" spans="1:78" ht="167" x14ac:dyDescent="0.2">
      <c r="A82" s="1817"/>
      <c r="B82" s="1818"/>
      <c r="C82" s="1819"/>
      <c r="D82" s="1820"/>
      <c r="E82" s="1004"/>
      <c r="F82" s="1759"/>
      <c r="G82" s="995"/>
      <c r="H82" s="1013"/>
      <c r="I82" s="1774"/>
      <c r="J82" s="1767"/>
      <c r="K82" s="1022"/>
      <c r="L82" s="995"/>
      <c r="M82" s="1169"/>
      <c r="N82" s="995"/>
      <c r="O82" s="995"/>
      <c r="P82" s="1191"/>
      <c r="Q82" s="1827"/>
      <c r="R82" s="1774"/>
      <c r="S82" s="1825"/>
      <c r="T82" s="1774"/>
      <c r="U82" s="1825"/>
      <c r="V82" s="1774"/>
      <c r="W82" s="1825"/>
      <c r="X82" s="1781"/>
      <c r="Y82" s="1825"/>
      <c r="Z82" s="1825"/>
      <c r="AA82" s="1769"/>
      <c r="AB82" s="812">
        <v>2</v>
      </c>
      <c r="AC82" s="898" t="s">
        <v>1502</v>
      </c>
      <c r="AD82" s="898" t="s">
        <v>257</v>
      </c>
      <c r="AE82" s="774" t="s">
        <v>1503</v>
      </c>
      <c r="AF82" s="813" t="str">
        <f t="shared" si="0"/>
        <v>Probabilidad</v>
      </c>
      <c r="AG82" s="780" t="s">
        <v>221</v>
      </c>
      <c r="AH82" s="790">
        <f t="shared" si="1"/>
        <v>0.25</v>
      </c>
      <c r="AI82" s="780" t="s">
        <v>734</v>
      </c>
      <c r="AJ82" s="790">
        <f t="shared" si="2"/>
        <v>0.25</v>
      </c>
      <c r="AK82" s="814">
        <f t="shared" si="3"/>
        <v>0.5</v>
      </c>
      <c r="AL82" s="815">
        <f>IFERROR(IF(AND(AF81="Probabilidad",AF82="Probabilidad"),(AL81-(+AL81*AK82)),IF(AF82="Probabilidad",(S81-(+S81*AK82)),IF(AF82="Impacto",AL81,""))),"")</f>
        <v>0.12</v>
      </c>
      <c r="AM82" s="815">
        <f>IFERROR(IF(AND(AF81="Impacto",AF82="Impacto"),(AM81-(+AM81*AK82)),IF(AF82="Impacto",(Y81-(+Y81*AK82)),IF(AF82="Probabilidad",AM81,""))),"")</f>
        <v>0.4</v>
      </c>
      <c r="AN82" s="751" t="s">
        <v>223</v>
      </c>
      <c r="AO82" s="751" t="s">
        <v>291</v>
      </c>
      <c r="AP82" s="751" t="s">
        <v>241</v>
      </c>
      <c r="AQ82" s="751" t="s">
        <v>226</v>
      </c>
      <c r="AR82" s="1013"/>
      <c r="AS82" s="1767"/>
      <c r="AT82" s="1767"/>
      <c r="AU82" s="1769"/>
      <c r="AV82" s="1767"/>
      <c r="AW82" s="1767"/>
      <c r="AX82" s="1769"/>
      <c r="AY82" s="1769"/>
      <c r="AZ82" s="1769"/>
      <c r="BA82" s="1774"/>
      <c r="BB82" s="894"/>
      <c r="BC82" s="789"/>
      <c r="BD82" s="822" t="str">
        <f t="shared" si="6"/>
        <v/>
      </c>
      <c r="BE82" s="774"/>
      <c r="BF82" s="774"/>
      <c r="BG82" s="774"/>
      <c r="BH82" s="774"/>
      <c r="BI82" s="789"/>
      <c r="BJ82" s="789"/>
      <c r="BK82" s="789"/>
      <c r="BL82" s="789"/>
      <c r="BM82" s="791"/>
      <c r="BN82" s="791"/>
      <c r="BO82" s="791"/>
      <c r="BP82" s="791"/>
      <c r="BQ82" s="792"/>
      <c r="BR82" s="796"/>
      <c r="BS82" s="884"/>
      <c r="BT82" s="884"/>
      <c r="BU82" s="1051"/>
      <c r="BV82" s="1191"/>
      <c r="BW82" s="1191"/>
      <c r="BX82" s="1837"/>
      <c r="BY82" s="1853"/>
      <c r="BZ82" s="998"/>
    </row>
    <row r="83" spans="1:78" ht="118" x14ac:dyDescent="0.2">
      <c r="A83" s="1817"/>
      <c r="B83" s="1818"/>
      <c r="C83" s="1819"/>
      <c r="D83" s="1820"/>
      <c r="E83" s="1004"/>
      <c r="F83" s="1759"/>
      <c r="G83" s="995"/>
      <c r="H83" s="1013"/>
      <c r="I83" s="1774"/>
      <c r="J83" s="1767"/>
      <c r="K83" s="1022"/>
      <c r="L83" s="995"/>
      <c r="M83" s="1169"/>
      <c r="N83" s="995"/>
      <c r="O83" s="995"/>
      <c r="P83" s="1191"/>
      <c r="Q83" s="1827"/>
      <c r="R83" s="1774"/>
      <c r="S83" s="1825"/>
      <c r="T83" s="1774"/>
      <c r="U83" s="1825"/>
      <c r="V83" s="1774"/>
      <c r="W83" s="1825"/>
      <c r="X83" s="1781"/>
      <c r="Y83" s="1825"/>
      <c r="Z83" s="1825"/>
      <c r="AA83" s="1769"/>
      <c r="AB83" s="812">
        <v>3</v>
      </c>
      <c r="AC83" s="898" t="s">
        <v>1409</v>
      </c>
      <c r="AD83" s="898" t="s">
        <v>257</v>
      </c>
      <c r="AE83" s="774" t="s">
        <v>1480</v>
      </c>
      <c r="AF83" s="813" t="str">
        <f t="shared" si="0"/>
        <v>Probabilidad</v>
      </c>
      <c r="AG83" s="780" t="s">
        <v>281</v>
      </c>
      <c r="AH83" s="790">
        <f t="shared" si="1"/>
        <v>0.15</v>
      </c>
      <c r="AI83" s="780" t="s">
        <v>222</v>
      </c>
      <c r="AJ83" s="790">
        <f t="shared" si="2"/>
        <v>0.15</v>
      </c>
      <c r="AK83" s="814">
        <f t="shared" si="3"/>
        <v>0.3</v>
      </c>
      <c r="AL83" s="815">
        <f>IFERROR(IF(AND(AF82="Probabilidad",AF83="Probabilidad"),(AL82-(+AL82*AK83)),IF(AND(AF82="Impacto",AF83="Probabilidad"),(AL81-(+AL81*AK83)),IF(AF83="Impacto",AL82,""))),"")</f>
        <v>8.3999999999999991E-2</v>
      </c>
      <c r="AM83" s="815">
        <f>IFERROR(IF(AND(AF82="Impacto",AF83="Impacto"),(AM82-(+AM82*AK83)),IF(AND(AF82="Probabilidad",AF83="Impacto"),(AM81-(+AM81*AK83)),IF(AF83="Probabilidad",AM82,""))),"")</f>
        <v>0.4</v>
      </c>
      <c r="AN83" s="751" t="s">
        <v>859</v>
      </c>
      <c r="AO83" s="751" t="s">
        <v>245</v>
      </c>
      <c r="AP83" s="751" t="s">
        <v>241</v>
      </c>
      <c r="AQ83" s="751" t="s">
        <v>226</v>
      </c>
      <c r="AR83" s="1013"/>
      <c r="AS83" s="1767"/>
      <c r="AT83" s="1767"/>
      <c r="AU83" s="1769"/>
      <c r="AV83" s="1767"/>
      <c r="AW83" s="1767"/>
      <c r="AX83" s="1769"/>
      <c r="AY83" s="1769"/>
      <c r="AZ83" s="1769"/>
      <c r="BA83" s="1774"/>
      <c r="BB83" s="894"/>
      <c r="BC83" s="789"/>
      <c r="BD83" s="822" t="str">
        <f t="shared" si="6"/>
        <v/>
      </c>
      <c r="BE83" s="774"/>
      <c r="BF83" s="774"/>
      <c r="BG83" s="774"/>
      <c r="BH83" s="774"/>
      <c r="BI83" s="789"/>
      <c r="BJ83" s="789"/>
      <c r="BK83" s="789"/>
      <c r="BL83" s="789"/>
      <c r="BM83" s="791"/>
      <c r="BN83" s="791"/>
      <c r="BO83" s="791"/>
      <c r="BP83" s="791"/>
      <c r="BQ83" s="792"/>
      <c r="BR83" s="796"/>
      <c r="BS83" s="884"/>
      <c r="BT83" s="884"/>
      <c r="BU83" s="1051"/>
      <c r="BV83" s="1191"/>
      <c r="BW83" s="1191"/>
      <c r="BX83" s="1837"/>
      <c r="BY83" s="1853"/>
      <c r="BZ83" s="998"/>
    </row>
    <row r="84" spans="1:78" ht="16" x14ac:dyDescent="0.2">
      <c r="A84" s="1817"/>
      <c r="B84" s="1818"/>
      <c r="C84" s="1819"/>
      <c r="D84" s="1820"/>
      <c r="E84" s="1004"/>
      <c r="F84" s="1759"/>
      <c r="G84" s="995"/>
      <c r="H84" s="1013"/>
      <c r="I84" s="1774"/>
      <c r="J84" s="1767"/>
      <c r="K84" s="1022"/>
      <c r="L84" s="995"/>
      <c r="M84" s="1169"/>
      <c r="N84" s="995"/>
      <c r="O84" s="995"/>
      <c r="P84" s="1191"/>
      <c r="Q84" s="1827"/>
      <c r="R84" s="1774"/>
      <c r="S84" s="1825"/>
      <c r="T84" s="1774"/>
      <c r="U84" s="1825"/>
      <c r="V84" s="1774"/>
      <c r="W84" s="1825"/>
      <c r="X84" s="1781"/>
      <c r="Y84" s="1825"/>
      <c r="Z84" s="1825"/>
      <c r="AA84" s="1769"/>
      <c r="AB84" s="812">
        <v>4</v>
      </c>
      <c r="AC84" s="898"/>
      <c r="AD84" s="898"/>
      <c r="AE84" s="774"/>
      <c r="AF84" s="813" t="str">
        <f t="shared" si="0"/>
        <v/>
      </c>
      <c r="AG84" s="780"/>
      <c r="AH84" s="790" t="str">
        <f t="shared" si="1"/>
        <v/>
      </c>
      <c r="AI84" s="780"/>
      <c r="AJ84" s="790" t="str">
        <f t="shared" si="2"/>
        <v/>
      </c>
      <c r="AK84" s="814" t="str">
        <f t="shared" si="3"/>
        <v/>
      </c>
      <c r="AL84" s="815" t="str">
        <f>IFERROR(IF(AND(AF83="Probabilidad",AF84="Probabilidad"),(AL83-(+AL83*AK84)),IF(AND(AF83="Impacto",AF84="Probabilidad"),(AL82-(+AL82*AK84)),IF(AF84="Impacto",AL83,""))),"")</f>
        <v/>
      </c>
      <c r="AM84" s="815" t="str">
        <f>IFERROR(IF(AND(AF83="Impacto",AF84="Impacto"),(AM83-(+AM83*AK84)),IF(AND(AF83="Probabilidad",AF84="Impacto"),(AM82-(+AM82*AK84)),IF(AF84="Probabilidad",AM83,""))),"")</f>
        <v/>
      </c>
      <c r="AN84" s="751"/>
      <c r="AO84" s="751"/>
      <c r="AP84" s="751"/>
      <c r="AQ84" s="751"/>
      <c r="AR84" s="1013"/>
      <c r="AS84" s="1767"/>
      <c r="AT84" s="1767"/>
      <c r="AU84" s="1769"/>
      <c r="AV84" s="1767"/>
      <c r="AW84" s="1767"/>
      <c r="AX84" s="1769"/>
      <c r="AY84" s="1769"/>
      <c r="AZ84" s="1769"/>
      <c r="BA84" s="1774"/>
      <c r="BB84" s="894"/>
      <c r="BC84" s="789"/>
      <c r="BD84" s="822" t="str">
        <f t="shared" si="6"/>
        <v/>
      </c>
      <c r="BE84" s="774"/>
      <c r="BF84" s="774"/>
      <c r="BG84" s="774"/>
      <c r="BH84" s="774"/>
      <c r="BI84" s="789"/>
      <c r="BJ84" s="789"/>
      <c r="BK84" s="789"/>
      <c r="BL84" s="789"/>
      <c r="BM84" s="791"/>
      <c r="BN84" s="791"/>
      <c r="BO84" s="791"/>
      <c r="BP84" s="791"/>
      <c r="BQ84" s="792"/>
      <c r="BR84" s="796"/>
      <c r="BS84" s="884"/>
      <c r="BT84" s="884"/>
      <c r="BU84" s="1051"/>
      <c r="BV84" s="1191"/>
      <c r="BW84" s="1191"/>
      <c r="BX84" s="1837"/>
      <c r="BY84" s="1853"/>
      <c r="BZ84" s="998"/>
    </row>
    <row r="85" spans="1:78" ht="16" x14ac:dyDescent="0.2">
      <c r="A85" s="1817"/>
      <c r="B85" s="1818"/>
      <c r="C85" s="1819"/>
      <c r="D85" s="1820"/>
      <c r="E85" s="1004"/>
      <c r="F85" s="1759"/>
      <c r="G85" s="995"/>
      <c r="H85" s="1013"/>
      <c r="I85" s="1774"/>
      <c r="J85" s="1767"/>
      <c r="K85" s="1022"/>
      <c r="L85" s="995"/>
      <c r="M85" s="1169"/>
      <c r="N85" s="995"/>
      <c r="O85" s="995"/>
      <c r="P85" s="1191"/>
      <c r="Q85" s="1827"/>
      <c r="R85" s="1774"/>
      <c r="S85" s="1825"/>
      <c r="T85" s="1774"/>
      <c r="U85" s="1825"/>
      <c r="V85" s="1774"/>
      <c r="W85" s="1825"/>
      <c r="X85" s="1781"/>
      <c r="Y85" s="1825"/>
      <c r="Z85" s="1825"/>
      <c r="AA85" s="1769"/>
      <c r="AB85" s="812">
        <v>5</v>
      </c>
      <c r="AC85" s="900"/>
      <c r="AD85" s="900"/>
      <c r="AE85" s="28"/>
      <c r="AF85" s="813" t="str">
        <f t="shared" si="0"/>
        <v/>
      </c>
      <c r="AG85" s="780"/>
      <c r="AH85" s="790" t="str">
        <f t="shared" si="1"/>
        <v/>
      </c>
      <c r="AI85" s="780"/>
      <c r="AJ85" s="790" t="str">
        <f t="shared" si="2"/>
        <v/>
      </c>
      <c r="AK85" s="814" t="str">
        <f t="shared" si="3"/>
        <v/>
      </c>
      <c r="AL85" s="815" t="str">
        <f>IFERROR(IF(AND(AF84="Probabilidad",AF85="Probabilidad"),(AL84-(+AL84*AK85)),IF(AND(AF84="Impacto",AF85="Probabilidad"),(AL83-(+AL83*AK85)),IF(AF85="Impacto",AL84,""))),"")</f>
        <v/>
      </c>
      <c r="AM85" s="815" t="str">
        <f>IFERROR(IF(AND(AF84="Impacto",AF85="Impacto"),(AM84-(+AM84*AK85)),IF(AND(AF84="Probabilidad",AF85="Impacto"),(AM83-(+AM83*AK85)),IF(AF85="Probabilidad",AM84,""))),"")</f>
        <v/>
      </c>
      <c r="AN85" s="751"/>
      <c r="AO85" s="751"/>
      <c r="AP85" s="751"/>
      <c r="AQ85" s="751"/>
      <c r="AR85" s="1013"/>
      <c r="AS85" s="1767"/>
      <c r="AT85" s="1767"/>
      <c r="AU85" s="1769"/>
      <c r="AV85" s="1767"/>
      <c r="AW85" s="1767"/>
      <c r="AX85" s="1769"/>
      <c r="AY85" s="1769"/>
      <c r="AZ85" s="1769"/>
      <c r="BA85" s="1774"/>
      <c r="BB85" s="894"/>
      <c r="BC85" s="789"/>
      <c r="BD85" s="822" t="str">
        <f t="shared" si="6"/>
        <v/>
      </c>
      <c r="BE85" s="774"/>
      <c r="BF85" s="774"/>
      <c r="BG85" s="774"/>
      <c r="BH85" s="774"/>
      <c r="BI85" s="789"/>
      <c r="BJ85" s="789"/>
      <c r="BK85" s="789"/>
      <c r="BL85" s="789"/>
      <c r="BM85" s="791"/>
      <c r="BN85" s="791"/>
      <c r="BO85" s="791"/>
      <c r="BP85" s="791"/>
      <c r="BQ85" s="792"/>
      <c r="BR85" s="796"/>
      <c r="BS85" s="884"/>
      <c r="BT85" s="884"/>
      <c r="BU85" s="1051"/>
      <c r="BV85" s="1191"/>
      <c r="BW85" s="1191"/>
      <c r="BX85" s="1837"/>
      <c r="BY85" s="1853"/>
      <c r="BZ85" s="998"/>
    </row>
    <row r="86" spans="1:78" ht="17" thickBot="1" x14ac:dyDescent="0.25">
      <c r="A86" s="1817"/>
      <c r="B86" s="1818"/>
      <c r="C86" s="1819"/>
      <c r="D86" s="1821"/>
      <c r="E86" s="1005"/>
      <c r="F86" s="1760"/>
      <c r="G86" s="996"/>
      <c r="H86" s="1014"/>
      <c r="I86" s="1775"/>
      <c r="J86" s="1768"/>
      <c r="K86" s="1023"/>
      <c r="L86" s="996"/>
      <c r="M86" s="1170"/>
      <c r="N86" s="996"/>
      <c r="O86" s="996"/>
      <c r="P86" s="1192"/>
      <c r="Q86" s="1828"/>
      <c r="R86" s="1775"/>
      <c r="S86" s="1826"/>
      <c r="T86" s="1775"/>
      <c r="U86" s="1826"/>
      <c r="V86" s="1775"/>
      <c r="W86" s="1826"/>
      <c r="X86" s="1782"/>
      <c r="Y86" s="1826"/>
      <c r="Z86" s="1826"/>
      <c r="AA86" s="1770"/>
      <c r="AB86" s="773">
        <v>6</v>
      </c>
      <c r="AC86" s="757"/>
      <c r="AD86" s="757"/>
      <c r="AE86" s="757"/>
      <c r="AF86" s="896" t="str">
        <f t="shared" si="0"/>
        <v/>
      </c>
      <c r="AG86" s="888"/>
      <c r="AH86" s="887" t="str">
        <f t="shared" si="1"/>
        <v/>
      </c>
      <c r="AI86" s="888"/>
      <c r="AJ86" s="887" t="str">
        <f t="shared" si="2"/>
        <v/>
      </c>
      <c r="AK86" s="889" t="str">
        <f t="shared" si="3"/>
        <v/>
      </c>
      <c r="AL86" s="815" t="str">
        <f>IFERROR(IF(AND(AF85="Probabilidad",AF86="Probabilidad"),(AL85-(+AL85*AK86)),IF(AND(AF85="Impacto",AF86="Probabilidad"),(AL84-(+AL84*AK86)),IF(AF86="Impacto",AL85,""))),"")</f>
        <v/>
      </c>
      <c r="AM86" s="815" t="str">
        <f>IFERROR(IF(AND(AF85="Impacto",AF86="Impacto"),(AM85-(+AM85*AK86)),IF(AND(AF85="Probabilidad",AF86="Impacto"),(AM84-(+AM84*AK86)),IF(AF86="Probabilidad",AM85,""))),"")</f>
        <v/>
      </c>
      <c r="AN86" s="51"/>
      <c r="AO86" s="51"/>
      <c r="AP86" s="51"/>
      <c r="AQ86" s="51"/>
      <c r="AR86" s="1014"/>
      <c r="AS86" s="1768"/>
      <c r="AT86" s="1768"/>
      <c r="AU86" s="1770"/>
      <c r="AV86" s="1768"/>
      <c r="AW86" s="1768"/>
      <c r="AX86" s="1770"/>
      <c r="AY86" s="1770"/>
      <c r="AZ86" s="1770"/>
      <c r="BA86" s="1775"/>
      <c r="BB86" s="901"/>
      <c r="BC86" s="770"/>
      <c r="BD86" s="762" t="str">
        <f t="shared" si="6"/>
        <v/>
      </c>
      <c r="BE86" s="757"/>
      <c r="BF86" s="757"/>
      <c r="BG86" s="757"/>
      <c r="BH86" s="757"/>
      <c r="BI86" s="770"/>
      <c r="BJ86" s="770"/>
      <c r="BK86" s="770"/>
      <c r="BL86" s="770"/>
      <c r="BM86" s="749"/>
      <c r="BN86" s="749"/>
      <c r="BO86" s="749"/>
      <c r="BP86" s="749"/>
      <c r="BQ86" s="766"/>
      <c r="BR86" s="890"/>
      <c r="BS86" s="891"/>
      <c r="BT86" s="891"/>
      <c r="BU86" s="1052"/>
      <c r="BV86" s="1192"/>
      <c r="BW86" s="1192"/>
      <c r="BX86" s="1838"/>
      <c r="BY86" s="1854"/>
      <c r="BZ86" s="999"/>
    </row>
    <row r="87" spans="1:78" ht="118" x14ac:dyDescent="0.2">
      <c r="A87" s="1817"/>
      <c r="B87" s="1818"/>
      <c r="C87" s="1819"/>
      <c r="D87" s="1000" t="s">
        <v>1387</v>
      </c>
      <c r="E87" s="1003" t="s">
        <v>284</v>
      </c>
      <c r="F87" s="1006">
        <v>4</v>
      </c>
      <c r="G87" s="994" t="s">
        <v>1496</v>
      </c>
      <c r="H87" s="1012" t="s">
        <v>1241</v>
      </c>
      <c r="I87" s="1015" t="s">
        <v>1215</v>
      </c>
      <c r="J87" s="1812" t="str">
        <f>IF(D87="","",IF(D87="RG",[1]Árbol!A98,IF(D87="RIC",[1]Árbol!A98,IF(D87="RLAFT",[1]Árbol!A98,IF(D87="RF",[1]Árbol!A98,IF(I87="","",(CONCATENATE(I87," ",$M$3," ",G87," ",$M$4," ",O87," ",$M$5," ",N87))))))))</f>
        <v>Pérdida de Disponibilidad de Información análoga en Archivo de Gestión
(historias laborales en formato análogo)  1. Daño físico por daños con agua o fuego
2. Fenómenos sísmicos
3. Acceso no autorizado de los datos personales
4. Robo de medios o documentos  1. Entrenamiento insuficiente en seguridad
2. Falta de conciencia acerca de la seguridad
3. Uso inadecuado o descuidado del control de acceso físico a las edificaciones y los recintos
4. No tener las historias laborales escaneadas en su totalidad</v>
      </c>
      <c r="K87" s="1021" t="s">
        <v>313</v>
      </c>
      <c r="L87" s="994" t="s">
        <v>562</v>
      </c>
      <c r="M87" s="1168" t="s">
        <v>1389</v>
      </c>
      <c r="N87" s="994" t="s">
        <v>1504</v>
      </c>
      <c r="O87" s="994" t="s">
        <v>1505</v>
      </c>
      <c r="P87" s="1075" t="s">
        <v>1392</v>
      </c>
      <c r="Q87" s="1831" t="s">
        <v>1392</v>
      </c>
      <c r="R87" s="1015" t="s">
        <v>250</v>
      </c>
      <c r="S87" s="1824">
        <f>IF(R87="Muy Alta",100%,IF(R87="Alta",80%,IF(R87="Media",60%,IF(R87="Baja",40%,IF(R87="Muy Baja",20%,"")))))</f>
        <v>0.4</v>
      </c>
      <c r="T87" s="1015" t="s">
        <v>251</v>
      </c>
      <c r="U87" s="1824">
        <f>IF(T87="Catastrófico",100%,IF(T87="Mayor",80%,IF(T87="Moderado",60%,IF(T87="Menor",40%,IF(T87="Leve",20%,"")))))</f>
        <v>0.4</v>
      </c>
      <c r="V87" s="1015" t="s">
        <v>317</v>
      </c>
      <c r="W87" s="1824">
        <f>IF(V87="Catastrófico",100%,IF(V87="Mayor",80%,IF(V87="Moderado",60%,IF(V87="Menor",40%,IF(V87="Leve",20%,"")))))</f>
        <v>0.2</v>
      </c>
      <c r="X87" s="1029" t="str">
        <f>IF(Y87=100%,"Catastrófico",IF(Y87=80%,"Mayor",IF(Y87=60%,"Moderado",IF(Y87=40%,"Menor",IF(Y87=20%,"Leve","")))))</f>
        <v>Menor</v>
      </c>
      <c r="Y87" s="1824">
        <f>IF(AND(U87="",W87=""),"",MAX(U87,W87))</f>
        <v>0.4</v>
      </c>
      <c r="Z87" s="1824" t="str">
        <f>CONCATENATE(R87,X87)</f>
        <v>BajaMenor</v>
      </c>
      <c r="AA87" s="1032" t="str">
        <f>IF(Z87="Muy AltaLeve","Alto",IF(Z87="Muy AltaMenor","Alto",IF(Z87="Muy AltaModerado","Alto",IF(Z87="Muy AltaMayor","Alto",IF(Z87="Muy AltaCatastrófico","Extremo",IF(Z87="AltaLeve","Moderado",IF(Z87="AltaMenor","Moderado",IF(Z87="AltaModerado","Alto",IF(Z87="AltaMayor","Alto",IF(Z87="AltaCatastrófico","Extremo",IF(Z87="MediaLeve","Moderado",IF(Z87="MediaMenor","Moderado",IF(Z87="MediaModerado","Moderado",IF(Z87="MediaMayor","Alto",IF(Z87="MediaCatastrófico","Extremo",IF(Z87="BajaLeve","Bajo",IF(Z87="BajaMenor","Moderado",IF(Z87="BajaModerado","Moderado",IF(Z87="BajaMayor","Alto",IF(Z87="BajaCatastrófico","Extremo",IF(Z87="Muy BajaLeve","Bajo",IF(Z87="Muy BajaMenor","Bajo",IF(Z87="Muy BajaModerado","Moderado",IF(Z87="Muy BajaMayor","Alto",IF(Z87="Muy BajaCatastrófico","Extremo","")))))))))))))))))))))))))</f>
        <v>Moderado</v>
      </c>
      <c r="AB87" s="97">
        <v>1</v>
      </c>
      <c r="AC87" s="9" t="s">
        <v>1409</v>
      </c>
      <c r="AD87" s="9" t="s">
        <v>1493</v>
      </c>
      <c r="AE87" s="9" t="s">
        <v>1506</v>
      </c>
      <c r="AF87" s="99" t="str">
        <f t="shared" si="0"/>
        <v>Probabilidad</v>
      </c>
      <c r="AG87" s="10" t="s">
        <v>281</v>
      </c>
      <c r="AH87" s="787">
        <f t="shared" si="1"/>
        <v>0.15</v>
      </c>
      <c r="AI87" s="10" t="s">
        <v>222</v>
      </c>
      <c r="AJ87" s="787">
        <f t="shared" si="2"/>
        <v>0.15</v>
      </c>
      <c r="AK87" s="101">
        <f t="shared" si="3"/>
        <v>0.3</v>
      </c>
      <c r="AL87" s="100">
        <f>IFERROR(IF(AF87="Probabilidad",(S87-(+S87*AK87)),IF(AF87="Impacto",S87,"")),"")</f>
        <v>0.28000000000000003</v>
      </c>
      <c r="AM87" s="100">
        <f>IFERROR(IF(AF87="Impacto",(Y87-(+Y87*AK87)),IF(AF87="Probabilidad",Y87,"")),"")</f>
        <v>0.4</v>
      </c>
      <c r="AN87" s="50" t="s">
        <v>859</v>
      </c>
      <c r="AO87" s="50" t="s">
        <v>245</v>
      </c>
      <c r="AP87" s="50" t="s">
        <v>241</v>
      </c>
      <c r="AQ87" s="50" t="s">
        <v>226</v>
      </c>
      <c r="AR87" s="1764" t="s">
        <v>1507</v>
      </c>
      <c r="AS87" s="1035">
        <f>S87</f>
        <v>0.4</v>
      </c>
      <c r="AT87" s="1035">
        <f>IF(AL87="","",MIN(AL87:AL92))</f>
        <v>0.14000000000000001</v>
      </c>
      <c r="AU87" s="1032" t="str">
        <f>IFERROR(IF(AT87="","",IF(AT87&lt;=0.2,"Muy Baja",IF(AT87&lt;=0.4,"Baja",IF(AT87&lt;=0.6,"Media",IF(AT87&lt;=0.8,"Alta","Muy Alta"))))),"")</f>
        <v>Muy Baja</v>
      </c>
      <c r="AV87" s="1035">
        <f>Y87</f>
        <v>0.4</v>
      </c>
      <c r="AW87" s="1035">
        <f>IF(AM87="","",MIN(AM87:AM92))</f>
        <v>0.30000000000000004</v>
      </c>
      <c r="AX87" s="1032" t="str">
        <f>IFERROR(IF(AW87="","",IF(AW87&lt;=0.2,"Leve",IF(AW87&lt;=0.4,"Menor",IF(AW87&lt;=0.6,"Moderado",IF(AW87&lt;=0.8,"Mayor","Catastrófico"))))),"")</f>
        <v>Menor</v>
      </c>
      <c r="AY87" s="1032" t="str">
        <f>AA87</f>
        <v>Moderado</v>
      </c>
      <c r="AZ87" s="1032" t="str">
        <f>IFERROR(IF(OR(AND(AU87="Muy Baja",AX87="Leve"),AND(AU87="Muy Baja",AX87="Menor"),AND(AU87="Baja",AX87="Leve")),"Bajo",IF(OR(AND(AU87="Muy baja",AX87="Moderado"),AND(AU87="Baja",AX87="Menor"),AND(AU87="Baja",AX87="Moderado"),AND(AU87="Media",AX87="Leve"),AND(AU87="Media",AX87="Menor"),AND(AU87="Media",AX87="Moderado"),AND(AU87="Alta",AX87="Leve"),AND(AU87="Alta",AX87="Menor")),"Moderado",IF(OR(AND(AU87="Muy Baja",AX87="Mayor"),AND(AU87="Baja",AX87="Mayor"),AND(AU87="Media",AX87="Mayor"),AND(AU87="Alta",AX87="Moderado"),AND(AU87="Alta",AX87="Mayor"),AND(AU87="Muy Alta",AX87="Leve"),AND(AU87="Muy Alta",AX87="Menor"),AND(AU87="Muy Alta",AX87="Moderado"),AND(AU87="Muy Alta",AX87="Mayor")),"Alto",IF(OR(AND(AU87="Muy Baja",AX87="Catastrófico"),AND(AU87="Baja",AX87="Catastrófico"),AND(AU87="Media",AX87="Catastrófico"),AND(AU87="Alta",AX87="Catastrófico"),AND(AU87="Muy Alta",AX87="Catastrófico")),"Extremo","")))),"")</f>
        <v>Bajo</v>
      </c>
      <c r="BA87" s="1015" t="s">
        <v>255</v>
      </c>
      <c r="BB87" s="46"/>
      <c r="BC87" s="46"/>
      <c r="BD87" s="103" t="str">
        <f t="shared" si="6"/>
        <v/>
      </c>
      <c r="BE87" s="9"/>
      <c r="BF87" s="9"/>
      <c r="BG87" s="9"/>
      <c r="BH87" s="9"/>
      <c r="BI87" s="46"/>
      <c r="BJ87" s="46"/>
      <c r="BK87" s="46"/>
      <c r="BL87" s="46"/>
      <c r="BM87" s="48"/>
      <c r="BN87" s="48"/>
      <c r="BO87" s="48"/>
      <c r="BP87" s="48"/>
      <c r="BQ87" s="104"/>
      <c r="BR87" s="797"/>
      <c r="BS87" s="883"/>
      <c r="BT87" s="883"/>
      <c r="BU87" s="1050"/>
      <c r="BV87" s="1075"/>
      <c r="BW87" s="1075"/>
      <c r="BX87" s="1836"/>
      <c r="BY87" s="1852"/>
      <c r="BZ87" s="997"/>
    </row>
    <row r="88" spans="1:78" ht="167" x14ac:dyDescent="0.2">
      <c r="A88" s="1817"/>
      <c r="B88" s="1818"/>
      <c r="C88" s="1819"/>
      <c r="D88" s="1820"/>
      <c r="E88" s="1004"/>
      <c r="F88" s="1759"/>
      <c r="G88" s="995"/>
      <c r="H88" s="1013"/>
      <c r="I88" s="1774"/>
      <c r="J88" s="1767"/>
      <c r="K88" s="1022"/>
      <c r="L88" s="995"/>
      <c r="M88" s="1169"/>
      <c r="N88" s="995"/>
      <c r="O88" s="995"/>
      <c r="P88" s="1191"/>
      <c r="Q88" s="1832"/>
      <c r="R88" s="1774"/>
      <c r="S88" s="1825"/>
      <c r="T88" s="1774"/>
      <c r="U88" s="1825"/>
      <c r="V88" s="1774"/>
      <c r="W88" s="1825"/>
      <c r="X88" s="1781"/>
      <c r="Y88" s="1825"/>
      <c r="Z88" s="1825"/>
      <c r="AA88" s="1769"/>
      <c r="AB88" s="812">
        <v>2</v>
      </c>
      <c r="AC88" s="774" t="s">
        <v>1502</v>
      </c>
      <c r="AD88" s="774" t="s">
        <v>234</v>
      </c>
      <c r="AE88" s="774" t="s">
        <v>1503</v>
      </c>
      <c r="AF88" s="813" t="str">
        <f t="shared" si="0"/>
        <v>Probabilidad</v>
      </c>
      <c r="AG88" s="780" t="s">
        <v>221</v>
      </c>
      <c r="AH88" s="790">
        <f t="shared" si="1"/>
        <v>0.25</v>
      </c>
      <c r="AI88" s="780" t="s">
        <v>734</v>
      </c>
      <c r="AJ88" s="790">
        <f t="shared" si="2"/>
        <v>0.25</v>
      </c>
      <c r="AK88" s="814">
        <f t="shared" si="3"/>
        <v>0.5</v>
      </c>
      <c r="AL88" s="815">
        <f>IFERROR(IF(AND(AF87="Probabilidad",AF88="Probabilidad"),(AL87-(+AL87*AK88)),IF(AF88="Probabilidad",(S87-(+S87*AK88)),IF(AF88="Impacto",AL87,""))),"")</f>
        <v>0.14000000000000001</v>
      </c>
      <c r="AM88" s="815">
        <f>IFERROR(IF(AND(AF87="Impacto",AF88="Impacto"),(AM87-(+AM87*AK88)),IF(AF88="Impacto",(Y87-(+Y87*AK88)),IF(AF88="Probabilidad",AM87,""))),"")</f>
        <v>0.4</v>
      </c>
      <c r="AN88" s="751" t="s">
        <v>223</v>
      </c>
      <c r="AO88" s="751" t="s">
        <v>291</v>
      </c>
      <c r="AP88" s="751" t="s">
        <v>241</v>
      </c>
      <c r="AQ88" s="751" t="s">
        <v>226</v>
      </c>
      <c r="AR88" s="1013"/>
      <c r="AS88" s="1767"/>
      <c r="AT88" s="1767"/>
      <c r="AU88" s="1769"/>
      <c r="AV88" s="1767"/>
      <c r="AW88" s="1767"/>
      <c r="AX88" s="1769"/>
      <c r="AY88" s="1769"/>
      <c r="AZ88" s="1769"/>
      <c r="BA88" s="1774"/>
      <c r="BB88" s="789"/>
      <c r="BC88" s="789"/>
      <c r="BD88" s="822" t="str">
        <f t="shared" si="6"/>
        <v/>
      </c>
      <c r="BE88" s="774"/>
      <c r="BF88" s="774"/>
      <c r="BG88" s="774"/>
      <c r="BH88" s="774"/>
      <c r="BI88" s="789"/>
      <c r="BJ88" s="789"/>
      <c r="BK88" s="789"/>
      <c r="BL88" s="789"/>
      <c r="BM88" s="791"/>
      <c r="BN88" s="791"/>
      <c r="BO88" s="791"/>
      <c r="BP88" s="791"/>
      <c r="BQ88" s="792"/>
      <c r="BR88" s="796"/>
      <c r="BS88" s="884"/>
      <c r="BT88" s="884"/>
      <c r="BU88" s="1051"/>
      <c r="BV88" s="1191"/>
      <c r="BW88" s="1191"/>
      <c r="BX88" s="1837"/>
      <c r="BY88" s="1853"/>
      <c r="BZ88" s="998"/>
    </row>
    <row r="89" spans="1:78" ht="167" x14ac:dyDescent="0.2">
      <c r="A89" s="1817"/>
      <c r="B89" s="1818"/>
      <c r="C89" s="1819"/>
      <c r="D89" s="1820"/>
      <c r="E89" s="1004"/>
      <c r="F89" s="1759"/>
      <c r="G89" s="995"/>
      <c r="H89" s="1013"/>
      <c r="I89" s="1774"/>
      <c r="J89" s="1767"/>
      <c r="K89" s="1022"/>
      <c r="L89" s="995"/>
      <c r="M89" s="1169"/>
      <c r="N89" s="995"/>
      <c r="O89" s="995"/>
      <c r="P89" s="1191"/>
      <c r="Q89" s="1832"/>
      <c r="R89" s="1774"/>
      <c r="S89" s="1825"/>
      <c r="T89" s="1774"/>
      <c r="U89" s="1825"/>
      <c r="V89" s="1774"/>
      <c r="W89" s="1825"/>
      <c r="X89" s="1781"/>
      <c r="Y89" s="1825"/>
      <c r="Z89" s="1825"/>
      <c r="AA89" s="1769"/>
      <c r="AB89" s="812">
        <v>3</v>
      </c>
      <c r="AC89" s="774" t="s">
        <v>1508</v>
      </c>
      <c r="AD89" s="774">
        <v>1.3</v>
      </c>
      <c r="AE89" s="774" t="s">
        <v>1403</v>
      </c>
      <c r="AF89" s="813" t="str">
        <f t="shared" si="0"/>
        <v>Impacto</v>
      </c>
      <c r="AG89" s="780" t="s">
        <v>264</v>
      </c>
      <c r="AH89" s="790">
        <f t="shared" si="1"/>
        <v>0.1</v>
      </c>
      <c r="AI89" s="780" t="s">
        <v>222</v>
      </c>
      <c r="AJ89" s="790">
        <f t="shared" si="2"/>
        <v>0.15</v>
      </c>
      <c r="AK89" s="814">
        <f t="shared" si="3"/>
        <v>0.25</v>
      </c>
      <c r="AL89" s="815">
        <f>IFERROR(IF(AND(AF88="Probabilidad",AF89="Probabilidad"),(AL88-(+AL88*AK89)),IF(AND(AF88="Impacto",AF89="Probabilidad"),(AL87-(+AL87*AK89)),IF(AF89="Impacto",AL88,""))),"")</f>
        <v>0.14000000000000001</v>
      </c>
      <c r="AM89" s="815">
        <f>IFERROR(IF(AND(AF88="Impacto",AF89="Impacto"),(AM88-(+AM88*AK89)),IF(AND(AF88="Probabilidad",AF89="Impacto"),(AM87-(+AM87*AK89)),IF(AF89="Probabilidad",AM88,""))),"")</f>
        <v>0.30000000000000004</v>
      </c>
      <c r="AN89" s="751" t="s">
        <v>223</v>
      </c>
      <c r="AO89" s="751" t="s">
        <v>291</v>
      </c>
      <c r="AP89" s="751" t="s">
        <v>241</v>
      </c>
      <c r="AQ89" s="751" t="s">
        <v>226</v>
      </c>
      <c r="AR89" s="1013"/>
      <c r="AS89" s="1767"/>
      <c r="AT89" s="1767"/>
      <c r="AU89" s="1769"/>
      <c r="AV89" s="1767"/>
      <c r="AW89" s="1767"/>
      <c r="AX89" s="1769"/>
      <c r="AY89" s="1769"/>
      <c r="AZ89" s="1769"/>
      <c r="BA89" s="1774"/>
      <c r="BB89" s="789"/>
      <c r="BC89" s="789"/>
      <c r="BD89" s="822" t="str">
        <f t="shared" si="6"/>
        <v/>
      </c>
      <c r="BE89" s="774"/>
      <c r="BF89" s="774"/>
      <c r="BG89" s="774"/>
      <c r="BH89" s="774"/>
      <c r="BI89" s="789"/>
      <c r="BJ89" s="789"/>
      <c r="BK89" s="789"/>
      <c r="BL89" s="789"/>
      <c r="BM89" s="791"/>
      <c r="BN89" s="791"/>
      <c r="BO89" s="791"/>
      <c r="BP89" s="791"/>
      <c r="BQ89" s="792"/>
      <c r="BR89" s="796"/>
      <c r="BS89" s="884"/>
      <c r="BT89" s="884"/>
      <c r="BU89" s="1051"/>
      <c r="BV89" s="1191"/>
      <c r="BW89" s="1191"/>
      <c r="BX89" s="1837"/>
      <c r="BY89" s="1853"/>
      <c r="BZ89" s="998"/>
    </row>
    <row r="90" spans="1:78" ht="16" x14ac:dyDescent="0.2">
      <c r="A90" s="1817"/>
      <c r="B90" s="1818"/>
      <c r="C90" s="1819"/>
      <c r="D90" s="1820"/>
      <c r="E90" s="1004"/>
      <c r="F90" s="1759"/>
      <c r="G90" s="995"/>
      <c r="H90" s="1013"/>
      <c r="I90" s="1774"/>
      <c r="J90" s="1767"/>
      <c r="K90" s="1022"/>
      <c r="L90" s="995"/>
      <c r="M90" s="1169"/>
      <c r="N90" s="995"/>
      <c r="O90" s="995"/>
      <c r="P90" s="1191"/>
      <c r="Q90" s="1832"/>
      <c r="R90" s="1774"/>
      <c r="S90" s="1825"/>
      <c r="T90" s="1774"/>
      <c r="U90" s="1825"/>
      <c r="V90" s="1774"/>
      <c r="W90" s="1825"/>
      <c r="X90" s="1781"/>
      <c r="Y90" s="1825"/>
      <c r="Z90" s="1825"/>
      <c r="AA90" s="1769"/>
      <c r="AB90" s="812">
        <v>4</v>
      </c>
      <c r="AC90" s="774"/>
      <c r="AD90" s="774"/>
      <c r="AE90" s="774"/>
      <c r="AF90" s="813" t="str">
        <f t="shared" si="0"/>
        <v/>
      </c>
      <c r="AG90" s="780"/>
      <c r="AH90" s="790" t="str">
        <f t="shared" si="1"/>
        <v/>
      </c>
      <c r="AI90" s="780"/>
      <c r="AJ90" s="790" t="str">
        <f t="shared" si="2"/>
        <v/>
      </c>
      <c r="AK90" s="814" t="str">
        <f t="shared" si="3"/>
        <v/>
      </c>
      <c r="AL90" s="815" t="str">
        <f>IFERROR(IF(AND(AF89="Probabilidad",AF90="Probabilidad"),(AL89-(+AL89*AK90)),IF(AND(AF89="Impacto",AF90="Probabilidad"),(AL88-(+AL88*AK90)),IF(AF90="Impacto",AL89,""))),"")</f>
        <v/>
      </c>
      <c r="AM90" s="815" t="str">
        <f>IFERROR(IF(AND(AF89="Impacto",AF90="Impacto"),(AM89-(+AM89*AK90)),IF(AND(AF89="Probabilidad",AF90="Impacto"),(AM88-(+AM88*AK90)),IF(AF90="Probabilidad",AM89,""))),"")</f>
        <v/>
      </c>
      <c r="AN90" s="751"/>
      <c r="AO90" s="751"/>
      <c r="AP90" s="751"/>
      <c r="AQ90" s="751"/>
      <c r="AR90" s="1013"/>
      <c r="AS90" s="1767"/>
      <c r="AT90" s="1767"/>
      <c r="AU90" s="1769"/>
      <c r="AV90" s="1767"/>
      <c r="AW90" s="1767"/>
      <c r="AX90" s="1769"/>
      <c r="AY90" s="1769"/>
      <c r="AZ90" s="1769"/>
      <c r="BA90" s="1774"/>
      <c r="BB90" s="789"/>
      <c r="BC90" s="789"/>
      <c r="BD90" s="822" t="str">
        <f t="shared" si="6"/>
        <v/>
      </c>
      <c r="BE90" s="774"/>
      <c r="BF90" s="774"/>
      <c r="BG90" s="774"/>
      <c r="BH90" s="774"/>
      <c r="BI90" s="789"/>
      <c r="BJ90" s="789"/>
      <c r="BK90" s="789"/>
      <c r="BL90" s="789"/>
      <c r="BM90" s="791"/>
      <c r="BN90" s="791"/>
      <c r="BO90" s="791"/>
      <c r="BP90" s="791"/>
      <c r="BQ90" s="792"/>
      <c r="BR90" s="796"/>
      <c r="BS90" s="884"/>
      <c r="BT90" s="884"/>
      <c r="BU90" s="1051"/>
      <c r="BV90" s="1191"/>
      <c r="BW90" s="1191"/>
      <c r="BX90" s="1837"/>
      <c r="BY90" s="1853"/>
      <c r="BZ90" s="998"/>
    </row>
    <row r="91" spans="1:78" ht="16" x14ac:dyDescent="0.2">
      <c r="A91" s="1817"/>
      <c r="B91" s="1818"/>
      <c r="C91" s="1819"/>
      <c r="D91" s="1820"/>
      <c r="E91" s="1004"/>
      <c r="F91" s="1759"/>
      <c r="G91" s="995"/>
      <c r="H91" s="1013"/>
      <c r="I91" s="1774"/>
      <c r="J91" s="1767"/>
      <c r="K91" s="1022"/>
      <c r="L91" s="995"/>
      <c r="M91" s="1169"/>
      <c r="N91" s="995"/>
      <c r="O91" s="995"/>
      <c r="P91" s="1191"/>
      <c r="Q91" s="1832"/>
      <c r="R91" s="1774"/>
      <c r="S91" s="1825"/>
      <c r="T91" s="1774"/>
      <c r="U91" s="1825"/>
      <c r="V91" s="1774"/>
      <c r="W91" s="1825"/>
      <c r="X91" s="1781"/>
      <c r="Y91" s="1825"/>
      <c r="Z91" s="1825"/>
      <c r="AA91" s="1769"/>
      <c r="AB91" s="812">
        <v>5</v>
      </c>
      <c r="AC91" s="774"/>
      <c r="AD91" s="774"/>
      <c r="AE91" s="774"/>
      <c r="AF91" s="813" t="str">
        <f t="shared" si="0"/>
        <v/>
      </c>
      <c r="AG91" s="780"/>
      <c r="AH91" s="790" t="str">
        <f t="shared" si="1"/>
        <v/>
      </c>
      <c r="AI91" s="780"/>
      <c r="AJ91" s="790" t="str">
        <f t="shared" si="2"/>
        <v/>
      </c>
      <c r="AK91" s="814" t="str">
        <f t="shared" si="3"/>
        <v/>
      </c>
      <c r="AL91" s="815" t="str">
        <f>IFERROR(IF(AND(AF90="Probabilidad",AF91="Probabilidad"),(AL90-(+AL90*AK91)),IF(AND(AF90="Impacto",AF91="Probabilidad"),(AL89-(+AL89*AK91)),IF(AF91="Impacto",AL90,""))),"")</f>
        <v/>
      </c>
      <c r="AM91" s="815" t="str">
        <f>IFERROR(IF(AND(AF90="Impacto",AF91="Impacto"),(AM90-(+AM90*AK91)),IF(AND(AF90="Probabilidad",AF91="Impacto"),(AM89-(+AM89*AK91)),IF(AF91="Probabilidad",AM90,""))),"")</f>
        <v/>
      </c>
      <c r="AN91" s="751"/>
      <c r="AO91" s="751"/>
      <c r="AP91" s="751"/>
      <c r="AQ91" s="751"/>
      <c r="AR91" s="1013"/>
      <c r="AS91" s="1767"/>
      <c r="AT91" s="1767"/>
      <c r="AU91" s="1769"/>
      <c r="AV91" s="1767"/>
      <c r="AW91" s="1767"/>
      <c r="AX91" s="1769"/>
      <c r="AY91" s="1769"/>
      <c r="AZ91" s="1769"/>
      <c r="BA91" s="1774"/>
      <c r="BB91" s="789"/>
      <c r="BC91" s="789"/>
      <c r="BD91" s="822" t="str">
        <f t="shared" si="6"/>
        <v/>
      </c>
      <c r="BE91" s="774"/>
      <c r="BF91" s="774"/>
      <c r="BG91" s="774"/>
      <c r="BH91" s="774"/>
      <c r="BI91" s="789"/>
      <c r="BJ91" s="789"/>
      <c r="BK91" s="789"/>
      <c r="BL91" s="789"/>
      <c r="BM91" s="791"/>
      <c r="BN91" s="791"/>
      <c r="BO91" s="791"/>
      <c r="BP91" s="791"/>
      <c r="BQ91" s="792"/>
      <c r="BR91" s="796"/>
      <c r="BS91" s="884"/>
      <c r="BT91" s="884"/>
      <c r="BU91" s="1051"/>
      <c r="BV91" s="1191"/>
      <c r="BW91" s="1191"/>
      <c r="BX91" s="1837"/>
      <c r="BY91" s="1853"/>
      <c r="BZ91" s="998"/>
    </row>
    <row r="92" spans="1:78" ht="17" thickBot="1" x14ac:dyDescent="0.25">
      <c r="A92" s="1817"/>
      <c r="B92" s="1818"/>
      <c r="C92" s="1819"/>
      <c r="D92" s="1821"/>
      <c r="E92" s="1005"/>
      <c r="F92" s="1760"/>
      <c r="G92" s="996"/>
      <c r="H92" s="1014"/>
      <c r="I92" s="1775"/>
      <c r="J92" s="1768"/>
      <c r="K92" s="1023"/>
      <c r="L92" s="996"/>
      <c r="M92" s="1170"/>
      <c r="N92" s="996"/>
      <c r="O92" s="996"/>
      <c r="P92" s="1192"/>
      <c r="Q92" s="1833"/>
      <c r="R92" s="1775"/>
      <c r="S92" s="1826"/>
      <c r="T92" s="1775"/>
      <c r="U92" s="1826"/>
      <c r="V92" s="1775"/>
      <c r="W92" s="1826"/>
      <c r="X92" s="1782"/>
      <c r="Y92" s="1826"/>
      <c r="Z92" s="1826"/>
      <c r="AA92" s="1770"/>
      <c r="AB92" s="773">
        <v>6</v>
      </c>
      <c r="AC92" s="757"/>
      <c r="AD92" s="757"/>
      <c r="AE92" s="757"/>
      <c r="AF92" s="896" t="str">
        <f t="shared" si="0"/>
        <v/>
      </c>
      <c r="AG92" s="888"/>
      <c r="AH92" s="887" t="str">
        <f t="shared" si="1"/>
        <v/>
      </c>
      <c r="AI92" s="888"/>
      <c r="AJ92" s="887" t="str">
        <f t="shared" si="2"/>
        <v/>
      </c>
      <c r="AK92" s="889" t="str">
        <f t="shared" si="3"/>
        <v/>
      </c>
      <c r="AL92" s="815" t="str">
        <f>IFERROR(IF(AND(AF91="Probabilidad",AF92="Probabilidad"),(AL91-(+AL91*AK92)),IF(AND(AF91="Impacto",AF92="Probabilidad"),(AL90-(+AL90*AK92)),IF(AF92="Impacto",AL91,""))),"")</f>
        <v/>
      </c>
      <c r="AM92" s="815" t="str">
        <f>IFERROR(IF(AND(AF91="Impacto",AF92="Impacto"),(AM91-(+AM91*AK92)),IF(AND(AF91="Probabilidad",AF92="Impacto"),(AM90-(+AM90*AK92)),IF(AF92="Probabilidad",AM91,""))),"")</f>
        <v/>
      </c>
      <c r="AN92" s="51"/>
      <c r="AO92" s="51"/>
      <c r="AP92" s="51"/>
      <c r="AQ92" s="51"/>
      <c r="AR92" s="1014"/>
      <c r="AS92" s="1768"/>
      <c r="AT92" s="1768"/>
      <c r="AU92" s="1770"/>
      <c r="AV92" s="1768"/>
      <c r="AW92" s="1768"/>
      <c r="AX92" s="1770"/>
      <c r="AY92" s="1770"/>
      <c r="AZ92" s="1770"/>
      <c r="BA92" s="1775"/>
      <c r="BB92" s="770"/>
      <c r="BC92" s="770"/>
      <c r="BD92" s="762" t="str">
        <f t="shared" si="6"/>
        <v/>
      </c>
      <c r="BE92" s="757"/>
      <c r="BF92" s="757"/>
      <c r="BG92" s="757"/>
      <c r="BH92" s="757"/>
      <c r="BI92" s="770"/>
      <c r="BJ92" s="770"/>
      <c r="BK92" s="770"/>
      <c r="BL92" s="770"/>
      <c r="BM92" s="749"/>
      <c r="BN92" s="749"/>
      <c r="BO92" s="749"/>
      <c r="BP92" s="749"/>
      <c r="BQ92" s="766"/>
      <c r="BR92" s="890"/>
      <c r="BS92" s="891"/>
      <c r="BT92" s="891"/>
      <c r="BU92" s="1052"/>
      <c r="BV92" s="1192"/>
      <c r="BW92" s="1192"/>
      <c r="BX92" s="1838"/>
      <c r="BY92" s="1854"/>
      <c r="BZ92" s="999"/>
    </row>
    <row r="93" spans="1:78" ht="118" x14ac:dyDescent="0.2">
      <c r="A93" s="1817"/>
      <c r="B93" s="1818"/>
      <c r="C93" s="1819"/>
      <c r="D93" s="1000" t="s">
        <v>1387</v>
      </c>
      <c r="E93" s="1003" t="s">
        <v>284</v>
      </c>
      <c r="F93" s="1006">
        <v>5</v>
      </c>
      <c r="G93" s="994" t="s">
        <v>1509</v>
      </c>
      <c r="H93" s="1012" t="s">
        <v>1248</v>
      </c>
      <c r="I93" s="1015" t="s">
        <v>1218</v>
      </c>
      <c r="J93" s="1812" t="str">
        <f>IF(D93="","",IF(D93="RG",[1]Árbol!A104,IF(D93="RIC",[1]Árbol!A104,IF(D93="RLAFT",[1]Árbol!A104,IF(D93="RF",[1]Árbol!A104,IF(I93="","",(CONCATENATE(I93," ",$M$3," ",G93," ",$M$4," ",O93," ",$M$5," ",N93))))))))</f>
        <v>Pérdida de confidencialidad e integridad de Bases de datos que contienen información sensible de todos los servidores públicos de la UAECD. Son las siguientes:
- Base de Datos Sociodemografica (BDS)
- Base de Datos Planta de personal (BDPP)  1. Pérdida, modificación o borrado de datos personales
2. Acceso no autorizado a los datos personales  1. Gestión deficiente de las contraseñas 
2. No existencia de una copia de seguridad
3. Ubicación no adecuada de la información (equipos de los funcionarios)</v>
      </c>
      <c r="K93" s="1021" t="s">
        <v>313</v>
      </c>
      <c r="L93" s="994" t="s">
        <v>562</v>
      </c>
      <c r="M93" s="1168" t="s">
        <v>1389</v>
      </c>
      <c r="N93" s="994" t="s">
        <v>1510</v>
      </c>
      <c r="O93" s="994" t="s">
        <v>1511</v>
      </c>
      <c r="P93" s="1353" t="s">
        <v>1392</v>
      </c>
      <c r="Q93" s="1831" t="s">
        <v>1392</v>
      </c>
      <c r="R93" s="1015" t="s">
        <v>217</v>
      </c>
      <c r="S93" s="1824">
        <f>IF(R93="Muy Alta",100%,IF(R93="Alta",80%,IF(R93="Media",60%,IF(R93="Baja",40%,IF(R93="Muy Baja",20%,"")))))</f>
        <v>0.6</v>
      </c>
      <c r="T93" s="1015" t="s">
        <v>251</v>
      </c>
      <c r="U93" s="1824">
        <f>IF(T93="Catastrófico",100%,IF(T93="Mayor",80%,IF(T93="Moderado",60%,IF(T93="Menor",40%,IF(T93="Leve",20%,"")))))</f>
        <v>0.4</v>
      </c>
      <c r="V93" s="1015" t="s">
        <v>317</v>
      </c>
      <c r="W93" s="1824">
        <f>IF(V93="Catastrófico",100%,IF(V93="Mayor",80%,IF(V93="Moderado",60%,IF(V93="Menor",40%,IF(V93="Leve",20%,"")))))</f>
        <v>0.2</v>
      </c>
      <c r="X93" s="1029" t="str">
        <f>IF(Y93=100%,"Catastrófico",IF(Y93=80%,"Mayor",IF(Y93=60%,"Moderado",IF(Y93=40%,"Menor",IF(Y93=20%,"Leve","")))))</f>
        <v>Menor</v>
      </c>
      <c r="Y93" s="1824">
        <f>IF(AND(U93="",W93=""),"",MAX(U93,W93))</f>
        <v>0.4</v>
      </c>
      <c r="Z93" s="1824" t="str">
        <f>CONCATENATE(R93,X93)</f>
        <v>MediaMenor</v>
      </c>
      <c r="AA93" s="1032" t="str">
        <f>IF(Z93="Muy AltaLeve","Alto",IF(Z93="Muy AltaMenor","Alto",IF(Z93="Muy AltaModerado","Alto",IF(Z93="Muy AltaMayor","Alto",IF(Z93="Muy AltaCatastrófico","Extremo",IF(Z93="AltaLeve","Moderado",IF(Z93="AltaMenor","Moderado",IF(Z93="AltaModerado","Alto",IF(Z93="AltaMayor","Alto",IF(Z93="AltaCatastrófico","Extremo",IF(Z93="MediaLeve","Moderado",IF(Z93="MediaMenor","Moderado",IF(Z93="MediaModerado","Moderado",IF(Z93="MediaMayor","Alto",IF(Z93="MediaCatastrófico","Extremo",IF(Z93="BajaLeve","Bajo",IF(Z93="BajaMenor","Moderado",IF(Z93="BajaModerado","Moderado",IF(Z93="BajaMayor","Alto",IF(Z93="BajaCatastrófico","Extremo",IF(Z93="Muy BajaLeve","Bajo",IF(Z93="Muy BajaMenor","Bajo",IF(Z93="Muy BajaModerado","Moderado",IF(Z93="Muy BajaMayor","Alto",IF(Z93="Muy BajaCatastrófico","Extremo","")))))))))))))))))))))))))</f>
        <v>Moderado</v>
      </c>
      <c r="AB93" s="97">
        <v>1</v>
      </c>
      <c r="AC93" s="9" t="s">
        <v>1409</v>
      </c>
      <c r="AD93" s="9" t="s">
        <v>1512</v>
      </c>
      <c r="AE93" s="9" t="s">
        <v>1480</v>
      </c>
      <c r="AF93" s="231" t="str">
        <f t="shared" si="0"/>
        <v>Probabilidad</v>
      </c>
      <c r="AG93" s="10" t="s">
        <v>281</v>
      </c>
      <c r="AH93" s="787">
        <f t="shared" si="1"/>
        <v>0.15</v>
      </c>
      <c r="AI93" s="10" t="s">
        <v>222</v>
      </c>
      <c r="AJ93" s="787">
        <f t="shared" si="2"/>
        <v>0.15</v>
      </c>
      <c r="AK93" s="101">
        <f t="shared" si="3"/>
        <v>0.3</v>
      </c>
      <c r="AL93" s="100">
        <f>IFERROR(IF(AF93="Probabilidad",(S93-(+S93*AK93)),IF(AF93="Impacto",S93,"")),"")</f>
        <v>0.42</v>
      </c>
      <c r="AM93" s="100">
        <f>IFERROR(IF(AF93="Impacto",(Y93-(+Y93*AK93)),IF(AF93="Probabilidad",Y93,"")),"")</f>
        <v>0.4</v>
      </c>
      <c r="AN93" s="50" t="s">
        <v>859</v>
      </c>
      <c r="AO93" s="50" t="s">
        <v>245</v>
      </c>
      <c r="AP93" s="50" t="s">
        <v>241</v>
      </c>
      <c r="AQ93" s="50" t="s">
        <v>226</v>
      </c>
      <c r="AR93" s="1764" t="s">
        <v>1513</v>
      </c>
      <c r="AS93" s="1035">
        <f>S93</f>
        <v>0.6</v>
      </c>
      <c r="AT93" s="1035">
        <f>IF(AL93="","",MIN(AL93:AL98))</f>
        <v>0.29399999999999998</v>
      </c>
      <c r="AU93" s="1032" t="str">
        <f>IFERROR(IF(AT93="","",IF(AT93&lt;=0.2,"Muy Baja",IF(AT93&lt;=0.4,"Baja",IF(AT93&lt;=0.6,"Media",IF(AT93&lt;=0.8,"Alta","Muy Alta"))))),"")</f>
        <v>Baja</v>
      </c>
      <c r="AV93" s="1035">
        <f>Y93</f>
        <v>0.4</v>
      </c>
      <c r="AW93" s="1035">
        <f>IF(AM93="","",MIN(AM93:AM98))</f>
        <v>0.4</v>
      </c>
      <c r="AX93" s="1032" t="str">
        <f>IFERROR(IF(AW93="","",IF(AW93&lt;=0.2,"Leve",IF(AW93&lt;=0.4,"Menor",IF(AW93&lt;=0.6,"Moderado",IF(AW93&lt;=0.8,"Mayor","Catastrófico"))))),"")</f>
        <v>Menor</v>
      </c>
      <c r="AY93" s="1032" t="str">
        <f>AA93</f>
        <v>Moderado</v>
      </c>
      <c r="AZ93" s="1032" t="str">
        <f>IFERROR(IF(OR(AND(AU93="Muy Baja",AX93="Leve"),AND(AU93="Muy Baja",AX93="Menor"),AND(AU93="Baja",AX93="Leve")),"Bajo",IF(OR(AND(AU93="Muy baja",AX93="Moderado"),AND(AU93="Baja",AX93="Menor"),AND(AU93="Baja",AX93="Moderado"),AND(AU93="Media",AX93="Leve"),AND(AU93="Media",AX93="Menor"),AND(AU93="Media",AX93="Moderado"),AND(AU93="Alta",AX93="Leve"),AND(AU93="Alta",AX93="Menor")),"Moderado",IF(OR(AND(AU93="Muy Baja",AX93="Mayor"),AND(AU93="Baja",AX93="Mayor"),AND(AU93="Media",AX93="Mayor"),AND(AU93="Alta",AX93="Moderado"),AND(AU93="Alta",AX93="Mayor"),AND(AU93="Muy Alta",AX93="Leve"),AND(AU93="Muy Alta",AX93="Menor"),AND(AU93="Muy Alta",AX93="Moderado"),AND(AU93="Muy Alta",AX93="Mayor")),"Alto",IF(OR(AND(AU93="Muy Baja",AX93="Catastrófico"),AND(AU93="Baja",AX93="Catastrófico"),AND(AU93="Media",AX93="Catastrófico"),AND(AU93="Alta",AX93="Catastrófico"),AND(AU93="Muy Alta",AX93="Catastrófico")),"Extremo","")))),"")</f>
        <v>Moderado</v>
      </c>
      <c r="BA93" s="1015" t="s">
        <v>228</v>
      </c>
      <c r="BB93" s="46" t="s">
        <v>1514</v>
      </c>
      <c r="BC93" s="46" t="s">
        <v>1515</v>
      </c>
      <c r="BD93" s="103">
        <f t="shared" si="6"/>
        <v>4</v>
      </c>
      <c r="BE93" s="9">
        <v>1</v>
      </c>
      <c r="BF93" s="9">
        <v>1</v>
      </c>
      <c r="BG93" s="9">
        <v>1</v>
      </c>
      <c r="BH93" s="9">
        <v>1</v>
      </c>
      <c r="BI93" s="46" t="s">
        <v>1484</v>
      </c>
      <c r="BJ93" s="46" t="s">
        <v>1485</v>
      </c>
      <c r="BK93" s="46"/>
      <c r="BL93" s="46"/>
      <c r="BM93" s="48"/>
      <c r="BN93" s="48"/>
      <c r="BO93" s="48"/>
      <c r="BP93" s="48"/>
      <c r="BQ93" s="104"/>
      <c r="BR93" s="797"/>
      <c r="BS93" s="883"/>
      <c r="BT93" s="883"/>
      <c r="BU93" s="1050"/>
      <c r="BV93" s="1075"/>
      <c r="BW93" s="1075"/>
      <c r="BX93" s="1836"/>
      <c r="BY93" s="1852"/>
      <c r="BZ93" s="997"/>
    </row>
    <row r="94" spans="1:78" ht="167" x14ac:dyDescent="0.2">
      <c r="A94" s="1817"/>
      <c r="B94" s="1818"/>
      <c r="C94" s="1819"/>
      <c r="D94" s="1820"/>
      <c r="E94" s="1004"/>
      <c r="F94" s="1759"/>
      <c r="G94" s="995"/>
      <c r="H94" s="1013"/>
      <c r="I94" s="1774"/>
      <c r="J94" s="1767"/>
      <c r="K94" s="1022"/>
      <c r="L94" s="995"/>
      <c r="M94" s="1169"/>
      <c r="N94" s="995"/>
      <c r="O94" s="995"/>
      <c r="P94" s="1488"/>
      <c r="Q94" s="1832"/>
      <c r="R94" s="1774"/>
      <c r="S94" s="1825"/>
      <c r="T94" s="1774"/>
      <c r="U94" s="1825"/>
      <c r="V94" s="1774"/>
      <c r="W94" s="1825"/>
      <c r="X94" s="1781"/>
      <c r="Y94" s="1825"/>
      <c r="Z94" s="1825"/>
      <c r="AA94" s="1769"/>
      <c r="AB94" s="812">
        <v>2</v>
      </c>
      <c r="AC94" s="774" t="s">
        <v>1486</v>
      </c>
      <c r="AD94" s="774">
        <v>2</v>
      </c>
      <c r="AE94" s="774" t="s">
        <v>1488</v>
      </c>
      <c r="AF94" s="813" t="str">
        <f t="shared" si="0"/>
        <v>Probabilidad</v>
      </c>
      <c r="AG94" s="780" t="s">
        <v>281</v>
      </c>
      <c r="AH94" s="790">
        <f t="shared" si="1"/>
        <v>0.15</v>
      </c>
      <c r="AI94" s="780" t="s">
        <v>222</v>
      </c>
      <c r="AJ94" s="790">
        <f t="shared" si="2"/>
        <v>0.15</v>
      </c>
      <c r="AK94" s="814">
        <f t="shared" si="3"/>
        <v>0.3</v>
      </c>
      <c r="AL94" s="815">
        <f>IFERROR(IF(AND(AF93="Probabilidad",AF94="Probabilidad"),(AL93-(+AL93*AK94)),IF(AF94="Probabilidad",(S93-(+S93*AK94)),IF(AF94="Impacto",AL93,""))),"")</f>
        <v>0.29399999999999998</v>
      </c>
      <c r="AM94" s="815">
        <f>IFERROR(IF(AND(AF93="Impacto",AF94="Impacto"),(AM93-(+AM93*AK94)),IF(AF94="Impacto",(Y93-(+Y93*AK94)),IF(AF94="Probabilidad",AM93,""))),"")</f>
        <v>0.4</v>
      </c>
      <c r="AN94" s="751" t="s">
        <v>223</v>
      </c>
      <c r="AO94" s="751" t="s">
        <v>291</v>
      </c>
      <c r="AP94" s="751" t="s">
        <v>241</v>
      </c>
      <c r="AQ94" s="751" t="s">
        <v>226</v>
      </c>
      <c r="AR94" s="1013"/>
      <c r="AS94" s="1767"/>
      <c r="AT94" s="1767"/>
      <c r="AU94" s="1769"/>
      <c r="AV94" s="1767"/>
      <c r="AW94" s="1767"/>
      <c r="AX94" s="1769"/>
      <c r="AY94" s="1769"/>
      <c r="AZ94" s="1769"/>
      <c r="BA94" s="1774"/>
      <c r="BB94" s="789"/>
      <c r="BC94" s="789"/>
      <c r="BD94" s="822" t="str">
        <f t="shared" si="6"/>
        <v/>
      </c>
      <c r="BE94" s="774"/>
      <c r="BF94" s="774"/>
      <c r="BG94" s="774"/>
      <c r="BH94" s="774"/>
      <c r="BI94" s="789"/>
      <c r="BJ94" s="789"/>
      <c r="BK94" s="789"/>
      <c r="BL94" s="789"/>
      <c r="BM94" s="791"/>
      <c r="BN94" s="791"/>
      <c r="BO94" s="791"/>
      <c r="BP94" s="791"/>
      <c r="BQ94" s="792"/>
      <c r="BR94" s="796"/>
      <c r="BS94" s="884"/>
      <c r="BT94" s="884"/>
      <c r="BU94" s="1051"/>
      <c r="BV94" s="1191"/>
      <c r="BW94" s="1191"/>
      <c r="BX94" s="1837"/>
      <c r="BY94" s="1853"/>
      <c r="BZ94" s="998"/>
    </row>
    <row r="95" spans="1:78" ht="16" x14ac:dyDescent="0.2">
      <c r="A95" s="1817"/>
      <c r="B95" s="1818"/>
      <c r="C95" s="1819"/>
      <c r="D95" s="1820"/>
      <c r="E95" s="1004"/>
      <c r="F95" s="1759"/>
      <c r="G95" s="995"/>
      <c r="H95" s="1013"/>
      <c r="I95" s="1774"/>
      <c r="J95" s="1767"/>
      <c r="K95" s="1022"/>
      <c r="L95" s="995"/>
      <c r="M95" s="1169"/>
      <c r="N95" s="995"/>
      <c r="O95" s="995"/>
      <c r="P95" s="1488"/>
      <c r="Q95" s="1832"/>
      <c r="R95" s="1774"/>
      <c r="S95" s="1825"/>
      <c r="T95" s="1774"/>
      <c r="U95" s="1825"/>
      <c r="V95" s="1774"/>
      <c r="W95" s="1825"/>
      <c r="X95" s="1781"/>
      <c r="Y95" s="1825"/>
      <c r="Z95" s="1825"/>
      <c r="AA95" s="1769"/>
      <c r="AB95" s="812">
        <v>3</v>
      </c>
      <c r="AC95" s="774"/>
      <c r="AD95" s="774"/>
      <c r="AE95" s="774"/>
      <c r="AF95" s="813" t="str">
        <f t="shared" si="0"/>
        <v/>
      </c>
      <c r="AG95" s="780"/>
      <c r="AH95" s="790" t="str">
        <f t="shared" si="1"/>
        <v/>
      </c>
      <c r="AI95" s="780"/>
      <c r="AJ95" s="790" t="str">
        <f t="shared" si="2"/>
        <v/>
      </c>
      <c r="AK95" s="814" t="str">
        <f t="shared" si="3"/>
        <v/>
      </c>
      <c r="AL95" s="815" t="str">
        <f>IFERROR(IF(AND(AF94="Probabilidad",AF95="Probabilidad"),(AL94-(+AL94*AK95)),IF(AND(AF94="Impacto",AF95="Probabilidad"),(AL93-(+AL93*AK95)),IF(AF95="Impacto",AL94,""))),"")</f>
        <v/>
      </c>
      <c r="AM95" s="815" t="str">
        <f>IFERROR(IF(AND(AF94="Impacto",AF95="Impacto"),(AM94-(+AM94*AK95)),IF(AND(AF94="Probabilidad",AF95="Impacto"),(AM93-(+AM93*AK95)),IF(AF95="Probabilidad",AM94,""))),"")</f>
        <v/>
      </c>
      <c r="AN95" s="751"/>
      <c r="AO95" s="751"/>
      <c r="AP95" s="751"/>
      <c r="AQ95" s="751"/>
      <c r="AR95" s="1013"/>
      <c r="AS95" s="1767"/>
      <c r="AT95" s="1767"/>
      <c r="AU95" s="1769"/>
      <c r="AV95" s="1767"/>
      <c r="AW95" s="1767"/>
      <c r="AX95" s="1769"/>
      <c r="AY95" s="1769"/>
      <c r="AZ95" s="1769"/>
      <c r="BA95" s="1774"/>
      <c r="BB95" s="789"/>
      <c r="BC95" s="789"/>
      <c r="BD95" s="822" t="str">
        <f t="shared" si="6"/>
        <v/>
      </c>
      <c r="BE95" s="774"/>
      <c r="BF95" s="774"/>
      <c r="BG95" s="774"/>
      <c r="BH95" s="774"/>
      <c r="BI95" s="789"/>
      <c r="BJ95" s="789"/>
      <c r="BK95" s="789"/>
      <c r="BL95" s="789"/>
      <c r="BM95" s="791"/>
      <c r="BN95" s="791"/>
      <c r="BO95" s="791"/>
      <c r="BP95" s="791"/>
      <c r="BQ95" s="792"/>
      <c r="BR95" s="796"/>
      <c r="BS95" s="884"/>
      <c r="BT95" s="884"/>
      <c r="BU95" s="1051"/>
      <c r="BV95" s="1191"/>
      <c r="BW95" s="1191"/>
      <c r="BX95" s="1837"/>
      <c r="BY95" s="1853"/>
      <c r="BZ95" s="998"/>
    </row>
    <row r="96" spans="1:78" ht="16" x14ac:dyDescent="0.2">
      <c r="A96" s="1817"/>
      <c r="B96" s="1818"/>
      <c r="C96" s="1819"/>
      <c r="D96" s="1820"/>
      <c r="E96" s="1004"/>
      <c r="F96" s="1759"/>
      <c r="G96" s="995"/>
      <c r="H96" s="1013"/>
      <c r="I96" s="1774"/>
      <c r="J96" s="1767"/>
      <c r="K96" s="1022"/>
      <c r="L96" s="995"/>
      <c r="M96" s="1169"/>
      <c r="N96" s="995"/>
      <c r="O96" s="995"/>
      <c r="P96" s="1488"/>
      <c r="Q96" s="1832"/>
      <c r="R96" s="1774"/>
      <c r="S96" s="1825"/>
      <c r="T96" s="1774"/>
      <c r="U96" s="1825"/>
      <c r="V96" s="1774"/>
      <c r="W96" s="1825"/>
      <c r="X96" s="1781"/>
      <c r="Y96" s="1825"/>
      <c r="Z96" s="1825"/>
      <c r="AA96" s="1769"/>
      <c r="AB96" s="812">
        <v>4</v>
      </c>
      <c r="AC96" s="774"/>
      <c r="AD96" s="774"/>
      <c r="AE96" s="774"/>
      <c r="AF96" s="813" t="str">
        <f t="shared" si="0"/>
        <v/>
      </c>
      <c r="AG96" s="780"/>
      <c r="AH96" s="790" t="str">
        <f t="shared" si="1"/>
        <v/>
      </c>
      <c r="AI96" s="780"/>
      <c r="AJ96" s="790" t="str">
        <f t="shared" si="2"/>
        <v/>
      </c>
      <c r="AK96" s="814" t="str">
        <f t="shared" si="3"/>
        <v/>
      </c>
      <c r="AL96" s="815" t="str">
        <f>IFERROR(IF(AND(AF95="Probabilidad",AF96="Probabilidad"),(AL95-(+AL95*AK96)),IF(AND(AF95="Impacto",AF96="Probabilidad"),(AL94-(+AL94*AK96)),IF(AF96="Impacto",AL95,""))),"")</f>
        <v/>
      </c>
      <c r="AM96" s="815" t="str">
        <f>IFERROR(IF(AND(AF95="Impacto",AF96="Impacto"),(AM95-(+AM95*AK96)),IF(AND(AF95="Probabilidad",AF96="Impacto"),(AM94-(+AM94*AK96)),IF(AF96="Probabilidad",AM95,""))),"")</f>
        <v/>
      </c>
      <c r="AN96" s="751"/>
      <c r="AO96" s="751"/>
      <c r="AP96" s="751"/>
      <c r="AQ96" s="751"/>
      <c r="AR96" s="1013"/>
      <c r="AS96" s="1767"/>
      <c r="AT96" s="1767"/>
      <c r="AU96" s="1769"/>
      <c r="AV96" s="1767"/>
      <c r="AW96" s="1767"/>
      <c r="AX96" s="1769"/>
      <c r="AY96" s="1769"/>
      <c r="AZ96" s="1769"/>
      <c r="BA96" s="1774"/>
      <c r="BB96" s="789"/>
      <c r="BC96" s="789"/>
      <c r="BD96" s="822" t="str">
        <f t="shared" si="6"/>
        <v/>
      </c>
      <c r="BE96" s="774"/>
      <c r="BF96" s="774"/>
      <c r="BG96" s="774"/>
      <c r="BH96" s="774"/>
      <c r="BI96" s="789"/>
      <c r="BJ96" s="789"/>
      <c r="BK96" s="789"/>
      <c r="BL96" s="789"/>
      <c r="BM96" s="791"/>
      <c r="BN96" s="791"/>
      <c r="BO96" s="791"/>
      <c r="BP96" s="791"/>
      <c r="BQ96" s="792"/>
      <c r="BR96" s="796"/>
      <c r="BS96" s="884"/>
      <c r="BT96" s="884"/>
      <c r="BU96" s="1051"/>
      <c r="BV96" s="1191"/>
      <c r="BW96" s="1191"/>
      <c r="BX96" s="1837"/>
      <c r="BY96" s="1853"/>
      <c r="BZ96" s="998"/>
    </row>
    <row r="97" spans="1:78" ht="16" x14ac:dyDescent="0.2">
      <c r="A97" s="1817"/>
      <c r="B97" s="1818"/>
      <c r="C97" s="1819"/>
      <c r="D97" s="1820"/>
      <c r="E97" s="1004"/>
      <c r="F97" s="1759"/>
      <c r="G97" s="995"/>
      <c r="H97" s="1013"/>
      <c r="I97" s="1774"/>
      <c r="J97" s="1767"/>
      <c r="K97" s="1022"/>
      <c r="L97" s="995"/>
      <c r="M97" s="1169"/>
      <c r="N97" s="995"/>
      <c r="O97" s="995"/>
      <c r="P97" s="1488"/>
      <c r="Q97" s="1832"/>
      <c r="R97" s="1774"/>
      <c r="S97" s="1825"/>
      <c r="T97" s="1774"/>
      <c r="U97" s="1825"/>
      <c r="V97" s="1774"/>
      <c r="W97" s="1825"/>
      <c r="X97" s="1781"/>
      <c r="Y97" s="1825"/>
      <c r="Z97" s="1825"/>
      <c r="AA97" s="1769"/>
      <c r="AB97" s="812">
        <v>5</v>
      </c>
      <c r="AC97" s="774"/>
      <c r="AD97" s="774"/>
      <c r="AE97" s="774"/>
      <c r="AF97" s="813" t="str">
        <f t="shared" si="0"/>
        <v/>
      </c>
      <c r="AG97" s="780"/>
      <c r="AH97" s="790" t="str">
        <f t="shared" si="1"/>
        <v/>
      </c>
      <c r="AI97" s="780"/>
      <c r="AJ97" s="790" t="str">
        <f t="shared" si="2"/>
        <v/>
      </c>
      <c r="AK97" s="814" t="str">
        <f t="shared" si="3"/>
        <v/>
      </c>
      <c r="AL97" s="815" t="str">
        <f>IFERROR(IF(AND(AF96="Probabilidad",AF97="Probabilidad"),(AL96-(+AL96*AK97)),IF(AND(AF96="Impacto",AF97="Probabilidad"),(AL95-(+AL95*AK97)),IF(AF97="Impacto",AL96,""))),"")</f>
        <v/>
      </c>
      <c r="AM97" s="815" t="str">
        <f>IFERROR(IF(AND(AF96="Impacto",AF97="Impacto"),(AM96-(+AM96*AK97)),IF(AND(AF96="Probabilidad",AF97="Impacto"),(AM95-(+AM95*AK97)),IF(AF97="Probabilidad",AM96,""))),"")</f>
        <v/>
      </c>
      <c r="AN97" s="751"/>
      <c r="AO97" s="751"/>
      <c r="AP97" s="751"/>
      <c r="AQ97" s="751"/>
      <c r="AR97" s="1013"/>
      <c r="AS97" s="1767"/>
      <c r="AT97" s="1767"/>
      <c r="AU97" s="1769"/>
      <c r="AV97" s="1767"/>
      <c r="AW97" s="1767"/>
      <c r="AX97" s="1769"/>
      <c r="AY97" s="1769"/>
      <c r="AZ97" s="1769"/>
      <c r="BA97" s="1774"/>
      <c r="BB97" s="789"/>
      <c r="BC97" s="789"/>
      <c r="BD97" s="822" t="str">
        <f t="shared" si="6"/>
        <v/>
      </c>
      <c r="BE97" s="774"/>
      <c r="BF97" s="774"/>
      <c r="BG97" s="774"/>
      <c r="BH97" s="774"/>
      <c r="BI97" s="789"/>
      <c r="BJ97" s="789"/>
      <c r="BK97" s="789"/>
      <c r="BL97" s="789"/>
      <c r="BM97" s="791"/>
      <c r="BN97" s="791"/>
      <c r="BO97" s="791"/>
      <c r="BP97" s="791"/>
      <c r="BQ97" s="792"/>
      <c r="BR97" s="796"/>
      <c r="BS97" s="884"/>
      <c r="BT97" s="884"/>
      <c r="BU97" s="1051"/>
      <c r="BV97" s="1191"/>
      <c r="BW97" s="1191"/>
      <c r="BX97" s="1837"/>
      <c r="BY97" s="1853"/>
      <c r="BZ97" s="998"/>
    </row>
    <row r="98" spans="1:78" ht="17" thickBot="1" x14ac:dyDescent="0.25">
      <c r="A98" s="1817"/>
      <c r="B98" s="1818"/>
      <c r="C98" s="1819"/>
      <c r="D98" s="1821"/>
      <c r="E98" s="1005"/>
      <c r="F98" s="1760"/>
      <c r="G98" s="996"/>
      <c r="H98" s="1014"/>
      <c r="I98" s="1775"/>
      <c r="J98" s="1768"/>
      <c r="K98" s="1023"/>
      <c r="L98" s="996"/>
      <c r="M98" s="1170"/>
      <c r="N98" s="996"/>
      <c r="O98" s="996"/>
      <c r="P98" s="1489"/>
      <c r="Q98" s="1833"/>
      <c r="R98" s="1775"/>
      <c r="S98" s="1826"/>
      <c r="T98" s="1775"/>
      <c r="U98" s="1826"/>
      <c r="V98" s="1775"/>
      <c r="W98" s="1826"/>
      <c r="X98" s="1782"/>
      <c r="Y98" s="1826"/>
      <c r="Z98" s="1826"/>
      <c r="AA98" s="1770"/>
      <c r="AB98" s="773">
        <v>6</v>
      </c>
      <c r="AC98" s="757"/>
      <c r="AD98" s="757"/>
      <c r="AE98" s="757"/>
      <c r="AF98" s="819" t="str">
        <f t="shared" si="0"/>
        <v/>
      </c>
      <c r="AG98" s="902"/>
      <c r="AH98" s="887" t="str">
        <f t="shared" si="1"/>
        <v/>
      </c>
      <c r="AI98" s="902"/>
      <c r="AJ98" s="887" t="str">
        <f t="shared" si="2"/>
        <v/>
      </c>
      <c r="AK98" s="889" t="str">
        <f t="shared" si="3"/>
        <v/>
      </c>
      <c r="AL98" s="815" t="str">
        <f>IFERROR(IF(AND(AF97="Probabilidad",AF98="Probabilidad"),(AL97-(+AL97*AK98)),IF(AND(AF97="Impacto",AF98="Probabilidad"),(AL96-(+AL96*AK98)),IF(AF98="Impacto",AL97,""))),"")</f>
        <v/>
      </c>
      <c r="AM98" s="815" t="str">
        <f>IFERROR(IF(AND(AF97="Impacto",AF98="Impacto"),(AM97-(+AM97*AK98)),IF(AND(AF97="Probabilidad",AF98="Impacto"),(AM96-(+AM96*AK98)),IF(AF98="Probabilidad",AM97,""))),"")</f>
        <v/>
      </c>
      <c r="AN98" s="51"/>
      <c r="AO98" s="51"/>
      <c r="AP98" s="51"/>
      <c r="AQ98" s="51"/>
      <c r="AR98" s="1014"/>
      <c r="AS98" s="1768"/>
      <c r="AT98" s="1768"/>
      <c r="AU98" s="1770"/>
      <c r="AV98" s="1768"/>
      <c r="AW98" s="1768"/>
      <c r="AX98" s="1770"/>
      <c r="AY98" s="1770"/>
      <c r="AZ98" s="1770"/>
      <c r="BA98" s="1775"/>
      <c r="BB98" s="770"/>
      <c r="BC98" s="770"/>
      <c r="BD98" s="762" t="str">
        <f t="shared" si="6"/>
        <v/>
      </c>
      <c r="BE98" s="757"/>
      <c r="BF98" s="757"/>
      <c r="BG98" s="757"/>
      <c r="BH98" s="757"/>
      <c r="BI98" s="770"/>
      <c r="BJ98" s="770"/>
      <c r="BK98" s="770"/>
      <c r="BL98" s="770"/>
      <c r="BM98" s="749"/>
      <c r="BN98" s="749"/>
      <c r="BO98" s="749"/>
      <c r="BP98" s="749"/>
      <c r="BQ98" s="766"/>
      <c r="BR98" s="890"/>
      <c r="BS98" s="891"/>
      <c r="BT98" s="891"/>
      <c r="BU98" s="1052"/>
      <c r="BV98" s="1192"/>
      <c r="BW98" s="1192"/>
      <c r="BX98" s="1838"/>
      <c r="BY98" s="1854"/>
      <c r="BZ98" s="999"/>
    </row>
    <row r="99" spans="1:78" ht="118" x14ac:dyDescent="0.2">
      <c r="A99" s="1817"/>
      <c r="B99" s="1818"/>
      <c r="C99" s="1819"/>
      <c r="D99" s="1000" t="s">
        <v>1387</v>
      </c>
      <c r="E99" s="1003" t="s">
        <v>284</v>
      </c>
      <c r="F99" s="1006">
        <v>6</v>
      </c>
      <c r="G99" s="994" t="s">
        <v>1509</v>
      </c>
      <c r="H99" s="1012" t="s">
        <v>1248</v>
      </c>
      <c r="I99" s="1015" t="s">
        <v>1215</v>
      </c>
      <c r="J99" s="1812" t="str">
        <f>IF(D99="","",IF(D99="RG",[1]Árbol!A110,IF(D99="RIC",[1]Árbol!A110,IF(D99="RLAFT",[1]Árbol!A110,IF(D99="RF",[1]Árbol!A110,IF(I99="","",(CONCATENATE(I99," ",$M$3," ",G99," ",$M$4," ",O99," ",$M$5," ",N99))))))))</f>
        <v>Pérdida de Disponibilidad de Bases de datos que contienen información sensible de todos los servidores públicos de la UAECD. Son las siguientes:
- Base de Datos Sociodemografica (BDS)
- Base de Datos Planta de personal (BDPP)  1. Pérdida o borrado de datos personales
2. Acceso no autorizado a los datos personales
3. Pérdida, destrucción, acceso o uso no autorizado  1. No existencia de una copia de seguridad
2.Ausencia de responsabilidades en la seguridad de la información en la descripción de los cargos
3. Ubicación no adecuada de la información (equipos de los funcionarios)</v>
      </c>
      <c r="K99" s="1021" t="s">
        <v>313</v>
      </c>
      <c r="L99" s="994" t="s">
        <v>562</v>
      </c>
      <c r="M99" s="1168" t="s">
        <v>1389</v>
      </c>
      <c r="N99" s="994" t="s">
        <v>1516</v>
      </c>
      <c r="O99" s="994" t="s">
        <v>1517</v>
      </c>
      <c r="P99" s="1075" t="s">
        <v>1392</v>
      </c>
      <c r="Q99" s="1133" t="s">
        <v>1392</v>
      </c>
      <c r="R99" s="1015" t="s">
        <v>250</v>
      </c>
      <c r="S99" s="1824">
        <f>IF(R99="Muy Alta",100%,IF(R99="Alta",80%,IF(R99="Media",60%,IF(R99="Baja",40%,IF(R99="Muy Baja",20%,"")))))</f>
        <v>0.4</v>
      </c>
      <c r="T99" s="1015" t="s">
        <v>251</v>
      </c>
      <c r="U99" s="1824">
        <f>IF(T99="Catastrófico",100%,IF(T99="Mayor",80%,IF(T99="Moderado",60%,IF(T99="Menor",40%,IF(T99="Leve",20%,"")))))</f>
        <v>0.4</v>
      </c>
      <c r="V99" s="1015" t="s">
        <v>317</v>
      </c>
      <c r="W99" s="1824">
        <f>IF(V99="Catastrófico",100%,IF(V99="Mayor",80%,IF(V99="Moderado",60%,IF(V99="Menor",40%,IF(V99="Leve",20%,"")))))</f>
        <v>0.2</v>
      </c>
      <c r="X99" s="1029" t="str">
        <f>IF(Y99=100%,"Catastrófico",IF(Y99=80%,"Mayor",IF(Y99=60%,"Moderado",IF(Y99=40%,"Menor",IF(Y99=20%,"Leve","")))))</f>
        <v>Menor</v>
      </c>
      <c r="Y99" s="1824">
        <f>IF(AND(U99="",W99=""),"",MAX(U99,W99))</f>
        <v>0.4</v>
      </c>
      <c r="Z99" s="1824" t="str">
        <f>CONCATENATE(R99,X99)</f>
        <v>BajaMenor</v>
      </c>
      <c r="AA99" s="1032" t="str">
        <f>IF(Z99="Muy AltaLeve","Alto",IF(Z99="Muy AltaMenor","Alto",IF(Z99="Muy AltaModerado","Alto",IF(Z99="Muy AltaMayor","Alto",IF(Z99="Muy AltaCatastrófico","Extremo",IF(Z99="AltaLeve","Moderado",IF(Z99="AltaMenor","Moderado",IF(Z99="AltaModerado","Alto",IF(Z99="AltaMayor","Alto",IF(Z99="AltaCatastrófico","Extremo",IF(Z99="MediaLeve","Moderado",IF(Z99="MediaMenor","Moderado",IF(Z99="MediaModerado","Moderado",IF(Z99="MediaMayor","Alto",IF(Z99="MediaCatastrófico","Extremo",IF(Z99="BajaLeve","Bajo",IF(Z99="BajaMenor","Moderado",IF(Z99="BajaModerado","Moderado",IF(Z99="BajaMayor","Alto",IF(Z99="BajaCatastrófico","Extremo",IF(Z99="Muy BajaLeve","Bajo",IF(Z99="Muy BajaMenor","Bajo",IF(Z99="Muy BajaModerado","Moderado",IF(Z99="Muy BajaMayor","Alto",IF(Z99="Muy BajaCatastrófico","Extremo","")))))))))))))))))))))))))</f>
        <v>Moderado</v>
      </c>
      <c r="AB99" s="97">
        <v>1</v>
      </c>
      <c r="AC99" s="9" t="s">
        <v>1409</v>
      </c>
      <c r="AD99" s="9" t="s">
        <v>1518</v>
      </c>
      <c r="AE99" s="9" t="s">
        <v>1480</v>
      </c>
      <c r="AF99" s="99" t="str">
        <f t="shared" si="0"/>
        <v>Probabilidad</v>
      </c>
      <c r="AG99" s="10" t="s">
        <v>281</v>
      </c>
      <c r="AH99" s="787">
        <f t="shared" si="1"/>
        <v>0.15</v>
      </c>
      <c r="AI99" s="10" t="s">
        <v>222</v>
      </c>
      <c r="AJ99" s="787">
        <f t="shared" si="2"/>
        <v>0.15</v>
      </c>
      <c r="AK99" s="101">
        <f t="shared" si="3"/>
        <v>0.3</v>
      </c>
      <c r="AL99" s="100">
        <f>IFERROR(IF(AF99="Probabilidad",(S99-(+S99*AK99)),IF(AF99="Impacto",S99,"")),"")</f>
        <v>0.28000000000000003</v>
      </c>
      <c r="AM99" s="100">
        <f>IFERROR(IF(AF99="Impacto",(Y99-(+Y99*AK99)),IF(AF99="Probabilidad",Y99,"")),"")</f>
        <v>0.4</v>
      </c>
      <c r="AN99" s="50" t="s">
        <v>859</v>
      </c>
      <c r="AO99" s="50" t="s">
        <v>245</v>
      </c>
      <c r="AP99" s="50" t="s">
        <v>241</v>
      </c>
      <c r="AQ99" s="50" t="s">
        <v>226</v>
      </c>
      <c r="AR99" s="1764" t="s">
        <v>1519</v>
      </c>
      <c r="AS99" s="1035">
        <f>S99</f>
        <v>0.4</v>
      </c>
      <c r="AT99" s="1035">
        <f>IF(AL99="","",MIN(AL99:AL104))</f>
        <v>0.16800000000000001</v>
      </c>
      <c r="AU99" s="1032" t="str">
        <f>IFERROR(IF(AT99="","",IF(AT99&lt;=0.2,"Muy Baja",IF(AT99&lt;=0.4,"Baja",IF(AT99&lt;=0.6,"Media",IF(AT99&lt;=0.8,"Alta","Muy Alta"))))),"")</f>
        <v>Muy Baja</v>
      </c>
      <c r="AV99" s="1035">
        <f>Y99</f>
        <v>0.4</v>
      </c>
      <c r="AW99" s="1035">
        <f>IF(AM99="","",MIN(AM99:AM104))</f>
        <v>0.30000000000000004</v>
      </c>
      <c r="AX99" s="1032" t="str">
        <f>IFERROR(IF(AW99="","",IF(AW99&lt;=0.2,"Leve",IF(AW99&lt;=0.4,"Menor",IF(AW99&lt;=0.6,"Moderado",IF(AW99&lt;=0.8,"Mayor","Catastrófico"))))),"")</f>
        <v>Menor</v>
      </c>
      <c r="AY99" s="1032" t="str">
        <f>AA99</f>
        <v>Moderado</v>
      </c>
      <c r="AZ99" s="1032" t="str">
        <f>IFERROR(IF(OR(AND(AU99="Muy Baja",AX99="Leve"),AND(AU99="Muy Baja",AX99="Menor"),AND(AU99="Baja",AX99="Leve")),"Bajo",IF(OR(AND(AU99="Muy baja",AX99="Moderado"),AND(AU99="Baja",AX99="Menor"),AND(AU99="Baja",AX99="Moderado"),AND(AU99="Media",AX99="Leve"),AND(AU99="Media",AX99="Menor"),AND(AU99="Media",AX99="Moderado"),AND(AU99="Alta",AX99="Leve"),AND(AU99="Alta",AX99="Menor")),"Moderado",IF(OR(AND(AU99="Muy Baja",AX99="Mayor"),AND(AU99="Baja",AX99="Mayor"),AND(AU99="Media",AX99="Mayor"),AND(AU99="Alta",AX99="Moderado"),AND(AU99="Alta",AX99="Mayor"),AND(AU99="Muy Alta",AX99="Leve"),AND(AU99="Muy Alta",AX99="Menor"),AND(AU99="Muy Alta",AX99="Moderado"),AND(AU99="Muy Alta",AX99="Mayor")),"Alto",IF(OR(AND(AU99="Muy Baja",AX99="Catastrófico"),AND(AU99="Baja",AX99="Catastrófico"),AND(AU99="Media",AX99="Catastrófico"),AND(AU99="Alta",AX99="Catastrófico"),AND(AU99="Muy Alta",AX99="Catastrófico")),"Extremo","")))),"")</f>
        <v>Bajo</v>
      </c>
      <c r="BA99" s="1015" t="s">
        <v>255</v>
      </c>
      <c r="BB99" s="46"/>
      <c r="BC99" s="46"/>
      <c r="BD99" s="103" t="str">
        <f t="shared" si="6"/>
        <v/>
      </c>
      <c r="BE99" s="9"/>
      <c r="BF99" s="9"/>
      <c r="BG99" s="9"/>
      <c r="BH99" s="9"/>
      <c r="BI99" s="46"/>
      <c r="BJ99" s="46"/>
      <c r="BK99" s="46"/>
      <c r="BL99" s="46"/>
      <c r="BM99" s="48"/>
      <c r="BN99" s="48"/>
      <c r="BO99" s="48"/>
      <c r="BP99" s="48"/>
      <c r="BQ99" s="104"/>
      <c r="BR99" s="797"/>
      <c r="BS99" s="883"/>
      <c r="BT99" s="883"/>
      <c r="BU99" s="1050"/>
      <c r="BV99" s="1075"/>
      <c r="BW99" s="1075"/>
      <c r="BX99" s="1836"/>
      <c r="BY99" s="1852"/>
      <c r="BZ99" s="997"/>
    </row>
    <row r="100" spans="1:78" ht="145" x14ac:dyDescent="0.2">
      <c r="A100" s="1817"/>
      <c r="B100" s="1818"/>
      <c r="C100" s="1819"/>
      <c r="D100" s="1820"/>
      <c r="E100" s="1004"/>
      <c r="F100" s="1759"/>
      <c r="G100" s="995"/>
      <c r="H100" s="1013"/>
      <c r="I100" s="1774"/>
      <c r="J100" s="1767"/>
      <c r="K100" s="1022"/>
      <c r="L100" s="995"/>
      <c r="M100" s="1169"/>
      <c r="N100" s="995"/>
      <c r="O100" s="995"/>
      <c r="P100" s="1191"/>
      <c r="Q100" s="1827"/>
      <c r="R100" s="1774"/>
      <c r="S100" s="1825"/>
      <c r="T100" s="1774"/>
      <c r="U100" s="1825"/>
      <c r="V100" s="1774"/>
      <c r="W100" s="1825"/>
      <c r="X100" s="1781"/>
      <c r="Y100" s="1825"/>
      <c r="Z100" s="1825"/>
      <c r="AA100" s="1769"/>
      <c r="AB100" s="812">
        <v>2</v>
      </c>
      <c r="AC100" s="774" t="s">
        <v>1494</v>
      </c>
      <c r="AD100" s="774">
        <v>1</v>
      </c>
      <c r="AE100" s="774" t="s">
        <v>1403</v>
      </c>
      <c r="AF100" s="813" t="str">
        <f t="shared" si="0"/>
        <v>Probabilidad</v>
      </c>
      <c r="AG100" s="780" t="s">
        <v>221</v>
      </c>
      <c r="AH100" s="790">
        <f t="shared" si="1"/>
        <v>0.25</v>
      </c>
      <c r="AI100" s="780" t="s">
        <v>222</v>
      </c>
      <c r="AJ100" s="790">
        <f t="shared" si="2"/>
        <v>0.15</v>
      </c>
      <c r="AK100" s="814">
        <f t="shared" si="3"/>
        <v>0.4</v>
      </c>
      <c r="AL100" s="815">
        <f>IFERROR(IF(AND(AF99="Probabilidad",AF100="Probabilidad"),(AL99-(+AL99*AK100)),IF(AF100="Probabilidad",(S99-(+S99*AK100)),IF(AF100="Impacto",AL99,""))),"")</f>
        <v>0.16800000000000001</v>
      </c>
      <c r="AM100" s="815">
        <f>IFERROR(IF(AND(AF99="Impacto",AF100="Impacto"),(AM99-(+AM99*AK100)),IF(AF100="Impacto",(Y99-(+Y99*AK100)),IF(AF100="Probabilidad",AM99,""))),"")</f>
        <v>0.4</v>
      </c>
      <c r="AN100" s="751" t="s">
        <v>223</v>
      </c>
      <c r="AO100" s="751" t="s">
        <v>443</v>
      </c>
      <c r="AP100" s="751" t="s">
        <v>241</v>
      </c>
      <c r="AQ100" s="751" t="s">
        <v>226</v>
      </c>
      <c r="AR100" s="1013"/>
      <c r="AS100" s="1767"/>
      <c r="AT100" s="1767"/>
      <c r="AU100" s="1769"/>
      <c r="AV100" s="1767"/>
      <c r="AW100" s="1767"/>
      <c r="AX100" s="1769"/>
      <c r="AY100" s="1769"/>
      <c r="AZ100" s="1769"/>
      <c r="BA100" s="1774"/>
      <c r="BB100" s="789"/>
      <c r="BC100" s="789"/>
      <c r="BD100" s="822" t="str">
        <f t="shared" si="6"/>
        <v/>
      </c>
      <c r="BE100" s="774"/>
      <c r="BF100" s="774"/>
      <c r="BG100" s="774"/>
      <c r="BH100" s="774"/>
      <c r="BI100" s="789"/>
      <c r="BJ100" s="789"/>
      <c r="BK100" s="789"/>
      <c r="BL100" s="789"/>
      <c r="BM100" s="791"/>
      <c r="BN100" s="791"/>
      <c r="BO100" s="791"/>
      <c r="BP100" s="791"/>
      <c r="BQ100" s="792"/>
      <c r="BR100" s="796"/>
      <c r="BS100" s="884"/>
      <c r="BT100" s="884"/>
      <c r="BU100" s="1051"/>
      <c r="BV100" s="1191"/>
      <c r="BW100" s="1191"/>
      <c r="BX100" s="1837"/>
      <c r="BY100" s="1853"/>
      <c r="BZ100" s="998"/>
    </row>
    <row r="101" spans="1:78" ht="167" x14ac:dyDescent="0.2">
      <c r="A101" s="1817"/>
      <c r="B101" s="1818"/>
      <c r="C101" s="1819"/>
      <c r="D101" s="1820"/>
      <c r="E101" s="1004"/>
      <c r="F101" s="1759"/>
      <c r="G101" s="995"/>
      <c r="H101" s="1013"/>
      <c r="I101" s="1774"/>
      <c r="J101" s="1767"/>
      <c r="K101" s="1022"/>
      <c r="L101" s="995"/>
      <c r="M101" s="1169"/>
      <c r="N101" s="995"/>
      <c r="O101" s="995"/>
      <c r="P101" s="1191"/>
      <c r="Q101" s="1827"/>
      <c r="R101" s="1774"/>
      <c r="S101" s="1825"/>
      <c r="T101" s="1774"/>
      <c r="U101" s="1825"/>
      <c r="V101" s="1774"/>
      <c r="W101" s="1825"/>
      <c r="X101" s="1781"/>
      <c r="Y101" s="1825"/>
      <c r="Z101" s="1825"/>
      <c r="AA101" s="1769"/>
      <c r="AB101" s="812">
        <v>3</v>
      </c>
      <c r="AC101" s="774" t="s">
        <v>1508</v>
      </c>
      <c r="AD101" s="774">
        <v>1.3</v>
      </c>
      <c r="AE101" s="774" t="s">
        <v>1403</v>
      </c>
      <c r="AF101" s="813" t="str">
        <f t="shared" si="0"/>
        <v>Impacto</v>
      </c>
      <c r="AG101" s="780" t="s">
        <v>264</v>
      </c>
      <c r="AH101" s="790">
        <f t="shared" si="1"/>
        <v>0.1</v>
      </c>
      <c r="AI101" s="780" t="s">
        <v>222</v>
      </c>
      <c r="AJ101" s="790">
        <f t="shared" si="2"/>
        <v>0.15</v>
      </c>
      <c r="AK101" s="814">
        <f t="shared" si="3"/>
        <v>0.25</v>
      </c>
      <c r="AL101" s="815">
        <f>IFERROR(IF(AND(AF100="Probabilidad",AF101="Probabilidad"),(AL100-(+AL100*AK101)),IF(AND(AF100="Impacto",AF101="Probabilidad"),(AL99-(+AL99*AK101)),IF(AF101="Impacto",AL100,""))),"")</f>
        <v>0.16800000000000001</v>
      </c>
      <c r="AM101" s="815">
        <f>IFERROR(IF(AND(AF100="Impacto",AF101="Impacto"),(AM100-(+AM100*AK101)),IF(AND(AF100="Probabilidad",AF101="Impacto"),(AM99-(+AM99*AK101)),IF(AF101="Probabilidad",AM100,""))),"")</f>
        <v>0.30000000000000004</v>
      </c>
      <c r="AN101" s="751" t="s">
        <v>223</v>
      </c>
      <c r="AO101" s="751" t="s">
        <v>291</v>
      </c>
      <c r="AP101" s="751" t="s">
        <v>241</v>
      </c>
      <c r="AQ101" s="751" t="s">
        <v>226</v>
      </c>
      <c r="AR101" s="1013"/>
      <c r="AS101" s="1767"/>
      <c r="AT101" s="1767"/>
      <c r="AU101" s="1769"/>
      <c r="AV101" s="1767"/>
      <c r="AW101" s="1767"/>
      <c r="AX101" s="1769"/>
      <c r="AY101" s="1769"/>
      <c r="AZ101" s="1769"/>
      <c r="BA101" s="1774"/>
      <c r="BB101" s="789"/>
      <c r="BC101" s="789"/>
      <c r="BD101" s="822" t="str">
        <f t="shared" si="6"/>
        <v/>
      </c>
      <c r="BE101" s="774"/>
      <c r="BF101" s="774"/>
      <c r="BG101" s="774"/>
      <c r="BH101" s="774"/>
      <c r="BI101" s="789"/>
      <c r="BJ101" s="789"/>
      <c r="BK101" s="789"/>
      <c r="BL101" s="789"/>
      <c r="BM101" s="791"/>
      <c r="BN101" s="791"/>
      <c r="BO101" s="791"/>
      <c r="BP101" s="791"/>
      <c r="BQ101" s="792"/>
      <c r="BR101" s="796"/>
      <c r="BS101" s="884"/>
      <c r="BT101" s="884"/>
      <c r="BU101" s="1051"/>
      <c r="BV101" s="1191"/>
      <c r="BW101" s="1191"/>
      <c r="BX101" s="1837"/>
      <c r="BY101" s="1853"/>
      <c r="BZ101" s="998"/>
    </row>
    <row r="102" spans="1:78" ht="16" x14ac:dyDescent="0.2">
      <c r="A102" s="1817"/>
      <c r="B102" s="1818"/>
      <c r="C102" s="1819"/>
      <c r="D102" s="1820"/>
      <c r="E102" s="1004"/>
      <c r="F102" s="1759"/>
      <c r="G102" s="995"/>
      <c r="H102" s="1013"/>
      <c r="I102" s="1774"/>
      <c r="J102" s="1767"/>
      <c r="K102" s="1022"/>
      <c r="L102" s="995"/>
      <c r="M102" s="1169"/>
      <c r="N102" s="995"/>
      <c r="O102" s="995"/>
      <c r="P102" s="1191"/>
      <c r="Q102" s="1827"/>
      <c r="R102" s="1774"/>
      <c r="S102" s="1825"/>
      <c r="T102" s="1774"/>
      <c r="U102" s="1825"/>
      <c r="V102" s="1774"/>
      <c r="W102" s="1825"/>
      <c r="X102" s="1781"/>
      <c r="Y102" s="1825"/>
      <c r="Z102" s="1825"/>
      <c r="AA102" s="1769"/>
      <c r="AB102" s="812">
        <v>4</v>
      </c>
      <c r="AC102" s="774"/>
      <c r="AD102" s="774"/>
      <c r="AE102" s="774"/>
      <c r="AF102" s="813" t="str">
        <f t="shared" si="0"/>
        <v/>
      </c>
      <c r="AG102" s="780"/>
      <c r="AH102" s="790" t="str">
        <f t="shared" si="1"/>
        <v/>
      </c>
      <c r="AI102" s="780"/>
      <c r="AJ102" s="790" t="str">
        <f t="shared" si="2"/>
        <v/>
      </c>
      <c r="AK102" s="814" t="str">
        <f t="shared" si="3"/>
        <v/>
      </c>
      <c r="AL102" s="815" t="str">
        <f>IFERROR(IF(AND(AF101="Probabilidad",AF102="Probabilidad"),(AL101-(+AL101*AK102)),IF(AND(AF101="Impacto",AF102="Probabilidad"),(AL100-(+AL100*AK102)),IF(AF102="Impacto",AL101,""))),"")</f>
        <v/>
      </c>
      <c r="AM102" s="815" t="str">
        <f>IFERROR(IF(AND(AF101="Impacto",AF102="Impacto"),(AM101-(+AM101*AK102)),IF(AND(AF101="Probabilidad",AF102="Impacto"),(AM100-(+AM100*AK102)),IF(AF102="Probabilidad",AM101,""))),"")</f>
        <v/>
      </c>
      <c r="AN102" s="751"/>
      <c r="AO102" s="751"/>
      <c r="AP102" s="751"/>
      <c r="AQ102" s="751"/>
      <c r="AR102" s="1013"/>
      <c r="AS102" s="1767"/>
      <c r="AT102" s="1767"/>
      <c r="AU102" s="1769"/>
      <c r="AV102" s="1767"/>
      <c r="AW102" s="1767"/>
      <c r="AX102" s="1769"/>
      <c r="AY102" s="1769"/>
      <c r="AZ102" s="1769"/>
      <c r="BA102" s="1774"/>
      <c r="BB102" s="789"/>
      <c r="BC102" s="789"/>
      <c r="BD102" s="822" t="str">
        <f t="shared" si="6"/>
        <v/>
      </c>
      <c r="BE102" s="774"/>
      <c r="BF102" s="774"/>
      <c r="BG102" s="774"/>
      <c r="BH102" s="774"/>
      <c r="BI102" s="789"/>
      <c r="BJ102" s="789"/>
      <c r="BK102" s="789"/>
      <c r="BL102" s="789"/>
      <c r="BM102" s="791"/>
      <c r="BN102" s="791"/>
      <c r="BO102" s="791"/>
      <c r="BP102" s="791"/>
      <c r="BQ102" s="792"/>
      <c r="BR102" s="796"/>
      <c r="BS102" s="884"/>
      <c r="BT102" s="884"/>
      <c r="BU102" s="1051"/>
      <c r="BV102" s="1191"/>
      <c r="BW102" s="1191"/>
      <c r="BX102" s="1837"/>
      <c r="BY102" s="1853"/>
      <c r="BZ102" s="998"/>
    </row>
    <row r="103" spans="1:78" ht="16" x14ac:dyDescent="0.2">
      <c r="A103" s="1817"/>
      <c r="B103" s="1818"/>
      <c r="C103" s="1819"/>
      <c r="D103" s="1820"/>
      <c r="E103" s="1004"/>
      <c r="F103" s="1759"/>
      <c r="G103" s="995"/>
      <c r="H103" s="1013"/>
      <c r="I103" s="1774"/>
      <c r="J103" s="1767"/>
      <c r="K103" s="1022"/>
      <c r="L103" s="995"/>
      <c r="M103" s="1169"/>
      <c r="N103" s="995"/>
      <c r="O103" s="995"/>
      <c r="P103" s="1191"/>
      <c r="Q103" s="1827"/>
      <c r="R103" s="1774"/>
      <c r="S103" s="1825"/>
      <c r="T103" s="1774"/>
      <c r="U103" s="1825"/>
      <c r="V103" s="1774"/>
      <c r="W103" s="1825"/>
      <c r="X103" s="1781"/>
      <c r="Y103" s="1825"/>
      <c r="Z103" s="1825"/>
      <c r="AA103" s="1769"/>
      <c r="AB103" s="812">
        <v>5</v>
      </c>
      <c r="AC103" s="774"/>
      <c r="AD103" s="774"/>
      <c r="AE103" s="774"/>
      <c r="AF103" s="813" t="str">
        <f t="shared" si="0"/>
        <v/>
      </c>
      <c r="AG103" s="780"/>
      <c r="AH103" s="790" t="str">
        <f t="shared" si="1"/>
        <v/>
      </c>
      <c r="AI103" s="780"/>
      <c r="AJ103" s="790" t="str">
        <f t="shared" si="2"/>
        <v/>
      </c>
      <c r="AK103" s="814" t="str">
        <f t="shared" si="3"/>
        <v/>
      </c>
      <c r="AL103" s="815" t="str">
        <f>IFERROR(IF(AND(AF102="Probabilidad",AF103="Probabilidad"),(AL102-(+AL102*AK103)),IF(AND(AF102="Impacto",AF103="Probabilidad"),(AL101-(+AL101*AK103)),IF(AF103="Impacto",AL102,""))),"")</f>
        <v/>
      </c>
      <c r="AM103" s="815" t="str">
        <f>IFERROR(IF(AND(AF102="Impacto",AF103="Impacto"),(AM102-(+AM102*AK103)),IF(AND(AF102="Probabilidad",AF103="Impacto"),(AM101-(+AM101*AK103)),IF(AF103="Probabilidad",AM102,""))),"")</f>
        <v/>
      </c>
      <c r="AN103" s="751"/>
      <c r="AO103" s="751"/>
      <c r="AP103" s="751"/>
      <c r="AQ103" s="751"/>
      <c r="AR103" s="1013"/>
      <c r="AS103" s="1767"/>
      <c r="AT103" s="1767"/>
      <c r="AU103" s="1769"/>
      <c r="AV103" s="1767"/>
      <c r="AW103" s="1767"/>
      <c r="AX103" s="1769"/>
      <c r="AY103" s="1769"/>
      <c r="AZ103" s="1769"/>
      <c r="BA103" s="1774"/>
      <c r="BB103" s="789"/>
      <c r="BC103" s="789"/>
      <c r="BD103" s="822" t="str">
        <f t="shared" si="6"/>
        <v/>
      </c>
      <c r="BE103" s="774"/>
      <c r="BF103" s="774"/>
      <c r="BG103" s="774"/>
      <c r="BH103" s="774"/>
      <c r="BI103" s="789"/>
      <c r="BJ103" s="789"/>
      <c r="BK103" s="789"/>
      <c r="BL103" s="789"/>
      <c r="BM103" s="791"/>
      <c r="BN103" s="791"/>
      <c r="BO103" s="791"/>
      <c r="BP103" s="791"/>
      <c r="BQ103" s="792"/>
      <c r="BR103" s="796"/>
      <c r="BS103" s="884"/>
      <c r="BT103" s="884"/>
      <c r="BU103" s="1051"/>
      <c r="BV103" s="1191"/>
      <c r="BW103" s="1191"/>
      <c r="BX103" s="1837"/>
      <c r="BY103" s="1853"/>
      <c r="BZ103" s="998"/>
    </row>
    <row r="104" spans="1:78" ht="17" thickBot="1" x14ac:dyDescent="0.25">
      <c r="A104" s="1817"/>
      <c r="B104" s="1818"/>
      <c r="C104" s="1819"/>
      <c r="D104" s="1821"/>
      <c r="E104" s="1005"/>
      <c r="F104" s="1760"/>
      <c r="G104" s="996"/>
      <c r="H104" s="1014"/>
      <c r="I104" s="1775"/>
      <c r="J104" s="1768"/>
      <c r="K104" s="1023"/>
      <c r="L104" s="996"/>
      <c r="M104" s="1170"/>
      <c r="N104" s="996"/>
      <c r="O104" s="996"/>
      <c r="P104" s="1192"/>
      <c r="Q104" s="1828"/>
      <c r="R104" s="1775"/>
      <c r="S104" s="1826"/>
      <c r="T104" s="1775"/>
      <c r="U104" s="1826"/>
      <c r="V104" s="1775"/>
      <c r="W104" s="1826"/>
      <c r="X104" s="1782"/>
      <c r="Y104" s="1826"/>
      <c r="Z104" s="1826"/>
      <c r="AA104" s="1770"/>
      <c r="AB104" s="773">
        <v>6</v>
      </c>
      <c r="AC104" s="757"/>
      <c r="AD104" s="757"/>
      <c r="AE104" s="757"/>
      <c r="AF104" s="896" t="str">
        <f t="shared" si="0"/>
        <v/>
      </c>
      <c r="AG104" s="888"/>
      <c r="AH104" s="887" t="str">
        <f t="shared" si="1"/>
        <v/>
      </c>
      <c r="AI104" s="888"/>
      <c r="AJ104" s="887" t="str">
        <f t="shared" si="2"/>
        <v/>
      </c>
      <c r="AK104" s="889" t="str">
        <f t="shared" si="3"/>
        <v/>
      </c>
      <c r="AL104" s="815" t="str">
        <f>IFERROR(IF(AND(AF103="Probabilidad",AF104="Probabilidad"),(AL103-(+AL103*AK104)),IF(AND(AF103="Impacto",AF104="Probabilidad"),(AL102-(+AL102*AK104)),IF(AF104="Impacto",AL103,""))),"")</f>
        <v/>
      </c>
      <c r="AM104" s="815" t="str">
        <f>IFERROR(IF(AND(AF103="Impacto",AF104="Impacto"),(AM103-(+AM103*AK104)),IF(AND(AF103="Probabilidad",AF104="Impacto"),(AM102-(+AM102*AK104)),IF(AF104="Probabilidad",AM103,""))),"")</f>
        <v/>
      </c>
      <c r="AN104" s="51"/>
      <c r="AO104" s="51"/>
      <c r="AP104" s="51"/>
      <c r="AQ104" s="51"/>
      <c r="AR104" s="1014"/>
      <c r="AS104" s="1768"/>
      <c r="AT104" s="1768"/>
      <c r="AU104" s="1770"/>
      <c r="AV104" s="1768"/>
      <c r="AW104" s="1768"/>
      <c r="AX104" s="1770"/>
      <c r="AY104" s="1770"/>
      <c r="AZ104" s="1770"/>
      <c r="BA104" s="1775"/>
      <c r="BB104" s="770"/>
      <c r="BC104" s="770"/>
      <c r="BD104" s="762" t="str">
        <f t="shared" si="6"/>
        <v/>
      </c>
      <c r="BE104" s="757"/>
      <c r="BF104" s="757"/>
      <c r="BG104" s="757"/>
      <c r="BH104" s="757"/>
      <c r="BI104" s="770"/>
      <c r="BJ104" s="770"/>
      <c r="BK104" s="770"/>
      <c r="BL104" s="770"/>
      <c r="BM104" s="749"/>
      <c r="BN104" s="749"/>
      <c r="BO104" s="749"/>
      <c r="BP104" s="749"/>
      <c r="BQ104" s="766"/>
      <c r="BR104" s="890"/>
      <c r="BS104" s="891"/>
      <c r="BT104" s="891"/>
      <c r="BU104" s="1052"/>
      <c r="BV104" s="1192"/>
      <c r="BW104" s="1192"/>
      <c r="BX104" s="1838"/>
      <c r="BY104" s="1854"/>
      <c r="BZ104" s="999"/>
    </row>
    <row r="105" spans="1:78" ht="167" x14ac:dyDescent="0.2">
      <c r="A105" s="1817"/>
      <c r="B105" s="1818"/>
      <c r="C105" s="1819"/>
      <c r="D105" s="1000" t="s">
        <v>1387</v>
      </c>
      <c r="E105" s="1003" t="s">
        <v>284</v>
      </c>
      <c r="F105" s="1006">
        <v>7</v>
      </c>
      <c r="G105" s="994" t="s">
        <v>1520</v>
      </c>
      <c r="H105" s="1012" t="s">
        <v>1246</v>
      </c>
      <c r="I105" s="1015" t="s">
        <v>1218</v>
      </c>
      <c r="J105" s="1812" t="str">
        <f>IF(D105="","",IF(D105="RG",[1]Árbol!A116,IF(D105="RIC",[1]Árbol!A116,IF(D105="RLAFT",[1]Árbol!A116,IF(D105="RF",[1]Árbol!A116,IF(I105="","",(CONCATENATE(I105," ",$M$3," ",G105," ",$M$4," ",O105," ",$M$5," ",N105))))))))</f>
        <v>Pérdida de confidencialidad e integridad de Archivo de Gestión de la Subgerencia de Talento Humano  1. Daños físicos daños por agua, fuego 
2. Eventos naturales: inundación o fenómenos sísmicos  1. Ausencia de control de accesos
2. Uso inadecuado o descuidado del control de acceso físico a las edificaciones y los recintos
3. Desconocimiento de políticas de seguridad</v>
      </c>
      <c r="K105" s="1021" t="s">
        <v>313</v>
      </c>
      <c r="L105" s="994" t="s">
        <v>1179</v>
      </c>
      <c r="M105" s="1168" t="s">
        <v>1389</v>
      </c>
      <c r="N105" s="994" t="s">
        <v>1521</v>
      </c>
      <c r="O105" s="994" t="s">
        <v>1522</v>
      </c>
      <c r="P105" s="1075" t="s">
        <v>1392</v>
      </c>
      <c r="Q105" s="1133" t="s">
        <v>1392</v>
      </c>
      <c r="R105" s="1015" t="s">
        <v>250</v>
      </c>
      <c r="S105" s="1824">
        <f>IF(R105="Muy Alta",100%,IF(R105="Alta",80%,IF(R105="Media",60%,IF(R105="Baja",40%,IF(R105="Muy Baja",20%,"")))))</f>
        <v>0.4</v>
      </c>
      <c r="T105" s="1015" t="s">
        <v>251</v>
      </c>
      <c r="U105" s="1824">
        <f>IF(T105="Catastrófico",100%,IF(T105="Mayor",80%,IF(T105="Moderado",60%,IF(T105="Menor",40%,IF(T105="Leve",20%,"")))))</f>
        <v>0.4</v>
      </c>
      <c r="V105" s="1015" t="s">
        <v>317</v>
      </c>
      <c r="W105" s="1824">
        <f>IF(V105="Catastrófico",100%,IF(V105="Mayor",80%,IF(V105="Moderado",60%,IF(V105="Menor",40%,IF(V105="Leve",20%,"")))))</f>
        <v>0.2</v>
      </c>
      <c r="X105" s="1029" t="str">
        <f>IF(Y105=100%,"Catastrófico",IF(Y105=80%,"Mayor",IF(Y105=60%,"Moderado",IF(Y105=40%,"Menor",IF(Y105=20%,"Leve","")))))</f>
        <v>Menor</v>
      </c>
      <c r="Y105" s="1824">
        <f>IF(AND(U105="",W105=""),"",MAX(U105,W105))</f>
        <v>0.4</v>
      </c>
      <c r="Z105" s="1824" t="str">
        <f>CONCATENATE(R105,X105)</f>
        <v>BajaMenor</v>
      </c>
      <c r="AA105" s="1032" t="str">
        <f>IF(Z105="Muy AltaLeve","Alto",IF(Z105="Muy AltaMenor","Alto",IF(Z105="Muy AltaModerado","Alto",IF(Z105="Muy AltaMayor","Alto",IF(Z105="Muy AltaCatastrófico","Extremo",IF(Z105="AltaLeve","Moderado",IF(Z105="AltaMenor","Moderado",IF(Z105="AltaModerado","Alto",IF(Z105="AltaMayor","Alto",IF(Z105="AltaCatastrófico","Extremo",IF(Z105="MediaLeve","Moderado",IF(Z105="MediaMenor","Moderado",IF(Z105="MediaModerado","Moderado",IF(Z105="MediaMayor","Alto",IF(Z105="MediaCatastrófico","Extremo",IF(Z105="BajaLeve","Bajo",IF(Z105="BajaMenor","Moderado",IF(Z105="BajaModerado","Moderado",IF(Z105="BajaMayor","Alto",IF(Z105="BajaCatastrófico","Extremo",IF(Z105="Muy BajaLeve","Bajo",IF(Z105="Muy BajaMenor","Bajo",IF(Z105="Muy BajaModerado","Moderado",IF(Z105="Muy BajaMayor","Alto",IF(Z105="Muy BajaCatastrófico","Extremo","")))))))))))))))))))))))))</f>
        <v>Moderado</v>
      </c>
      <c r="AB105" s="97">
        <v>1</v>
      </c>
      <c r="AC105" s="9" t="s">
        <v>1502</v>
      </c>
      <c r="AD105" s="9" t="s">
        <v>234</v>
      </c>
      <c r="AE105" s="9" t="s">
        <v>1503</v>
      </c>
      <c r="AF105" s="231" t="str">
        <f t="shared" si="0"/>
        <v>Probabilidad</v>
      </c>
      <c r="AG105" s="232" t="s">
        <v>221</v>
      </c>
      <c r="AH105" s="787">
        <f t="shared" si="1"/>
        <v>0.25</v>
      </c>
      <c r="AI105" s="232" t="s">
        <v>734</v>
      </c>
      <c r="AJ105" s="787">
        <f t="shared" si="2"/>
        <v>0.25</v>
      </c>
      <c r="AK105" s="101">
        <f t="shared" si="3"/>
        <v>0.5</v>
      </c>
      <c r="AL105" s="100">
        <f>IFERROR(IF(AF105="Probabilidad",(S105-(+S105*AK105)),IF(AF105="Impacto",S105,"")),"")</f>
        <v>0.2</v>
      </c>
      <c r="AM105" s="100">
        <f>IFERROR(IF(AF105="Impacto",(Y105-(+Y105*AK105)),IF(AF105="Probabilidad",Y105,"")),"")</f>
        <v>0.4</v>
      </c>
      <c r="AN105" s="50" t="s">
        <v>223</v>
      </c>
      <c r="AO105" s="50" t="s">
        <v>291</v>
      </c>
      <c r="AP105" s="50" t="s">
        <v>241</v>
      </c>
      <c r="AQ105" s="50" t="s">
        <v>226</v>
      </c>
      <c r="AR105" s="1764" t="s">
        <v>1501</v>
      </c>
      <c r="AS105" s="1035">
        <f>S105</f>
        <v>0.4</v>
      </c>
      <c r="AT105" s="1035">
        <f>IF(AL105="","",MIN(AL105:AL110))</f>
        <v>0.14000000000000001</v>
      </c>
      <c r="AU105" s="1032" t="str">
        <f>IFERROR(IF(AT105="","",IF(AT105&lt;=0.2,"Muy Baja",IF(AT105&lt;=0.4,"Baja",IF(AT105&lt;=0.6,"Media",IF(AT105&lt;=0.8,"Alta","Muy Alta"))))),"")</f>
        <v>Muy Baja</v>
      </c>
      <c r="AV105" s="1035">
        <f>Y105</f>
        <v>0.4</v>
      </c>
      <c r="AW105" s="1035">
        <f>IF(AM105="","",MIN(AM105:AM110))</f>
        <v>0.4</v>
      </c>
      <c r="AX105" s="1032" t="str">
        <f>IFERROR(IF(AW105="","",IF(AW105&lt;=0.2,"Leve",IF(AW105&lt;=0.4,"Menor",IF(AW105&lt;=0.6,"Moderado",IF(AW105&lt;=0.8,"Mayor","Catastrófico"))))),"")</f>
        <v>Menor</v>
      </c>
      <c r="AY105" s="1032" t="str">
        <f>AA105</f>
        <v>Moderado</v>
      </c>
      <c r="AZ105" s="1032" t="str">
        <f>IFERROR(IF(OR(AND(AU105="Muy Baja",AX105="Leve"),AND(AU105="Muy Baja",AX105="Menor"),AND(AU105="Baja",AX105="Leve")),"Bajo",IF(OR(AND(AU105="Muy baja",AX105="Moderado"),AND(AU105="Baja",AX105="Menor"),AND(AU105="Baja",AX105="Moderado"),AND(AU105="Media",AX105="Leve"),AND(AU105="Media",AX105="Menor"),AND(AU105="Media",AX105="Moderado"),AND(AU105="Alta",AX105="Leve"),AND(AU105="Alta",AX105="Menor")),"Moderado",IF(OR(AND(AU105="Muy Baja",AX105="Mayor"),AND(AU105="Baja",AX105="Mayor"),AND(AU105="Media",AX105="Mayor"),AND(AU105="Alta",AX105="Moderado"),AND(AU105="Alta",AX105="Mayor"),AND(AU105="Muy Alta",AX105="Leve"),AND(AU105="Muy Alta",AX105="Menor"),AND(AU105="Muy Alta",AX105="Moderado"),AND(AU105="Muy Alta",AX105="Mayor")),"Alto",IF(OR(AND(AU105="Muy Baja",AX105="Catastrófico"),AND(AU105="Baja",AX105="Catastrófico"),AND(AU105="Media",AX105="Catastrófico"),AND(AU105="Alta",AX105="Catastrófico"),AND(AU105="Muy Alta",AX105="Catastrófico")),"Extremo","")))),"")</f>
        <v>Bajo</v>
      </c>
      <c r="BA105" s="1015" t="s">
        <v>255</v>
      </c>
      <c r="BB105" s="46"/>
      <c r="BC105" s="46"/>
      <c r="BD105" s="103" t="str">
        <f t="shared" si="6"/>
        <v/>
      </c>
      <c r="BE105" s="9"/>
      <c r="BF105" s="9"/>
      <c r="BG105" s="9"/>
      <c r="BH105" s="9"/>
      <c r="BI105" s="46"/>
      <c r="BJ105" s="46"/>
      <c r="BK105" s="46"/>
      <c r="BL105" s="46"/>
      <c r="BM105" s="48"/>
      <c r="BN105" s="48"/>
      <c r="BO105" s="48"/>
      <c r="BP105" s="48"/>
      <c r="BQ105" s="104"/>
      <c r="BR105" s="797"/>
      <c r="BS105" s="883"/>
      <c r="BT105" s="883"/>
      <c r="BU105" s="1050"/>
      <c r="BV105" s="1075"/>
      <c r="BW105" s="1075"/>
      <c r="BX105" s="1836"/>
      <c r="BY105" s="1852"/>
      <c r="BZ105" s="997"/>
    </row>
    <row r="106" spans="1:78" ht="118" x14ac:dyDescent="0.2">
      <c r="A106" s="1817"/>
      <c r="B106" s="1818"/>
      <c r="C106" s="1819"/>
      <c r="D106" s="1820"/>
      <c r="E106" s="1004"/>
      <c r="F106" s="1759"/>
      <c r="G106" s="995"/>
      <c r="H106" s="1013"/>
      <c r="I106" s="1774"/>
      <c r="J106" s="1767"/>
      <c r="K106" s="1022"/>
      <c r="L106" s="995"/>
      <c r="M106" s="1169"/>
      <c r="N106" s="995"/>
      <c r="O106" s="995"/>
      <c r="P106" s="1191"/>
      <c r="Q106" s="1827"/>
      <c r="R106" s="1774"/>
      <c r="S106" s="1825"/>
      <c r="T106" s="1774"/>
      <c r="U106" s="1825"/>
      <c r="V106" s="1774"/>
      <c r="W106" s="1825"/>
      <c r="X106" s="1781"/>
      <c r="Y106" s="1825"/>
      <c r="Z106" s="1825"/>
      <c r="AA106" s="1769"/>
      <c r="AB106" s="812">
        <v>2</v>
      </c>
      <c r="AC106" s="774" t="s">
        <v>1409</v>
      </c>
      <c r="AD106" s="774" t="s">
        <v>1493</v>
      </c>
      <c r="AE106" s="774" t="s">
        <v>1480</v>
      </c>
      <c r="AF106" s="813" t="str">
        <f t="shared" si="0"/>
        <v>Probabilidad</v>
      </c>
      <c r="AG106" s="780" t="s">
        <v>281</v>
      </c>
      <c r="AH106" s="790">
        <f t="shared" si="1"/>
        <v>0.15</v>
      </c>
      <c r="AI106" s="780" t="s">
        <v>222</v>
      </c>
      <c r="AJ106" s="790">
        <f t="shared" si="2"/>
        <v>0.15</v>
      </c>
      <c r="AK106" s="814">
        <f t="shared" si="3"/>
        <v>0.3</v>
      </c>
      <c r="AL106" s="815">
        <f>IFERROR(IF(AND(AF105="Probabilidad",AF106="Probabilidad"),(AL105-(+AL105*AK106)),IF(AF106="Probabilidad",(S105-(+S105*AK106)),IF(AF106="Impacto",AL105,""))),"")</f>
        <v>0.14000000000000001</v>
      </c>
      <c r="AM106" s="815">
        <f>IFERROR(IF(AND(AF105="Impacto",AF106="Impacto"),(AM105-(+AM105*AK106)),IF(AF106="Impacto",(Y105-(Y105*AK106)),IF(AF106="Probabilidad",AM105,""))),"")</f>
        <v>0.4</v>
      </c>
      <c r="AN106" s="751" t="s">
        <v>859</v>
      </c>
      <c r="AO106" s="751" t="s">
        <v>245</v>
      </c>
      <c r="AP106" s="751" t="s">
        <v>241</v>
      </c>
      <c r="AQ106" s="751" t="s">
        <v>226</v>
      </c>
      <c r="AR106" s="1013"/>
      <c r="AS106" s="1767"/>
      <c r="AT106" s="1767"/>
      <c r="AU106" s="1769"/>
      <c r="AV106" s="1767"/>
      <c r="AW106" s="1767"/>
      <c r="AX106" s="1769"/>
      <c r="AY106" s="1769"/>
      <c r="AZ106" s="1769"/>
      <c r="BA106" s="1774"/>
      <c r="BB106" s="789"/>
      <c r="BC106" s="789"/>
      <c r="BD106" s="822" t="str">
        <f t="shared" si="6"/>
        <v/>
      </c>
      <c r="BE106" s="774"/>
      <c r="BF106" s="774"/>
      <c r="BG106" s="774"/>
      <c r="BH106" s="774"/>
      <c r="BI106" s="789"/>
      <c r="BJ106" s="789"/>
      <c r="BK106" s="789"/>
      <c r="BL106" s="789"/>
      <c r="BM106" s="791"/>
      <c r="BN106" s="791"/>
      <c r="BO106" s="791"/>
      <c r="BP106" s="791"/>
      <c r="BQ106" s="792"/>
      <c r="BR106" s="796"/>
      <c r="BS106" s="884"/>
      <c r="BT106" s="884"/>
      <c r="BU106" s="1051"/>
      <c r="BV106" s="1191"/>
      <c r="BW106" s="1191"/>
      <c r="BX106" s="1837"/>
      <c r="BY106" s="1853"/>
      <c r="BZ106" s="998"/>
    </row>
    <row r="107" spans="1:78" ht="16" x14ac:dyDescent="0.2">
      <c r="A107" s="1817"/>
      <c r="B107" s="1818"/>
      <c r="C107" s="1819"/>
      <c r="D107" s="1820"/>
      <c r="E107" s="1004"/>
      <c r="F107" s="1759"/>
      <c r="G107" s="995"/>
      <c r="H107" s="1013"/>
      <c r="I107" s="1774"/>
      <c r="J107" s="1767"/>
      <c r="K107" s="1022"/>
      <c r="L107" s="995"/>
      <c r="M107" s="1169"/>
      <c r="N107" s="995"/>
      <c r="O107" s="995"/>
      <c r="P107" s="1191"/>
      <c r="Q107" s="1827"/>
      <c r="R107" s="1774"/>
      <c r="S107" s="1825"/>
      <c r="T107" s="1774"/>
      <c r="U107" s="1825"/>
      <c r="V107" s="1774"/>
      <c r="W107" s="1825"/>
      <c r="X107" s="1781"/>
      <c r="Y107" s="1825"/>
      <c r="Z107" s="1825"/>
      <c r="AA107" s="1769"/>
      <c r="AB107" s="812">
        <v>3</v>
      </c>
      <c r="AC107" s="774"/>
      <c r="AD107" s="774"/>
      <c r="AE107" s="774"/>
      <c r="AF107" s="813" t="str">
        <f t="shared" si="0"/>
        <v/>
      </c>
      <c r="AG107" s="780"/>
      <c r="AH107" s="790" t="str">
        <f t="shared" si="1"/>
        <v/>
      </c>
      <c r="AI107" s="780"/>
      <c r="AJ107" s="790" t="str">
        <f t="shared" si="2"/>
        <v/>
      </c>
      <c r="AK107" s="814" t="str">
        <f t="shared" si="3"/>
        <v/>
      </c>
      <c r="AL107" s="815" t="str">
        <f>IFERROR(IF(AND(AF106="Probabilidad",AF107="Probabilidad"),(AL106-(+AL106*AK107)),IF(AND(AF106="Impacto",AF107="Probabilidad"),(AL105-(+AL105*AK107)),IF(AF107="Impacto",AL106,""))),"")</f>
        <v/>
      </c>
      <c r="AM107" s="815" t="str">
        <f>IFERROR(IF(AND(AF106="Impacto",AF107="Impacto"),(AM106-(+AM106*AK107)),IF(AND(AF106="Probabilidad",AF107="Impacto"),(AM105-(+AM105*AK107)),IF(AF107="Probabilidad",AM106,""))),"")</f>
        <v/>
      </c>
      <c r="AN107" s="751"/>
      <c r="AO107" s="751"/>
      <c r="AP107" s="751"/>
      <c r="AQ107" s="751"/>
      <c r="AR107" s="1013"/>
      <c r="AS107" s="1767"/>
      <c r="AT107" s="1767"/>
      <c r="AU107" s="1769"/>
      <c r="AV107" s="1767"/>
      <c r="AW107" s="1767"/>
      <c r="AX107" s="1769"/>
      <c r="AY107" s="1769"/>
      <c r="AZ107" s="1769"/>
      <c r="BA107" s="1774"/>
      <c r="BB107" s="789"/>
      <c r="BC107" s="789"/>
      <c r="BD107" s="822" t="str">
        <f t="shared" si="6"/>
        <v/>
      </c>
      <c r="BE107" s="774"/>
      <c r="BF107" s="774"/>
      <c r="BG107" s="774"/>
      <c r="BH107" s="774"/>
      <c r="BI107" s="789"/>
      <c r="BJ107" s="789"/>
      <c r="BK107" s="789"/>
      <c r="BL107" s="789"/>
      <c r="BM107" s="791"/>
      <c r="BN107" s="791"/>
      <c r="BO107" s="791"/>
      <c r="BP107" s="791"/>
      <c r="BQ107" s="792"/>
      <c r="BR107" s="796"/>
      <c r="BS107" s="884"/>
      <c r="BT107" s="884"/>
      <c r="BU107" s="1051"/>
      <c r="BV107" s="1191"/>
      <c r="BW107" s="1191"/>
      <c r="BX107" s="1837"/>
      <c r="BY107" s="1853"/>
      <c r="BZ107" s="998"/>
    </row>
    <row r="108" spans="1:78" ht="16" x14ac:dyDescent="0.2">
      <c r="A108" s="1817"/>
      <c r="B108" s="1818"/>
      <c r="C108" s="1819"/>
      <c r="D108" s="1820"/>
      <c r="E108" s="1004"/>
      <c r="F108" s="1759"/>
      <c r="G108" s="995"/>
      <c r="H108" s="1013"/>
      <c r="I108" s="1774"/>
      <c r="J108" s="1767"/>
      <c r="K108" s="1022"/>
      <c r="L108" s="995"/>
      <c r="M108" s="1169"/>
      <c r="N108" s="995"/>
      <c r="O108" s="995"/>
      <c r="P108" s="1191"/>
      <c r="Q108" s="1827"/>
      <c r="R108" s="1774"/>
      <c r="S108" s="1825"/>
      <c r="T108" s="1774"/>
      <c r="U108" s="1825"/>
      <c r="V108" s="1774"/>
      <c r="W108" s="1825"/>
      <c r="X108" s="1781"/>
      <c r="Y108" s="1825"/>
      <c r="Z108" s="1825"/>
      <c r="AA108" s="1769"/>
      <c r="AB108" s="812">
        <v>4</v>
      </c>
      <c r="AC108" s="774"/>
      <c r="AD108" s="774"/>
      <c r="AE108" s="774"/>
      <c r="AF108" s="813" t="str">
        <f t="shared" si="0"/>
        <v/>
      </c>
      <c r="AG108" s="780"/>
      <c r="AH108" s="790" t="str">
        <f t="shared" si="1"/>
        <v/>
      </c>
      <c r="AI108" s="780"/>
      <c r="AJ108" s="790" t="str">
        <f t="shared" si="2"/>
        <v/>
      </c>
      <c r="AK108" s="814" t="str">
        <f t="shared" si="3"/>
        <v/>
      </c>
      <c r="AL108" s="815" t="str">
        <f>IFERROR(IF(AND(AF107="Probabilidad",AF108="Probabilidad"),(AL107-(+AL107*AK108)),IF(AND(AF107="Impacto",AF108="Probabilidad"),(AL106-(+AL106*AK108)),IF(AF108="Impacto",AL107,""))),"")</f>
        <v/>
      </c>
      <c r="AM108" s="815" t="str">
        <f>IFERROR(IF(AND(AF107="Impacto",AF108="Impacto"),(AM107-(+AM107*AK108)),IF(AND(AF107="Probabilidad",AF108="Impacto"),(AM106-(+AM106*AK108)),IF(AF108="Probabilidad",AM107,""))),"")</f>
        <v/>
      </c>
      <c r="AN108" s="751"/>
      <c r="AO108" s="751"/>
      <c r="AP108" s="751"/>
      <c r="AQ108" s="751"/>
      <c r="AR108" s="1013"/>
      <c r="AS108" s="1767"/>
      <c r="AT108" s="1767"/>
      <c r="AU108" s="1769"/>
      <c r="AV108" s="1767"/>
      <c r="AW108" s="1767"/>
      <c r="AX108" s="1769"/>
      <c r="AY108" s="1769"/>
      <c r="AZ108" s="1769"/>
      <c r="BA108" s="1774"/>
      <c r="BB108" s="789"/>
      <c r="BC108" s="789"/>
      <c r="BD108" s="822" t="str">
        <f t="shared" si="6"/>
        <v/>
      </c>
      <c r="BE108" s="774"/>
      <c r="BF108" s="774"/>
      <c r="BG108" s="774"/>
      <c r="BH108" s="774"/>
      <c r="BI108" s="789"/>
      <c r="BJ108" s="789"/>
      <c r="BK108" s="789"/>
      <c r="BL108" s="789"/>
      <c r="BM108" s="791"/>
      <c r="BN108" s="791"/>
      <c r="BO108" s="791"/>
      <c r="BP108" s="791"/>
      <c r="BQ108" s="792"/>
      <c r="BR108" s="796"/>
      <c r="BS108" s="884"/>
      <c r="BT108" s="884"/>
      <c r="BU108" s="1051"/>
      <c r="BV108" s="1191"/>
      <c r="BW108" s="1191"/>
      <c r="BX108" s="1837"/>
      <c r="BY108" s="1853"/>
      <c r="BZ108" s="998"/>
    </row>
    <row r="109" spans="1:78" ht="16" x14ac:dyDescent="0.2">
      <c r="A109" s="1817"/>
      <c r="B109" s="1818"/>
      <c r="C109" s="1819"/>
      <c r="D109" s="1820"/>
      <c r="E109" s="1004"/>
      <c r="F109" s="1759"/>
      <c r="G109" s="995"/>
      <c r="H109" s="1013"/>
      <c r="I109" s="1774"/>
      <c r="J109" s="1767"/>
      <c r="K109" s="1022"/>
      <c r="L109" s="995"/>
      <c r="M109" s="1169"/>
      <c r="N109" s="995"/>
      <c r="O109" s="995"/>
      <c r="P109" s="1191"/>
      <c r="Q109" s="1827"/>
      <c r="R109" s="1774"/>
      <c r="S109" s="1825"/>
      <c r="T109" s="1774"/>
      <c r="U109" s="1825"/>
      <c r="V109" s="1774"/>
      <c r="W109" s="1825"/>
      <c r="X109" s="1781"/>
      <c r="Y109" s="1825"/>
      <c r="Z109" s="1825"/>
      <c r="AA109" s="1769"/>
      <c r="AB109" s="812">
        <v>5</v>
      </c>
      <c r="AC109" s="774"/>
      <c r="AD109" s="774"/>
      <c r="AE109" s="774"/>
      <c r="AF109" s="813" t="str">
        <f t="shared" si="0"/>
        <v/>
      </c>
      <c r="AG109" s="780"/>
      <c r="AH109" s="790" t="str">
        <f t="shared" si="1"/>
        <v/>
      </c>
      <c r="AI109" s="780"/>
      <c r="AJ109" s="790" t="str">
        <f t="shared" si="2"/>
        <v/>
      </c>
      <c r="AK109" s="814" t="str">
        <f t="shared" si="3"/>
        <v/>
      </c>
      <c r="AL109" s="815" t="str">
        <f>IFERROR(IF(AND(AF108="Probabilidad",AF109="Probabilidad"),(AL108-(+AL108*AK109)),IF(AND(AF108="Impacto",AF109="Probabilidad"),(AL107-(+AL107*AK109)),IF(AF109="Impacto",AL108,""))),"")</f>
        <v/>
      </c>
      <c r="AM109" s="815" t="str">
        <f>IFERROR(IF(AND(AF108="Impacto",AF109="Impacto"),(AM108-(+AM108*AK109)),IF(AND(AF108="Probabilidad",AF109="Impacto"),(AM107-(+AM107*AK109)),IF(AF109="Probabilidad",AM108,""))),"")</f>
        <v/>
      </c>
      <c r="AN109" s="751"/>
      <c r="AO109" s="751"/>
      <c r="AP109" s="751"/>
      <c r="AQ109" s="751"/>
      <c r="AR109" s="1013"/>
      <c r="AS109" s="1767"/>
      <c r="AT109" s="1767"/>
      <c r="AU109" s="1769"/>
      <c r="AV109" s="1767"/>
      <c r="AW109" s="1767"/>
      <c r="AX109" s="1769"/>
      <c r="AY109" s="1769"/>
      <c r="AZ109" s="1769"/>
      <c r="BA109" s="1774"/>
      <c r="BB109" s="789"/>
      <c r="BC109" s="789"/>
      <c r="BD109" s="822" t="str">
        <f t="shared" si="6"/>
        <v/>
      </c>
      <c r="BE109" s="774"/>
      <c r="BF109" s="774"/>
      <c r="BG109" s="774"/>
      <c r="BH109" s="774"/>
      <c r="BI109" s="789"/>
      <c r="BJ109" s="789"/>
      <c r="BK109" s="789"/>
      <c r="BL109" s="789"/>
      <c r="BM109" s="791"/>
      <c r="BN109" s="791"/>
      <c r="BO109" s="791"/>
      <c r="BP109" s="791"/>
      <c r="BQ109" s="792"/>
      <c r="BR109" s="796"/>
      <c r="BS109" s="884"/>
      <c r="BT109" s="884"/>
      <c r="BU109" s="1051"/>
      <c r="BV109" s="1191"/>
      <c r="BW109" s="1191"/>
      <c r="BX109" s="1837"/>
      <c r="BY109" s="1853"/>
      <c r="BZ109" s="998"/>
    </row>
    <row r="110" spans="1:78" ht="17" thickBot="1" x14ac:dyDescent="0.25">
      <c r="A110" s="1817"/>
      <c r="B110" s="1818"/>
      <c r="C110" s="1819"/>
      <c r="D110" s="1821"/>
      <c r="E110" s="1005"/>
      <c r="F110" s="1760"/>
      <c r="G110" s="996"/>
      <c r="H110" s="1014"/>
      <c r="I110" s="1775"/>
      <c r="J110" s="1768"/>
      <c r="K110" s="1023"/>
      <c r="L110" s="996"/>
      <c r="M110" s="1170"/>
      <c r="N110" s="996"/>
      <c r="O110" s="996"/>
      <c r="P110" s="1192"/>
      <c r="Q110" s="1828"/>
      <c r="R110" s="1775"/>
      <c r="S110" s="1826"/>
      <c r="T110" s="1775"/>
      <c r="U110" s="1826"/>
      <c r="V110" s="1775"/>
      <c r="W110" s="1826"/>
      <c r="X110" s="1782"/>
      <c r="Y110" s="1826"/>
      <c r="Z110" s="1826"/>
      <c r="AA110" s="1770"/>
      <c r="AB110" s="773">
        <v>6</v>
      </c>
      <c r="AC110" s="757"/>
      <c r="AD110" s="757"/>
      <c r="AE110" s="757"/>
      <c r="AF110" s="819" t="str">
        <f t="shared" si="0"/>
        <v/>
      </c>
      <c r="AG110" s="902"/>
      <c r="AH110" s="887" t="str">
        <f t="shared" si="1"/>
        <v/>
      </c>
      <c r="AI110" s="902"/>
      <c r="AJ110" s="887" t="str">
        <f t="shared" si="2"/>
        <v/>
      </c>
      <c r="AK110" s="889" t="str">
        <f t="shared" si="3"/>
        <v/>
      </c>
      <c r="AL110" s="815" t="str">
        <f>IFERROR(IF(AND(AF109="Probabilidad",AF110="Probabilidad"),(AL109-(+AL109*AK110)),IF(AND(AF109="Impacto",AF110="Probabilidad"),(AL108-(+AL108*AK110)),IF(AF110="Impacto",AL109,""))),"")</f>
        <v/>
      </c>
      <c r="AM110" s="815" t="str">
        <f>IFERROR(IF(AND(AF109="Impacto",AF110="Impacto"),(AM109-(+AM109*AK110)),IF(AND(AF109="Probabilidad",AF110="Impacto"),(AM108-(+AM108*AK110)),IF(AF110="Probabilidad",AM109,""))),"")</f>
        <v/>
      </c>
      <c r="AN110" s="51"/>
      <c r="AO110" s="51"/>
      <c r="AP110" s="51"/>
      <c r="AQ110" s="51"/>
      <c r="AR110" s="1014"/>
      <c r="AS110" s="1768"/>
      <c r="AT110" s="1768"/>
      <c r="AU110" s="1770"/>
      <c r="AV110" s="1768"/>
      <c r="AW110" s="1768"/>
      <c r="AX110" s="1770"/>
      <c r="AY110" s="1770"/>
      <c r="AZ110" s="1770"/>
      <c r="BA110" s="1775"/>
      <c r="BB110" s="770"/>
      <c r="BC110" s="770"/>
      <c r="BD110" s="762" t="str">
        <f t="shared" si="6"/>
        <v/>
      </c>
      <c r="BE110" s="757"/>
      <c r="BF110" s="757"/>
      <c r="BG110" s="757"/>
      <c r="BH110" s="757"/>
      <c r="BI110" s="770"/>
      <c r="BJ110" s="770"/>
      <c r="BK110" s="770"/>
      <c r="BL110" s="770"/>
      <c r="BM110" s="749"/>
      <c r="BN110" s="749"/>
      <c r="BO110" s="749"/>
      <c r="BP110" s="749"/>
      <c r="BQ110" s="766"/>
      <c r="BR110" s="890"/>
      <c r="BS110" s="891"/>
      <c r="BT110" s="891"/>
      <c r="BU110" s="1052"/>
      <c r="BV110" s="1192"/>
      <c r="BW110" s="1192"/>
      <c r="BX110" s="1838"/>
      <c r="BY110" s="1854"/>
      <c r="BZ110" s="999"/>
    </row>
    <row r="111" spans="1:78" ht="167" x14ac:dyDescent="0.2">
      <c r="A111" s="1817"/>
      <c r="B111" s="1818"/>
      <c r="C111" s="1819"/>
      <c r="D111" s="1000" t="s">
        <v>1387</v>
      </c>
      <c r="E111" s="1003" t="s">
        <v>284</v>
      </c>
      <c r="F111" s="1006">
        <v>8</v>
      </c>
      <c r="G111" s="994" t="s">
        <v>1520</v>
      </c>
      <c r="H111" s="1012" t="s">
        <v>1246</v>
      </c>
      <c r="I111" s="1015" t="s">
        <v>1215</v>
      </c>
      <c r="J111" s="1812" t="str">
        <f>IF(D111="","",IF(D111="RG",[1]Árbol!A122,IF(D111="RIC",[1]Árbol!A122,IF(D111="RLAFT",[1]Árbol!A122,IF(D111="RF",[1]Árbol!A122,IF(I111="","",(CONCATENATE(I111," ",$M$3," ",G111," ",$M$4," ",O111," ",$M$5," ",N111))))))))</f>
        <v xml:space="preserve">Pérdida de Disponibilidad de Archivo de Gestión de la Subgerencia de Talento Humano  1. Daño físico por daños por agua o fuego
2. Fenómenos sísmicos
3. Acceso no autorizado de los datos personales
4. Robo de medios o documentos  1. Ausencia de control de acceso
2. Desconocimiento o no aplicación de las políticas de seguridad y privacidad de la
información </v>
      </c>
      <c r="K111" s="1021" t="s">
        <v>313</v>
      </c>
      <c r="L111" s="994" t="s">
        <v>1179</v>
      </c>
      <c r="M111" s="1168" t="s">
        <v>1389</v>
      </c>
      <c r="N111" s="994" t="s">
        <v>1497</v>
      </c>
      <c r="O111" s="994" t="s">
        <v>1523</v>
      </c>
      <c r="P111" s="1075" t="s">
        <v>1392</v>
      </c>
      <c r="Q111" s="1133" t="s">
        <v>1392</v>
      </c>
      <c r="R111" s="1015" t="s">
        <v>250</v>
      </c>
      <c r="S111" s="1824">
        <f>IF(R111="Muy Alta",100%,IF(R111="Alta",80%,IF(R111="Media",60%,IF(R111="Baja",40%,IF(R111="Muy Baja",20%,"")))))</f>
        <v>0.4</v>
      </c>
      <c r="T111" s="1015" t="s">
        <v>251</v>
      </c>
      <c r="U111" s="1824">
        <f>IF(T111="Catastrófico",100%,IF(T111="Mayor",80%,IF(T111="Moderado",60%,IF(T111="Menor",40%,IF(T111="Leve",20%,"")))))</f>
        <v>0.4</v>
      </c>
      <c r="V111" s="1015" t="s">
        <v>317</v>
      </c>
      <c r="W111" s="1824">
        <f>IF(V111="Catastrófico",100%,IF(V111="Mayor",80%,IF(V111="Moderado",60%,IF(V111="Menor",40%,IF(V111="Leve",20%,"")))))</f>
        <v>0.2</v>
      </c>
      <c r="X111" s="1029" t="str">
        <f>IF(Y111=100%,"Catastrófico",IF(Y111=80%,"Mayor",IF(Y111=60%,"Moderado",IF(Y111=40%,"Menor",IF(Y111=20%,"Leve","")))))</f>
        <v>Menor</v>
      </c>
      <c r="Y111" s="1824">
        <f>IF(AND(U111="",W111=""),"",MAX(U111,W111))</f>
        <v>0.4</v>
      </c>
      <c r="Z111" s="1824" t="str">
        <f>CONCATENATE(R111,X111)</f>
        <v>BajaMenor</v>
      </c>
      <c r="AA111" s="1032" t="str">
        <f>IF(Z111="Muy AltaLeve","Alto",IF(Z111="Muy AltaMenor","Alto",IF(Z111="Muy AltaModerado","Alto",IF(Z111="Muy AltaMayor","Alto",IF(Z111="Muy AltaCatastrófico","Extremo",IF(Z111="AltaLeve","Moderado",IF(Z111="AltaMenor","Moderado",IF(Z111="AltaModerado","Alto",IF(Z111="AltaMayor","Alto",IF(Z111="AltaCatastrófico","Extremo",IF(Z111="MediaLeve","Moderado",IF(Z111="MediaMenor","Moderado",IF(Z111="MediaModerado","Moderado",IF(Z111="MediaMayor","Alto",IF(Z111="MediaCatastrófico","Extremo",IF(Z111="BajaLeve","Bajo",IF(Z111="BajaMenor","Moderado",IF(Z111="BajaModerado","Moderado",IF(Z111="BajaMayor","Alto",IF(Z111="BajaCatastrófico","Extremo",IF(Z111="Muy BajaLeve","Bajo",IF(Z111="Muy BajaMenor","Bajo",IF(Z111="Muy BajaModerado","Moderado",IF(Z111="Muy BajaMayor","Alto",IF(Z111="Muy BajaCatastrófico","Extremo","")))))))))))))))))))))))))</f>
        <v>Moderado</v>
      </c>
      <c r="AB111" s="97">
        <v>1</v>
      </c>
      <c r="AC111" s="9" t="s">
        <v>1524</v>
      </c>
      <c r="AD111" s="9" t="s">
        <v>234</v>
      </c>
      <c r="AE111" s="9" t="s">
        <v>1503</v>
      </c>
      <c r="AF111" s="99" t="str">
        <f t="shared" si="0"/>
        <v>Probabilidad</v>
      </c>
      <c r="AG111" s="10" t="s">
        <v>221</v>
      </c>
      <c r="AH111" s="787">
        <f t="shared" si="1"/>
        <v>0.25</v>
      </c>
      <c r="AI111" s="10" t="s">
        <v>734</v>
      </c>
      <c r="AJ111" s="787">
        <f t="shared" si="2"/>
        <v>0.25</v>
      </c>
      <c r="AK111" s="101">
        <f t="shared" si="3"/>
        <v>0.5</v>
      </c>
      <c r="AL111" s="100">
        <f>IFERROR(IF(AF111="Probabilidad",(S111-(+S111*AK111)),IF(AF111="Impacto",S111,"")),"")</f>
        <v>0.2</v>
      </c>
      <c r="AM111" s="100">
        <f>IFERROR(IF(AF111="Impacto",(Y111-(+Y111*AK111)),IF(AF111="Probabilidad",Y111,"")),"")</f>
        <v>0.4</v>
      </c>
      <c r="AN111" s="50" t="s">
        <v>223</v>
      </c>
      <c r="AO111" s="50" t="s">
        <v>291</v>
      </c>
      <c r="AP111" s="50" t="s">
        <v>241</v>
      </c>
      <c r="AQ111" s="50" t="s">
        <v>226</v>
      </c>
      <c r="AR111" s="1764" t="s">
        <v>1501</v>
      </c>
      <c r="AS111" s="1035">
        <f>S111</f>
        <v>0.4</v>
      </c>
      <c r="AT111" s="1035">
        <f>IF(AL111="","",MIN(AL111:AL116))</f>
        <v>0.14000000000000001</v>
      </c>
      <c r="AU111" s="1032" t="str">
        <f>IFERROR(IF(AT111="","",IF(AT111&lt;=0.2,"Muy Baja",IF(AT111&lt;=0.4,"Baja",IF(AT111&lt;=0.6,"Media",IF(AT111&lt;=0.8,"Alta","Muy Alta"))))),"")</f>
        <v>Muy Baja</v>
      </c>
      <c r="AV111" s="1035">
        <f>Y111</f>
        <v>0.4</v>
      </c>
      <c r="AW111" s="1035">
        <f>IF(AM111="","",MIN(AM111:AM116))</f>
        <v>0.4</v>
      </c>
      <c r="AX111" s="1032" t="str">
        <f>IFERROR(IF(AW111="","",IF(AW111&lt;=0.2,"Leve",IF(AW111&lt;=0.4,"Menor",IF(AW111&lt;=0.6,"Moderado",IF(AW111&lt;=0.8,"Mayor","Catastrófico"))))),"")</f>
        <v>Menor</v>
      </c>
      <c r="AY111" s="1032" t="str">
        <f>AA111</f>
        <v>Moderado</v>
      </c>
      <c r="AZ111" s="1032" t="str">
        <f>IFERROR(IF(OR(AND(AU111="Muy Baja",AX111="Leve"),AND(AU111="Muy Baja",AX111="Menor"),AND(AU111="Baja",AX111="Leve")),"Bajo",IF(OR(AND(AU111="Muy baja",AX111="Moderado"),AND(AU111="Baja",AX111="Menor"),AND(AU111="Baja",AX111="Moderado"),AND(AU111="Media",AX111="Leve"),AND(AU111="Media",AX111="Menor"),AND(AU111="Media",AX111="Moderado"),AND(AU111="Alta",AX111="Leve"),AND(AU111="Alta",AX111="Menor")),"Moderado",IF(OR(AND(AU111="Muy Baja",AX111="Mayor"),AND(AU111="Baja",AX111="Mayor"),AND(AU111="Media",AX111="Mayor"),AND(AU111="Alta",AX111="Moderado"),AND(AU111="Alta",AX111="Mayor"),AND(AU111="Muy Alta",AX111="Leve"),AND(AU111="Muy Alta",AX111="Menor"),AND(AU111="Muy Alta",AX111="Moderado"),AND(AU111="Muy Alta",AX111="Mayor")),"Alto",IF(OR(AND(AU111="Muy Baja",AX111="Catastrófico"),AND(AU111="Baja",AX111="Catastrófico"),AND(AU111="Media",AX111="Catastrófico"),AND(AU111="Alta",AX111="Catastrófico"),AND(AU111="Muy Alta",AX111="Catastrófico")),"Extremo","")))),"")</f>
        <v>Bajo</v>
      </c>
      <c r="BA111" s="1015" t="s">
        <v>255</v>
      </c>
      <c r="BB111" s="46"/>
      <c r="BC111" s="46"/>
      <c r="BD111" s="103" t="str">
        <f t="shared" si="6"/>
        <v/>
      </c>
      <c r="BE111" s="9"/>
      <c r="BF111" s="9"/>
      <c r="BG111" s="9"/>
      <c r="BH111" s="9"/>
      <c r="BI111" s="46"/>
      <c r="BJ111" s="46"/>
      <c r="BK111" s="46"/>
      <c r="BL111" s="46"/>
      <c r="BM111" s="48"/>
      <c r="BN111" s="48"/>
      <c r="BO111" s="48"/>
      <c r="BP111" s="48"/>
      <c r="BQ111" s="104"/>
      <c r="BR111" s="797"/>
      <c r="BS111" s="883"/>
      <c r="BT111" s="883"/>
      <c r="BU111" s="1050"/>
      <c r="BV111" s="1075"/>
      <c r="BW111" s="1075"/>
      <c r="BX111" s="1836"/>
      <c r="BY111" s="1852"/>
      <c r="BZ111" s="997"/>
    </row>
    <row r="112" spans="1:78" ht="167" x14ac:dyDescent="0.2">
      <c r="A112" s="1817"/>
      <c r="B112" s="1818"/>
      <c r="C112" s="1819"/>
      <c r="D112" s="1820"/>
      <c r="E112" s="1004"/>
      <c r="F112" s="1759"/>
      <c r="G112" s="995"/>
      <c r="H112" s="1013"/>
      <c r="I112" s="1774"/>
      <c r="J112" s="1767"/>
      <c r="K112" s="1022"/>
      <c r="L112" s="995"/>
      <c r="M112" s="1169"/>
      <c r="N112" s="995"/>
      <c r="O112" s="995"/>
      <c r="P112" s="1191"/>
      <c r="Q112" s="1827"/>
      <c r="R112" s="1774"/>
      <c r="S112" s="1825"/>
      <c r="T112" s="1774"/>
      <c r="U112" s="1825"/>
      <c r="V112" s="1774"/>
      <c r="W112" s="1825"/>
      <c r="X112" s="1781"/>
      <c r="Y112" s="1825"/>
      <c r="Z112" s="1825"/>
      <c r="AA112" s="1769"/>
      <c r="AB112" s="812">
        <v>2</v>
      </c>
      <c r="AC112" s="774" t="s">
        <v>1409</v>
      </c>
      <c r="AD112" s="774" t="s">
        <v>1493</v>
      </c>
      <c r="AE112" s="774" t="s">
        <v>1480</v>
      </c>
      <c r="AF112" s="813" t="str">
        <f t="shared" si="0"/>
        <v>Probabilidad</v>
      </c>
      <c r="AG112" s="780" t="s">
        <v>281</v>
      </c>
      <c r="AH112" s="790">
        <f t="shared" si="1"/>
        <v>0.15</v>
      </c>
      <c r="AI112" s="780" t="s">
        <v>222</v>
      </c>
      <c r="AJ112" s="790">
        <f t="shared" si="2"/>
        <v>0.15</v>
      </c>
      <c r="AK112" s="814">
        <f t="shared" si="3"/>
        <v>0.3</v>
      </c>
      <c r="AL112" s="815">
        <f>IFERROR(IF(AND(AF111="Probabilidad",AF112="Probabilidad"),(AL111-(+AL111*AK112)),IF(AF112="Probabilidad",(S111-(+S111*AK112)),IF(AF112="Impacto",AL111,""))),"")</f>
        <v>0.14000000000000001</v>
      </c>
      <c r="AM112" s="815">
        <f>IFERROR(IF(AND(AF111="Impacto",AF112="Impacto"),(AM111-(+AM111*AK112)),IF(AF112="Impacto",(Y111-(Y111*AK112)),IF(AF112="Probabilidad",AM111,""))),"")</f>
        <v>0.4</v>
      </c>
      <c r="AN112" s="751" t="s">
        <v>859</v>
      </c>
      <c r="AO112" s="751" t="s">
        <v>291</v>
      </c>
      <c r="AP112" s="751" t="s">
        <v>241</v>
      </c>
      <c r="AQ112" s="751" t="s">
        <v>226</v>
      </c>
      <c r="AR112" s="1013"/>
      <c r="AS112" s="1767"/>
      <c r="AT112" s="1767"/>
      <c r="AU112" s="1769"/>
      <c r="AV112" s="1767"/>
      <c r="AW112" s="1767"/>
      <c r="AX112" s="1769"/>
      <c r="AY112" s="1769"/>
      <c r="AZ112" s="1769"/>
      <c r="BA112" s="1774"/>
      <c r="BB112" s="789"/>
      <c r="BC112" s="789"/>
      <c r="BD112" s="822" t="str">
        <f t="shared" si="6"/>
        <v/>
      </c>
      <c r="BE112" s="774"/>
      <c r="BF112" s="774"/>
      <c r="BG112" s="774"/>
      <c r="BH112" s="774"/>
      <c r="BI112" s="789"/>
      <c r="BJ112" s="789"/>
      <c r="BK112" s="789"/>
      <c r="BL112" s="789"/>
      <c r="BM112" s="791"/>
      <c r="BN112" s="791"/>
      <c r="BO112" s="791"/>
      <c r="BP112" s="791"/>
      <c r="BQ112" s="792"/>
      <c r="BR112" s="796"/>
      <c r="BS112" s="884"/>
      <c r="BT112" s="884"/>
      <c r="BU112" s="1051"/>
      <c r="BV112" s="1191"/>
      <c r="BW112" s="1191"/>
      <c r="BX112" s="1837"/>
      <c r="BY112" s="1853"/>
      <c r="BZ112" s="998"/>
    </row>
    <row r="113" spans="1:78" ht="16" x14ac:dyDescent="0.2">
      <c r="A113" s="1817"/>
      <c r="B113" s="1818"/>
      <c r="C113" s="1819"/>
      <c r="D113" s="1820"/>
      <c r="E113" s="1004"/>
      <c r="F113" s="1759"/>
      <c r="G113" s="995"/>
      <c r="H113" s="1013"/>
      <c r="I113" s="1774"/>
      <c r="J113" s="1767"/>
      <c r="K113" s="1022"/>
      <c r="L113" s="995"/>
      <c r="M113" s="1169"/>
      <c r="N113" s="995"/>
      <c r="O113" s="995"/>
      <c r="P113" s="1191"/>
      <c r="Q113" s="1827"/>
      <c r="R113" s="1774"/>
      <c r="S113" s="1825"/>
      <c r="T113" s="1774"/>
      <c r="U113" s="1825"/>
      <c r="V113" s="1774"/>
      <c r="W113" s="1825"/>
      <c r="X113" s="1781"/>
      <c r="Y113" s="1825"/>
      <c r="Z113" s="1825"/>
      <c r="AA113" s="1769"/>
      <c r="AB113" s="812">
        <v>3</v>
      </c>
      <c r="AC113" s="774"/>
      <c r="AD113" s="774"/>
      <c r="AE113" s="774"/>
      <c r="AF113" s="813" t="str">
        <f t="shared" si="0"/>
        <v/>
      </c>
      <c r="AG113" s="780"/>
      <c r="AH113" s="790" t="str">
        <f t="shared" si="1"/>
        <v/>
      </c>
      <c r="AI113" s="780"/>
      <c r="AJ113" s="790" t="str">
        <f t="shared" si="2"/>
        <v/>
      </c>
      <c r="AK113" s="814" t="str">
        <f t="shared" si="3"/>
        <v/>
      </c>
      <c r="AL113" s="815" t="str">
        <f>IFERROR(IF(AND(AF112="Probabilidad",AF113="Probabilidad"),(AL112-(+AL112*AK113)),IF(AND(AF112="Impacto",AF113="Probabilidad"),(AL111-(+AL111*AK113)),IF(AF113="Impacto",AL112,""))),"")</f>
        <v/>
      </c>
      <c r="AM113" s="815" t="str">
        <f>IFERROR(IF(AND(AF112="Impacto",AF113="Impacto"),(AM112-(+AM112*AK113)),IF(AND(AF112="Probabilidad",AF113="Impacto"),(AM111-(+AM111*AK113)),IF(AF113="Probabilidad",AM112,""))),"")</f>
        <v/>
      </c>
      <c r="AN113" s="751"/>
      <c r="AO113" s="751"/>
      <c r="AP113" s="751"/>
      <c r="AQ113" s="751"/>
      <c r="AR113" s="1013"/>
      <c r="AS113" s="1767"/>
      <c r="AT113" s="1767"/>
      <c r="AU113" s="1769"/>
      <c r="AV113" s="1767"/>
      <c r="AW113" s="1767"/>
      <c r="AX113" s="1769"/>
      <c r="AY113" s="1769"/>
      <c r="AZ113" s="1769"/>
      <c r="BA113" s="1774"/>
      <c r="BB113" s="789"/>
      <c r="BC113" s="789"/>
      <c r="BD113" s="822" t="str">
        <f t="shared" si="6"/>
        <v/>
      </c>
      <c r="BE113" s="774"/>
      <c r="BF113" s="774"/>
      <c r="BG113" s="774"/>
      <c r="BH113" s="774"/>
      <c r="BI113" s="789"/>
      <c r="BJ113" s="789"/>
      <c r="BK113" s="789"/>
      <c r="BL113" s="789"/>
      <c r="BM113" s="791"/>
      <c r="BN113" s="791"/>
      <c r="BO113" s="791"/>
      <c r="BP113" s="791"/>
      <c r="BQ113" s="792"/>
      <c r="BR113" s="796"/>
      <c r="BS113" s="884"/>
      <c r="BT113" s="884"/>
      <c r="BU113" s="1051"/>
      <c r="BV113" s="1191"/>
      <c r="BW113" s="1191"/>
      <c r="BX113" s="1837"/>
      <c r="BY113" s="1853"/>
      <c r="BZ113" s="998"/>
    </row>
    <row r="114" spans="1:78" ht="16" x14ac:dyDescent="0.2">
      <c r="A114" s="1817"/>
      <c r="B114" s="1818"/>
      <c r="C114" s="1819"/>
      <c r="D114" s="1820"/>
      <c r="E114" s="1004"/>
      <c r="F114" s="1759"/>
      <c r="G114" s="995"/>
      <c r="H114" s="1013"/>
      <c r="I114" s="1774"/>
      <c r="J114" s="1767"/>
      <c r="K114" s="1022"/>
      <c r="L114" s="995"/>
      <c r="M114" s="1169"/>
      <c r="N114" s="995"/>
      <c r="O114" s="995"/>
      <c r="P114" s="1191"/>
      <c r="Q114" s="1827"/>
      <c r="R114" s="1774"/>
      <c r="S114" s="1825"/>
      <c r="T114" s="1774"/>
      <c r="U114" s="1825"/>
      <c r="V114" s="1774"/>
      <c r="W114" s="1825"/>
      <c r="X114" s="1781"/>
      <c r="Y114" s="1825"/>
      <c r="Z114" s="1825"/>
      <c r="AA114" s="1769"/>
      <c r="AB114" s="812">
        <v>4</v>
      </c>
      <c r="AC114" s="774"/>
      <c r="AD114" s="774"/>
      <c r="AE114" s="774"/>
      <c r="AF114" s="813" t="str">
        <f t="shared" si="0"/>
        <v/>
      </c>
      <c r="AG114" s="780"/>
      <c r="AH114" s="790" t="str">
        <f t="shared" si="1"/>
        <v/>
      </c>
      <c r="AI114" s="780"/>
      <c r="AJ114" s="790" t="str">
        <f t="shared" si="2"/>
        <v/>
      </c>
      <c r="AK114" s="814" t="str">
        <f t="shared" si="3"/>
        <v/>
      </c>
      <c r="AL114" s="815" t="str">
        <f>IFERROR(IF(AND(AF113="Probabilidad",AF114="Probabilidad"),(AL113-(+AL113*AK114)),IF(AND(AF113="Impacto",AF114="Probabilidad"),(AL112-(+AL112*AK114)),IF(AF114="Impacto",AL113,""))),"")</f>
        <v/>
      </c>
      <c r="AM114" s="817" t="str">
        <f>IFERROR(IF(AND(AF113="Impacto",AF114="Impacto"),(AM113-(+AM113*AK114)),IF(AND(AF113="Probabilidad",AF114="Impacto"),(AM112-(+AM112*AK114)),IF(AF114="Probabilidad",AM113,""))),"")</f>
        <v/>
      </c>
      <c r="AN114" s="751"/>
      <c r="AO114" s="751"/>
      <c r="AP114" s="751"/>
      <c r="AQ114" s="751"/>
      <c r="AR114" s="1013"/>
      <c r="AS114" s="1767"/>
      <c r="AT114" s="1767"/>
      <c r="AU114" s="1769"/>
      <c r="AV114" s="1767"/>
      <c r="AW114" s="1767"/>
      <c r="AX114" s="1769"/>
      <c r="AY114" s="1769"/>
      <c r="AZ114" s="1769"/>
      <c r="BA114" s="1774"/>
      <c r="BB114" s="789"/>
      <c r="BC114" s="789"/>
      <c r="BD114" s="822" t="str">
        <f t="shared" si="6"/>
        <v/>
      </c>
      <c r="BE114" s="774"/>
      <c r="BF114" s="774"/>
      <c r="BG114" s="774"/>
      <c r="BH114" s="774"/>
      <c r="BI114" s="789"/>
      <c r="BJ114" s="789"/>
      <c r="BK114" s="789"/>
      <c r="BL114" s="789"/>
      <c r="BM114" s="791"/>
      <c r="BN114" s="791"/>
      <c r="BO114" s="791"/>
      <c r="BP114" s="791"/>
      <c r="BQ114" s="792"/>
      <c r="BR114" s="796"/>
      <c r="BS114" s="884"/>
      <c r="BT114" s="884"/>
      <c r="BU114" s="1051"/>
      <c r="BV114" s="1191"/>
      <c r="BW114" s="1191"/>
      <c r="BX114" s="1837"/>
      <c r="BY114" s="1853"/>
      <c r="BZ114" s="998"/>
    </row>
    <row r="115" spans="1:78" ht="16" x14ac:dyDescent="0.2">
      <c r="A115" s="1817"/>
      <c r="B115" s="1818"/>
      <c r="C115" s="1819"/>
      <c r="D115" s="1820"/>
      <c r="E115" s="1004"/>
      <c r="F115" s="1759"/>
      <c r="G115" s="995"/>
      <c r="H115" s="1013"/>
      <c r="I115" s="1774"/>
      <c r="J115" s="1767"/>
      <c r="K115" s="1022"/>
      <c r="L115" s="995"/>
      <c r="M115" s="1169"/>
      <c r="N115" s="995"/>
      <c r="O115" s="995"/>
      <c r="P115" s="1191"/>
      <c r="Q115" s="1827"/>
      <c r="R115" s="1774"/>
      <c r="S115" s="1825"/>
      <c r="T115" s="1774"/>
      <c r="U115" s="1825"/>
      <c r="V115" s="1774"/>
      <c r="W115" s="1825"/>
      <c r="X115" s="1781"/>
      <c r="Y115" s="1825"/>
      <c r="Z115" s="1825"/>
      <c r="AA115" s="1769"/>
      <c r="AB115" s="812">
        <v>5</v>
      </c>
      <c r="AC115" s="774"/>
      <c r="AD115" s="774"/>
      <c r="AE115" s="774"/>
      <c r="AF115" s="813" t="str">
        <f t="shared" si="0"/>
        <v/>
      </c>
      <c r="AG115" s="780"/>
      <c r="AH115" s="790" t="str">
        <f t="shared" si="1"/>
        <v/>
      </c>
      <c r="AI115" s="780"/>
      <c r="AJ115" s="790" t="str">
        <f t="shared" si="2"/>
        <v/>
      </c>
      <c r="AK115" s="814" t="str">
        <f t="shared" si="3"/>
        <v/>
      </c>
      <c r="AL115" s="815" t="str">
        <f>IFERROR(IF(AND(AF114="Probabilidad",AF115="Probabilidad"),(AL114-(+AL114*AK115)),IF(AND(AF114="Impacto",AF115="Probabilidad"),(AL113-(+AL113*AK115)),IF(AF115="Impacto",AL114,""))),"")</f>
        <v/>
      </c>
      <c r="AM115" s="815" t="str">
        <f>IFERROR(IF(AND(AF114="Impacto",AF115="Impacto"),(AM114-(+AM114*AK115)),IF(AND(AF114="Probabilidad",AF115="Impacto"),(AM113-(+AM113*AK115)),IF(AF115="Probabilidad",AM114,""))),"")</f>
        <v/>
      </c>
      <c r="AN115" s="751"/>
      <c r="AO115" s="751"/>
      <c r="AP115" s="751"/>
      <c r="AQ115" s="751"/>
      <c r="AR115" s="1013"/>
      <c r="AS115" s="1767"/>
      <c r="AT115" s="1767"/>
      <c r="AU115" s="1769"/>
      <c r="AV115" s="1767"/>
      <c r="AW115" s="1767"/>
      <c r="AX115" s="1769"/>
      <c r="AY115" s="1769"/>
      <c r="AZ115" s="1769"/>
      <c r="BA115" s="1774"/>
      <c r="BB115" s="789"/>
      <c r="BC115" s="789"/>
      <c r="BD115" s="822" t="str">
        <f t="shared" si="6"/>
        <v/>
      </c>
      <c r="BE115" s="774"/>
      <c r="BF115" s="774"/>
      <c r="BG115" s="774"/>
      <c r="BH115" s="774"/>
      <c r="BI115" s="789"/>
      <c r="BJ115" s="789"/>
      <c r="BK115" s="789"/>
      <c r="BL115" s="789"/>
      <c r="BM115" s="791"/>
      <c r="BN115" s="791"/>
      <c r="BO115" s="791"/>
      <c r="BP115" s="791"/>
      <c r="BQ115" s="792"/>
      <c r="BR115" s="796"/>
      <c r="BS115" s="884"/>
      <c r="BT115" s="884"/>
      <c r="BU115" s="1051"/>
      <c r="BV115" s="1191"/>
      <c r="BW115" s="1191"/>
      <c r="BX115" s="1837"/>
      <c r="BY115" s="1853"/>
      <c r="BZ115" s="998"/>
    </row>
    <row r="116" spans="1:78" ht="17" thickBot="1" x14ac:dyDescent="0.25">
      <c r="A116" s="1817"/>
      <c r="B116" s="1818"/>
      <c r="C116" s="1819"/>
      <c r="D116" s="1821"/>
      <c r="E116" s="1005"/>
      <c r="F116" s="1760"/>
      <c r="G116" s="996"/>
      <c r="H116" s="1014"/>
      <c r="I116" s="1775"/>
      <c r="J116" s="1768"/>
      <c r="K116" s="1023"/>
      <c r="L116" s="996"/>
      <c r="M116" s="1170"/>
      <c r="N116" s="996"/>
      <c r="O116" s="996"/>
      <c r="P116" s="1192"/>
      <c r="Q116" s="1828"/>
      <c r="R116" s="1775"/>
      <c r="S116" s="1826"/>
      <c r="T116" s="1775"/>
      <c r="U116" s="1826"/>
      <c r="V116" s="1775"/>
      <c r="W116" s="1826"/>
      <c r="X116" s="1782"/>
      <c r="Y116" s="1826"/>
      <c r="Z116" s="1826"/>
      <c r="AA116" s="1770"/>
      <c r="AB116" s="773">
        <v>6</v>
      </c>
      <c r="AC116" s="757"/>
      <c r="AD116" s="757"/>
      <c r="AE116" s="757"/>
      <c r="AF116" s="896" t="str">
        <f t="shared" si="0"/>
        <v/>
      </c>
      <c r="AG116" s="888"/>
      <c r="AH116" s="887" t="str">
        <f t="shared" si="1"/>
        <v/>
      </c>
      <c r="AI116" s="888"/>
      <c r="AJ116" s="887" t="str">
        <f t="shared" si="2"/>
        <v/>
      </c>
      <c r="AK116" s="889" t="str">
        <f t="shared" si="3"/>
        <v/>
      </c>
      <c r="AL116" s="815" t="str">
        <f>IFERROR(IF(AND(AF115="Probabilidad",AF116="Probabilidad"),(AL115-(+AL115*AK116)),IF(AND(AF115="Impacto",AF116="Probabilidad"),(AL114-(+AL114*AK116)),IF(AF116="Impacto",AL115,""))),"")</f>
        <v/>
      </c>
      <c r="AM116" s="815" t="str">
        <f>IFERROR(IF(AND(AF115="Impacto",AF116="Impacto"),(AM115-(+AM115*AK116)),IF(AND(AF115="Probabilidad",AF116="Impacto"),(AM114-(+AM114*AK116)),IF(AF116="Probabilidad",AM115,""))),"")</f>
        <v/>
      </c>
      <c r="AN116" s="51"/>
      <c r="AO116" s="51"/>
      <c r="AP116" s="51"/>
      <c r="AQ116" s="51"/>
      <c r="AR116" s="1014"/>
      <c r="AS116" s="1768"/>
      <c r="AT116" s="1768"/>
      <c r="AU116" s="1770"/>
      <c r="AV116" s="1768"/>
      <c r="AW116" s="1768"/>
      <c r="AX116" s="1770"/>
      <c r="AY116" s="1770"/>
      <c r="AZ116" s="1770"/>
      <c r="BA116" s="1775"/>
      <c r="BB116" s="770"/>
      <c r="BC116" s="770"/>
      <c r="BD116" s="762" t="str">
        <f t="shared" si="6"/>
        <v/>
      </c>
      <c r="BE116" s="757"/>
      <c r="BF116" s="757"/>
      <c r="BG116" s="757"/>
      <c r="BH116" s="757"/>
      <c r="BI116" s="770"/>
      <c r="BJ116" s="770"/>
      <c r="BK116" s="770"/>
      <c r="BL116" s="770"/>
      <c r="BM116" s="749"/>
      <c r="BN116" s="749"/>
      <c r="BO116" s="749"/>
      <c r="BP116" s="749"/>
      <c r="BQ116" s="766"/>
      <c r="BR116" s="890"/>
      <c r="BS116" s="891"/>
      <c r="BT116" s="891"/>
      <c r="BU116" s="1052"/>
      <c r="BV116" s="1192"/>
      <c r="BW116" s="1192"/>
      <c r="BX116" s="1838"/>
      <c r="BY116" s="1854"/>
      <c r="BZ116" s="999"/>
    </row>
    <row r="117" spans="1:78" ht="167" x14ac:dyDescent="0.2">
      <c r="A117" s="1817"/>
      <c r="B117" s="1818"/>
      <c r="C117" s="1819"/>
      <c r="D117" s="1000" t="s">
        <v>1387</v>
      </c>
      <c r="E117" s="1003" t="s">
        <v>284</v>
      </c>
      <c r="F117" s="1006">
        <v>9</v>
      </c>
      <c r="G117" s="994" t="s">
        <v>1525</v>
      </c>
      <c r="H117" s="1012" t="s">
        <v>1247</v>
      </c>
      <c r="I117" s="1015" t="s">
        <v>1218</v>
      </c>
      <c r="J117" s="1812" t="str">
        <f>IF(D117="","",IF(D117="RG",[1]Árbol!A128,IF(D117="RIC",[1]Árbol!A128,IF(D117="RLAFT",[1]Árbol!A128,IF(D117="RF",[1]Árbol!A128,IF(I117="","",(CONCATENATE(I117," ",$M$3," ",G117," ",$M$4," ",O117," ",$M$5," ",N117))))))))</f>
        <v xml:space="preserve">Pérdida de confidencialidad e integridad de Sharepoint GGC -  STH  1. Perdida o hurto  de información                                            2. Espionaje remoto                                                                                                                    3. Corrupción de los datos         1. Desconocimiento de las políticas de seguridad de la información                                                                                                        2. Ausencia de copias de respaldo                                                                             3. Asignación errada de los derechos de acceso                                                                              </v>
      </c>
      <c r="K117" s="1021" t="s">
        <v>313</v>
      </c>
      <c r="L117" s="994" t="s">
        <v>562</v>
      </c>
      <c r="M117" s="1168" t="s">
        <v>1389</v>
      </c>
      <c r="N117" s="994" t="s">
        <v>1526</v>
      </c>
      <c r="O117" s="994" t="s">
        <v>1527</v>
      </c>
      <c r="P117" s="1075" t="s">
        <v>1392</v>
      </c>
      <c r="Q117" s="1133" t="s">
        <v>1392</v>
      </c>
      <c r="R117" s="1015" t="s">
        <v>217</v>
      </c>
      <c r="S117" s="1824">
        <f>IF(R117="Muy Alta",100%,IF(R117="Alta",80%,IF(R117="Media",60%,IF(R117="Baja",40%,IF(R117="Muy Baja",20%,"")))))</f>
        <v>0.6</v>
      </c>
      <c r="T117" s="1015" t="s">
        <v>317</v>
      </c>
      <c r="U117" s="1824">
        <f>IF(T117="Catastrófico",100%,IF(T117="Mayor",80%,IF(T117="Moderado",60%,IF(T117="Menor",40%,IF(T117="Leve",20%,"")))))</f>
        <v>0.2</v>
      </c>
      <c r="V117" s="1015" t="s">
        <v>251</v>
      </c>
      <c r="W117" s="1824">
        <f>IF(V117="Catastrófico",100%,IF(V117="Mayor",80%,IF(V117="Moderado",60%,IF(V117="Menor",40%,IF(V117="Leve",20%,"")))))</f>
        <v>0.4</v>
      </c>
      <c r="X117" s="1029" t="str">
        <f>IF(Y117=100%,"Catastrófico",IF(Y117=80%,"Mayor",IF(Y117=60%,"Moderado",IF(Y117=40%,"Menor",IF(Y117=20%,"Leve","")))))</f>
        <v>Menor</v>
      </c>
      <c r="Y117" s="1824">
        <f>IF(AND(U117="",W117=""),"",MAX(U117,W117))</f>
        <v>0.4</v>
      </c>
      <c r="Z117" s="1824" t="str">
        <f>CONCATENATE(R117,X117)</f>
        <v>MediaMenor</v>
      </c>
      <c r="AA117" s="1032" t="str">
        <f>IF(Z117="Muy AltaLeve","Alto",IF(Z117="Muy AltaMenor","Alto",IF(Z117="Muy AltaModerado","Alto",IF(Z117="Muy AltaMayor","Alto",IF(Z117="Muy AltaCatastrófico","Extremo",IF(Z117="AltaLeve","Moderado",IF(Z117="AltaMenor","Moderado",IF(Z117="AltaModerado","Alto",IF(Z117="AltaMayor","Alto",IF(Z117="AltaCatastrófico","Extremo",IF(Z117="MediaLeve","Moderado",IF(Z117="MediaMenor","Moderado",IF(Z117="MediaModerado","Moderado",IF(Z117="MediaMayor","Alto",IF(Z117="MediaCatastrófico","Extremo",IF(Z117="BajaLeve","Bajo",IF(Z117="BajaMenor","Moderado",IF(Z117="BajaModerado","Moderado",IF(Z117="BajaMayor","Alto",IF(Z117="BajaCatastrófico","Extremo",IF(Z117="Muy BajaLeve","Bajo",IF(Z117="Muy BajaMenor","Bajo",IF(Z117="Muy BajaModerado","Moderado",IF(Z117="Muy BajaMayor","Alto",IF(Z117="Muy BajaCatastrófico","Extremo","")))))))))))))))))))))))))</f>
        <v>Moderado</v>
      </c>
      <c r="AB117" s="97">
        <v>1</v>
      </c>
      <c r="AC117" s="9" t="s">
        <v>1414</v>
      </c>
      <c r="AD117" s="9">
        <v>1.3</v>
      </c>
      <c r="AE117" s="9" t="s">
        <v>1410</v>
      </c>
      <c r="AF117" s="231" t="str">
        <f t="shared" si="0"/>
        <v>Probabilidad</v>
      </c>
      <c r="AG117" s="232" t="s">
        <v>221</v>
      </c>
      <c r="AH117" s="787">
        <f t="shared" si="1"/>
        <v>0.25</v>
      </c>
      <c r="AI117" s="232" t="s">
        <v>222</v>
      </c>
      <c r="AJ117" s="787">
        <f t="shared" si="2"/>
        <v>0.15</v>
      </c>
      <c r="AK117" s="101">
        <f t="shared" si="3"/>
        <v>0.4</v>
      </c>
      <c r="AL117" s="100">
        <f>IFERROR(IF(AF117="Probabilidad",(S117-(+S117*AK117)),IF(AF117="Impacto",S117,"")),"")</f>
        <v>0.36</v>
      </c>
      <c r="AM117" s="100">
        <f>IFERROR(IF(AF117="Impacto",(Y117-(+Y117*AK117)),IF(AF117="Probabilidad",Y117,"")),"")</f>
        <v>0.4</v>
      </c>
      <c r="AN117" s="50" t="s">
        <v>859</v>
      </c>
      <c r="AO117" s="50" t="s">
        <v>291</v>
      </c>
      <c r="AP117" s="50" t="s">
        <v>241</v>
      </c>
      <c r="AQ117" s="50" t="s">
        <v>226</v>
      </c>
      <c r="AR117" s="1764" t="s">
        <v>1416</v>
      </c>
      <c r="AS117" s="1035">
        <f>S117</f>
        <v>0.6</v>
      </c>
      <c r="AT117" s="1035">
        <f>IF(AL117="","",MIN(AL117:AL122))</f>
        <v>0.126</v>
      </c>
      <c r="AU117" s="1032" t="str">
        <f>IFERROR(IF(AT117="","",IF(AT117&lt;=0.2,"Muy Baja",IF(AT117&lt;=0.4,"Baja",IF(AT117&lt;=0.6,"Media",IF(AT117&lt;=0.8,"Alta","Muy Alta"))))),"")</f>
        <v>Muy Baja</v>
      </c>
      <c r="AV117" s="1035">
        <f>Y117</f>
        <v>0.4</v>
      </c>
      <c r="AW117" s="1035">
        <f>IF(AM117="","",MIN(AM117:AM122))</f>
        <v>0.22500000000000003</v>
      </c>
      <c r="AX117" s="1032" t="str">
        <f>IFERROR(IF(AW117="","",IF(AW117&lt;=0.2,"Leve",IF(AW117&lt;=0.4,"Menor",IF(AW117&lt;=0.6,"Moderado",IF(AW117&lt;=0.8,"Mayor","Catastrófico"))))),"")</f>
        <v>Menor</v>
      </c>
      <c r="AY117" s="1032" t="str">
        <f>AA117</f>
        <v>Moderado</v>
      </c>
      <c r="AZ117" s="1032" t="str">
        <f>IFERROR(IF(OR(AND(AU117="Muy Baja",AX117="Leve"),AND(AU117="Muy Baja",AX117="Menor"),AND(AU117="Baja",AX117="Leve")),"Bajo",IF(OR(AND(AU117="Muy baja",AX117="Moderado"),AND(AU117="Baja",AX117="Menor"),AND(AU117="Baja",AX117="Moderado"),AND(AU117="Media",AX117="Leve"),AND(AU117="Media",AX117="Menor"),AND(AU117="Media",AX117="Moderado"),AND(AU117="Alta",AX117="Leve"),AND(AU117="Alta",AX117="Menor")),"Moderado",IF(OR(AND(AU117="Muy Baja",AX117="Mayor"),AND(AU117="Baja",AX117="Mayor"),AND(AU117="Media",AX117="Mayor"),AND(AU117="Alta",AX117="Moderado"),AND(AU117="Alta",AX117="Mayor"),AND(AU117="Muy Alta",AX117="Leve"),AND(AU117="Muy Alta",AX117="Menor"),AND(AU117="Muy Alta",AX117="Moderado"),AND(AU117="Muy Alta",AX117="Mayor")),"Alto",IF(OR(AND(AU117="Muy Baja",AX117="Catastrófico"),AND(AU117="Baja",AX117="Catastrófico"),AND(AU117="Media",AX117="Catastrófico"),AND(AU117="Alta",AX117="Catastrófico"),AND(AU117="Muy Alta",AX117="Catastrófico")),"Extremo","")))),"")</f>
        <v>Bajo</v>
      </c>
      <c r="BA117" s="1015" t="s">
        <v>255</v>
      </c>
      <c r="BB117" s="46"/>
      <c r="BC117" s="46"/>
      <c r="BD117" s="103" t="str">
        <f t="shared" si="6"/>
        <v/>
      </c>
      <c r="BE117" s="9"/>
      <c r="BF117" s="9"/>
      <c r="BG117" s="9"/>
      <c r="BH117" s="9"/>
      <c r="BI117" s="46"/>
      <c r="BJ117" s="46"/>
      <c r="BK117" s="46"/>
      <c r="BL117" s="46"/>
      <c r="BM117" s="48"/>
      <c r="BN117" s="48"/>
      <c r="BO117" s="48"/>
      <c r="BP117" s="48"/>
      <c r="BQ117" s="104"/>
      <c r="BR117" s="797"/>
      <c r="BS117" s="883"/>
      <c r="BT117" s="883"/>
      <c r="BU117" s="1050"/>
      <c r="BV117" s="1075"/>
      <c r="BW117" s="1075"/>
      <c r="BX117" s="1836"/>
      <c r="BY117" s="1852"/>
      <c r="BZ117" s="997"/>
    </row>
    <row r="118" spans="1:78" ht="145" x14ac:dyDescent="0.2">
      <c r="A118" s="1817"/>
      <c r="B118" s="1818"/>
      <c r="C118" s="1819"/>
      <c r="D118" s="1820"/>
      <c r="E118" s="1004"/>
      <c r="F118" s="1759"/>
      <c r="G118" s="995"/>
      <c r="H118" s="1013"/>
      <c r="I118" s="1774"/>
      <c r="J118" s="1767"/>
      <c r="K118" s="1022"/>
      <c r="L118" s="995"/>
      <c r="M118" s="1169"/>
      <c r="N118" s="995"/>
      <c r="O118" s="995"/>
      <c r="P118" s="1191"/>
      <c r="Q118" s="1827"/>
      <c r="R118" s="1774"/>
      <c r="S118" s="1825"/>
      <c r="T118" s="1774"/>
      <c r="U118" s="1825"/>
      <c r="V118" s="1774"/>
      <c r="W118" s="1825"/>
      <c r="X118" s="1781"/>
      <c r="Y118" s="1825"/>
      <c r="Z118" s="1825"/>
      <c r="AA118" s="1769"/>
      <c r="AB118" s="812">
        <v>2</v>
      </c>
      <c r="AC118" s="774" t="s">
        <v>1417</v>
      </c>
      <c r="AD118" s="774">
        <v>2</v>
      </c>
      <c r="AE118" s="774" t="s">
        <v>1418</v>
      </c>
      <c r="AF118" s="813" t="str">
        <f t="shared" si="0"/>
        <v>Impacto</v>
      </c>
      <c r="AG118" s="780" t="s">
        <v>264</v>
      </c>
      <c r="AH118" s="790">
        <f t="shared" si="1"/>
        <v>0.1</v>
      </c>
      <c r="AI118" s="780" t="s">
        <v>222</v>
      </c>
      <c r="AJ118" s="790">
        <f t="shared" si="2"/>
        <v>0.15</v>
      </c>
      <c r="AK118" s="814">
        <f t="shared" si="3"/>
        <v>0.25</v>
      </c>
      <c r="AL118" s="815">
        <f>IFERROR(IF(AND(AF117="Probabilidad",AF118="Probabilidad"),(AL117-(+AL117*AK118)),IF(AF118="Probabilidad",(S117-(+S117*AK118)),IF(AF118="Impacto",AL117,""))),"")</f>
        <v>0.36</v>
      </c>
      <c r="AM118" s="815">
        <f>IFERROR(IF(AND(AF117="Impacto",AF118="Impacto"),(AM117-(+AM117*AK118)),IF(AF118="Impacto",(Y117-(Y117*AK118)),IF(AF118="Probabilidad",AM117,""))),"")</f>
        <v>0.30000000000000004</v>
      </c>
      <c r="AN118" s="751" t="s">
        <v>223</v>
      </c>
      <c r="AO118" s="751" t="s">
        <v>443</v>
      </c>
      <c r="AP118" s="751" t="s">
        <v>241</v>
      </c>
      <c r="AQ118" s="751" t="s">
        <v>226</v>
      </c>
      <c r="AR118" s="1013"/>
      <c r="AS118" s="1767"/>
      <c r="AT118" s="1767"/>
      <c r="AU118" s="1769"/>
      <c r="AV118" s="1767"/>
      <c r="AW118" s="1767"/>
      <c r="AX118" s="1769"/>
      <c r="AY118" s="1769"/>
      <c r="AZ118" s="1769"/>
      <c r="BA118" s="1774"/>
      <c r="BB118" s="789"/>
      <c r="BC118" s="789"/>
      <c r="BD118" s="822" t="str">
        <f t="shared" si="6"/>
        <v/>
      </c>
      <c r="BE118" s="774"/>
      <c r="BF118" s="774"/>
      <c r="BG118" s="774"/>
      <c r="BH118" s="774"/>
      <c r="BI118" s="789"/>
      <c r="BJ118" s="789"/>
      <c r="BK118" s="789"/>
      <c r="BL118" s="789"/>
      <c r="BM118" s="791"/>
      <c r="BN118" s="791"/>
      <c r="BO118" s="791"/>
      <c r="BP118" s="791"/>
      <c r="BQ118" s="792"/>
      <c r="BR118" s="796"/>
      <c r="BS118" s="884"/>
      <c r="BT118" s="884"/>
      <c r="BU118" s="1051"/>
      <c r="BV118" s="1191"/>
      <c r="BW118" s="1191"/>
      <c r="BX118" s="1837"/>
      <c r="BY118" s="1853"/>
      <c r="BZ118" s="998"/>
    </row>
    <row r="119" spans="1:78" ht="118" x14ac:dyDescent="0.2">
      <c r="A119" s="1817"/>
      <c r="B119" s="1818"/>
      <c r="C119" s="1819"/>
      <c r="D119" s="1820"/>
      <c r="E119" s="1004"/>
      <c r="F119" s="1759"/>
      <c r="G119" s="995"/>
      <c r="H119" s="1013"/>
      <c r="I119" s="1774"/>
      <c r="J119" s="1767"/>
      <c r="K119" s="1022"/>
      <c r="L119" s="995"/>
      <c r="M119" s="1169"/>
      <c r="N119" s="995"/>
      <c r="O119" s="995"/>
      <c r="P119" s="1191"/>
      <c r="Q119" s="1827"/>
      <c r="R119" s="1774"/>
      <c r="S119" s="1825"/>
      <c r="T119" s="1774"/>
      <c r="U119" s="1825"/>
      <c r="V119" s="1774"/>
      <c r="W119" s="1825"/>
      <c r="X119" s="1781"/>
      <c r="Y119" s="1825"/>
      <c r="Z119" s="1825"/>
      <c r="AA119" s="1769"/>
      <c r="AB119" s="812">
        <v>3</v>
      </c>
      <c r="AC119" s="774" t="s">
        <v>1409</v>
      </c>
      <c r="AD119" s="774">
        <v>1</v>
      </c>
      <c r="AE119" s="774" t="s">
        <v>1420</v>
      </c>
      <c r="AF119" s="813" t="str">
        <f t="shared" si="0"/>
        <v>Probabilidad</v>
      </c>
      <c r="AG119" s="780" t="s">
        <v>281</v>
      </c>
      <c r="AH119" s="790">
        <f t="shared" si="1"/>
        <v>0.15</v>
      </c>
      <c r="AI119" s="780" t="s">
        <v>222</v>
      </c>
      <c r="AJ119" s="790">
        <f t="shared" si="2"/>
        <v>0.15</v>
      </c>
      <c r="AK119" s="814">
        <f t="shared" si="3"/>
        <v>0.3</v>
      </c>
      <c r="AL119" s="815">
        <f>IFERROR(IF(AND(AF118="Probabilidad",AF119="Probabilidad"),(AL118-(+AL118*AK119)),IF(AND(AF118="Impacto",AF119="Probabilidad"),(AL117-(+AL117*AK119)),IF(AF119="Impacto",AL118,""))),"")</f>
        <v>0.252</v>
      </c>
      <c r="AM119" s="815">
        <f>IFERROR(IF(AND(AF118="Impacto",AF119="Impacto"),(AM118-(+AM118*AK119)),IF(AND(AF118="Probabilidad",AF119="Impacto"),(AM117-(+AM117*AK119)),IF(AF119="Probabilidad",AM118,""))),"")</f>
        <v>0.30000000000000004</v>
      </c>
      <c r="AN119" s="751" t="s">
        <v>859</v>
      </c>
      <c r="AO119" s="751" t="s">
        <v>245</v>
      </c>
      <c r="AP119" s="751" t="s">
        <v>241</v>
      </c>
      <c r="AQ119" s="751" t="s">
        <v>226</v>
      </c>
      <c r="AR119" s="1013"/>
      <c r="AS119" s="1767"/>
      <c r="AT119" s="1767"/>
      <c r="AU119" s="1769"/>
      <c r="AV119" s="1767"/>
      <c r="AW119" s="1767"/>
      <c r="AX119" s="1769"/>
      <c r="AY119" s="1769"/>
      <c r="AZ119" s="1769"/>
      <c r="BA119" s="1774"/>
      <c r="BB119" s="789"/>
      <c r="BC119" s="789"/>
      <c r="BD119" s="822" t="str">
        <f t="shared" si="6"/>
        <v/>
      </c>
      <c r="BE119" s="774"/>
      <c r="BF119" s="774"/>
      <c r="BG119" s="774"/>
      <c r="BH119" s="774"/>
      <c r="BI119" s="789"/>
      <c r="BJ119" s="789"/>
      <c r="BK119" s="789"/>
      <c r="BL119" s="789"/>
      <c r="BM119" s="791"/>
      <c r="BN119" s="791"/>
      <c r="BO119" s="791"/>
      <c r="BP119" s="791"/>
      <c r="BQ119" s="792"/>
      <c r="BR119" s="796"/>
      <c r="BS119" s="884"/>
      <c r="BT119" s="884"/>
      <c r="BU119" s="1051"/>
      <c r="BV119" s="1191"/>
      <c r="BW119" s="1191"/>
      <c r="BX119" s="1837"/>
      <c r="BY119" s="1853"/>
      <c r="BZ119" s="998"/>
    </row>
    <row r="120" spans="1:78" ht="145" x14ac:dyDescent="0.2">
      <c r="A120" s="1817"/>
      <c r="B120" s="1818"/>
      <c r="C120" s="1819"/>
      <c r="D120" s="1820"/>
      <c r="E120" s="1004"/>
      <c r="F120" s="1759"/>
      <c r="G120" s="995"/>
      <c r="H120" s="1013"/>
      <c r="I120" s="1774"/>
      <c r="J120" s="1767"/>
      <c r="K120" s="1022"/>
      <c r="L120" s="995"/>
      <c r="M120" s="1169"/>
      <c r="N120" s="995"/>
      <c r="O120" s="995"/>
      <c r="P120" s="1191"/>
      <c r="Q120" s="1827"/>
      <c r="R120" s="1774"/>
      <c r="S120" s="1825"/>
      <c r="T120" s="1774"/>
      <c r="U120" s="1825"/>
      <c r="V120" s="1774"/>
      <c r="W120" s="1825"/>
      <c r="X120" s="1781"/>
      <c r="Y120" s="1825"/>
      <c r="Z120" s="1825"/>
      <c r="AA120" s="1769"/>
      <c r="AB120" s="812">
        <v>4</v>
      </c>
      <c r="AC120" s="774" t="s">
        <v>1402</v>
      </c>
      <c r="AD120" s="774">
        <v>2</v>
      </c>
      <c r="AE120" s="774" t="s">
        <v>1403</v>
      </c>
      <c r="AF120" s="813" t="str">
        <f t="shared" si="0"/>
        <v>Probabilidad</v>
      </c>
      <c r="AG120" s="780" t="s">
        <v>221</v>
      </c>
      <c r="AH120" s="790">
        <f t="shared" si="1"/>
        <v>0.25</v>
      </c>
      <c r="AI120" s="780" t="s">
        <v>734</v>
      </c>
      <c r="AJ120" s="790">
        <f t="shared" si="2"/>
        <v>0.25</v>
      </c>
      <c r="AK120" s="814">
        <f t="shared" si="3"/>
        <v>0.5</v>
      </c>
      <c r="AL120" s="815">
        <f>IFERROR(IF(AND(AF119="Probabilidad",AF120="Probabilidad"),(AL119-(+AL119*AK120)),IF(AND(AF119="Impacto",AF120="Probabilidad"),(AL118-(+AL118*AK120)),IF(AF120="Impacto",AL119,""))),"")</f>
        <v>0.126</v>
      </c>
      <c r="AM120" s="815">
        <f>IFERROR(IF(AND(AF119="Impacto",AF120="Impacto"),(AM119-(+AM119*AK120)),IF(AND(AF119="Probabilidad",AF120="Impacto"),(AM118-(+AM118*AK120)),IF(AF120="Probabilidad",AM119,""))),"")</f>
        <v>0.30000000000000004</v>
      </c>
      <c r="AN120" s="751" t="s">
        <v>223</v>
      </c>
      <c r="AO120" s="751" t="s">
        <v>443</v>
      </c>
      <c r="AP120" s="751" t="s">
        <v>241</v>
      </c>
      <c r="AQ120" s="751" t="s">
        <v>242</v>
      </c>
      <c r="AR120" s="1013"/>
      <c r="AS120" s="1767"/>
      <c r="AT120" s="1767"/>
      <c r="AU120" s="1769"/>
      <c r="AV120" s="1767"/>
      <c r="AW120" s="1767"/>
      <c r="AX120" s="1769"/>
      <c r="AY120" s="1769"/>
      <c r="AZ120" s="1769"/>
      <c r="BA120" s="1774"/>
      <c r="BB120" s="789"/>
      <c r="BC120" s="789"/>
      <c r="BD120" s="822" t="str">
        <f t="shared" si="6"/>
        <v/>
      </c>
      <c r="BE120" s="774"/>
      <c r="BF120" s="774"/>
      <c r="BG120" s="774"/>
      <c r="BH120" s="774"/>
      <c r="BI120" s="789"/>
      <c r="BJ120" s="789"/>
      <c r="BK120" s="789"/>
      <c r="BL120" s="789"/>
      <c r="BM120" s="791"/>
      <c r="BN120" s="791"/>
      <c r="BO120" s="791"/>
      <c r="BP120" s="791"/>
      <c r="BQ120" s="792"/>
      <c r="BR120" s="796"/>
      <c r="BS120" s="884"/>
      <c r="BT120" s="884"/>
      <c r="BU120" s="1051"/>
      <c r="BV120" s="1191"/>
      <c r="BW120" s="1191"/>
      <c r="BX120" s="1837"/>
      <c r="BY120" s="1853"/>
      <c r="BZ120" s="998"/>
    </row>
    <row r="121" spans="1:78" ht="167" x14ac:dyDescent="0.2">
      <c r="A121" s="1817"/>
      <c r="B121" s="1818"/>
      <c r="C121" s="1819"/>
      <c r="D121" s="1820"/>
      <c r="E121" s="1004"/>
      <c r="F121" s="1759"/>
      <c r="G121" s="995"/>
      <c r="H121" s="1013"/>
      <c r="I121" s="1774"/>
      <c r="J121" s="1767"/>
      <c r="K121" s="1022"/>
      <c r="L121" s="995"/>
      <c r="M121" s="1169"/>
      <c r="N121" s="995"/>
      <c r="O121" s="995"/>
      <c r="P121" s="1191"/>
      <c r="Q121" s="1827"/>
      <c r="R121" s="1774"/>
      <c r="S121" s="1825"/>
      <c r="T121" s="1774"/>
      <c r="U121" s="1825"/>
      <c r="V121" s="1774"/>
      <c r="W121" s="1825"/>
      <c r="X121" s="1781"/>
      <c r="Y121" s="1825"/>
      <c r="Z121" s="1825"/>
      <c r="AA121" s="1769"/>
      <c r="AB121" s="812">
        <v>5</v>
      </c>
      <c r="AC121" s="774" t="s">
        <v>1421</v>
      </c>
      <c r="AD121" s="774">
        <v>2</v>
      </c>
      <c r="AE121" s="774" t="s">
        <v>1403</v>
      </c>
      <c r="AF121" s="813" t="str">
        <f t="shared" si="0"/>
        <v>Impacto</v>
      </c>
      <c r="AG121" s="780" t="s">
        <v>264</v>
      </c>
      <c r="AH121" s="790">
        <f t="shared" si="1"/>
        <v>0.1</v>
      </c>
      <c r="AI121" s="780" t="s">
        <v>222</v>
      </c>
      <c r="AJ121" s="790">
        <f t="shared" si="2"/>
        <v>0.15</v>
      </c>
      <c r="AK121" s="814">
        <f t="shared" si="3"/>
        <v>0.25</v>
      </c>
      <c r="AL121" s="815">
        <f>IFERROR(IF(AND(AF120="Probabilidad",AF121="Probabilidad"),(AL120-(+AL120*AK121)),IF(AND(AF120="Impacto",AF121="Probabilidad"),(AL119-(+AL119*AK121)),IF(AF121="Impacto",AL120,""))),"")</f>
        <v>0.126</v>
      </c>
      <c r="AM121" s="815">
        <f>IFERROR(IF(AND(AF120="Impacto",AF121="Impacto"),(AM120-(+AM120*AK121)),IF(AND(AF120="Probabilidad",AF121="Impacto"),(AM119-(+AM119*AK121)),IF(AF121="Probabilidad",AM120,""))),"")</f>
        <v>0.22500000000000003</v>
      </c>
      <c r="AN121" s="751" t="s">
        <v>223</v>
      </c>
      <c r="AO121" s="751" t="s">
        <v>291</v>
      </c>
      <c r="AP121" s="751" t="s">
        <v>241</v>
      </c>
      <c r="AQ121" s="751" t="s">
        <v>242</v>
      </c>
      <c r="AR121" s="1013"/>
      <c r="AS121" s="1767"/>
      <c r="AT121" s="1767"/>
      <c r="AU121" s="1769"/>
      <c r="AV121" s="1767"/>
      <c r="AW121" s="1767"/>
      <c r="AX121" s="1769"/>
      <c r="AY121" s="1769"/>
      <c r="AZ121" s="1769"/>
      <c r="BA121" s="1774"/>
      <c r="BB121" s="789"/>
      <c r="BC121" s="789"/>
      <c r="BD121" s="822" t="str">
        <f t="shared" si="6"/>
        <v/>
      </c>
      <c r="BE121" s="774"/>
      <c r="BF121" s="774"/>
      <c r="BG121" s="774"/>
      <c r="BH121" s="774"/>
      <c r="BI121" s="789"/>
      <c r="BJ121" s="789"/>
      <c r="BK121" s="789"/>
      <c r="BL121" s="789"/>
      <c r="BM121" s="791"/>
      <c r="BN121" s="791"/>
      <c r="BO121" s="791"/>
      <c r="BP121" s="791"/>
      <c r="BQ121" s="792"/>
      <c r="BR121" s="796"/>
      <c r="BS121" s="884"/>
      <c r="BT121" s="884"/>
      <c r="BU121" s="1051"/>
      <c r="BV121" s="1191"/>
      <c r="BW121" s="1191"/>
      <c r="BX121" s="1837"/>
      <c r="BY121" s="1853"/>
      <c r="BZ121" s="998"/>
    </row>
    <row r="122" spans="1:78" ht="17" thickBot="1" x14ac:dyDescent="0.25">
      <c r="A122" s="1817"/>
      <c r="B122" s="1818"/>
      <c r="C122" s="1819"/>
      <c r="D122" s="1821"/>
      <c r="E122" s="1005"/>
      <c r="F122" s="1760"/>
      <c r="G122" s="996"/>
      <c r="H122" s="1014"/>
      <c r="I122" s="1775"/>
      <c r="J122" s="1768"/>
      <c r="K122" s="1023"/>
      <c r="L122" s="996"/>
      <c r="M122" s="1170"/>
      <c r="N122" s="996"/>
      <c r="O122" s="996"/>
      <c r="P122" s="1192"/>
      <c r="Q122" s="1828"/>
      <c r="R122" s="1775"/>
      <c r="S122" s="1826"/>
      <c r="T122" s="1775"/>
      <c r="U122" s="1826"/>
      <c r="V122" s="1775"/>
      <c r="W122" s="1826"/>
      <c r="X122" s="1782"/>
      <c r="Y122" s="1826"/>
      <c r="Z122" s="1826"/>
      <c r="AA122" s="1770"/>
      <c r="AB122" s="773">
        <v>6</v>
      </c>
      <c r="AC122" s="757"/>
      <c r="AD122" s="757"/>
      <c r="AE122" s="757"/>
      <c r="AF122" s="819" t="str">
        <f t="shared" si="0"/>
        <v/>
      </c>
      <c r="AG122" s="902"/>
      <c r="AH122" s="887" t="str">
        <f t="shared" si="1"/>
        <v/>
      </c>
      <c r="AI122" s="902"/>
      <c r="AJ122" s="887" t="str">
        <f t="shared" si="2"/>
        <v/>
      </c>
      <c r="AK122" s="889" t="str">
        <f t="shared" si="3"/>
        <v/>
      </c>
      <c r="AL122" s="815" t="str">
        <f>IFERROR(IF(AND(AF121="Probabilidad",AF122="Probabilidad"),(AL121-(+AL121*AK122)),IF(AND(AF121="Impacto",AF122="Probabilidad"),(AL120-(+AL120*AK122)),IF(AF122="Impacto",AL121,""))),"")</f>
        <v/>
      </c>
      <c r="AM122" s="815" t="str">
        <f>IFERROR(IF(AND(AF121="Impacto",AF122="Impacto"),(AM121-(+AM121*AK122)),IF(AND(AF121="Probabilidad",AF122="Impacto"),(AM120-(+AM120*AK122)),IF(AF122="Probabilidad",AM121,""))),"")</f>
        <v/>
      </c>
      <c r="AN122" s="51"/>
      <c r="AO122" s="51"/>
      <c r="AP122" s="51"/>
      <c r="AQ122" s="51"/>
      <c r="AR122" s="1014"/>
      <c r="AS122" s="1768"/>
      <c r="AT122" s="1768"/>
      <c r="AU122" s="1770"/>
      <c r="AV122" s="1768"/>
      <c r="AW122" s="1768"/>
      <c r="AX122" s="1770"/>
      <c r="AY122" s="1770"/>
      <c r="AZ122" s="1770"/>
      <c r="BA122" s="1775"/>
      <c r="BB122" s="770"/>
      <c r="BC122" s="770"/>
      <c r="BD122" s="762" t="str">
        <f t="shared" si="6"/>
        <v/>
      </c>
      <c r="BE122" s="757"/>
      <c r="BF122" s="757"/>
      <c r="BG122" s="757"/>
      <c r="BH122" s="757"/>
      <c r="BI122" s="770"/>
      <c r="BJ122" s="770"/>
      <c r="BK122" s="770"/>
      <c r="BL122" s="770"/>
      <c r="BM122" s="749"/>
      <c r="BN122" s="749"/>
      <c r="BO122" s="749"/>
      <c r="BP122" s="749"/>
      <c r="BQ122" s="766"/>
      <c r="BR122" s="890"/>
      <c r="BS122" s="891"/>
      <c r="BT122" s="891"/>
      <c r="BU122" s="1052"/>
      <c r="BV122" s="1192"/>
      <c r="BW122" s="1192"/>
      <c r="BX122" s="1838"/>
      <c r="BY122" s="1854"/>
      <c r="BZ122" s="999"/>
    </row>
    <row r="123" spans="1:78" ht="145" x14ac:dyDescent="0.2">
      <c r="A123" s="1817"/>
      <c r="B123" s="1818"/>
      <c r="C123" s="1819"/>
      <c r="D123" s="1000" t="s">
        <v>1387</v>
      </c>
      <c r="E123" s="1003" t="s">
        <v>284</v>
      </c>
      <c r="F123" s="1006">
        <v>10</v>
      </c>
      <c r="G123" s="994" t="s">
        <v>1525</v>
      </c>
      <c r="H123" s="1012" t="s">
        <v>1247</v>
      </c>
      <c r="I123" s="1015" t="s">
        <v>1215</v>
      </c>
      <c r="J123" s="1812" t="str">
        <f>IF(D123="","",IF(D123="RG",[1]Árbol!A134,IF(D123="RIC",[1]Árbol!A134,IF(D123="RLAFT",[1]Árbol!A134,IF(D123="RF",[1]Árbol!A134,IF(I123="","",(CONCATENATE(I123," ",$M$3," ",G123," ",$M$4," ",O123," ",$M$5," ",N123))))))))</f>
        <v xml:space="preserve">Pérdida de Disponibilidad de Sharepoint GGC -  STH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123" s="1021" t="s">
        <v>313</v>
      </c>
      <c r="L123" s="994" t="s">
        <v>562</v>
      </c>
      <c r="M123" s="1168" t="s">
        <v>1389</v>
      </c>
      <c r="N123" s="994" t="s">
        <v>1528</v>
      </c>
      <c r="O123" s="994" t="s">
        <v>1529</v>
      </c>
      <c r="P123" s="1075" t="s">
        <v>1392</v>
      </c>
      <c r="Q123" s="1133" t="s">
        <v>1392</v>
      </c>
      <c r="R123" s="1015" t="s">
        <v>217</v>
      </c>
      <c r="S123" s="1824">
        <f>IF(R123="Muy Alta",100%,IF(R123="Alta",80%,IF(R123="Media",60%,IF(R123="Baja",40%,IF(R123="Muy Baja",20%,"")))))</f>
        <v>0.6</v>
      </c>
      <c r="T123" s="1015" t="s">
        <v>317</v>
      </c>
      <c r="U123" s="1824">
        <f>IF(T123="Catastrófico",100%,IF(T123="Mayor",80%,IF(T123="Moderado",60%,IF(T123="Menor",40%,IF(T123="Leve",20%,"")))))</f>
        <v>0.2</v>
      </c>
      <c r="V123" s="1015" t="s">
        <v>251</v>
      </c>
      <c r="W123" s="1824">
        <f>IF(V123="Catastrófico",100%,IF(V123="Mayor",80%,IF(V123="Moderado",60%,IF(V123="Menor",40%,IF(V123="Leve",20%,"")))))</f>
        <v>0.4</v>
      </c>
      <c r="X123" s="1029" t="str">
        <f>IF(Y123=100%,"Catastrófico",IF(Y123=80%,"Mayor",IF(Y123=60%,"Moderado",IF(Y123=40%,"Menor",IF(Y123=20%,"Leve","")))))</f>
        <v>Menor</v>
      </c>
      <c r="Y123" s="1824">
        <f>IF(AND(U123="",W123=""),"",MAX(U123,W123))</f>
        <v>0.4</v>
      </c>
      <c r="Z123" s="1824" t="str">
        <f>CONCATENATE(R123,X123)</f>
        <v>MediaMenor</v>
      </c>
      <c r="AA123" s="1032" t="str">
        <f>IF(Z123="Muy AltaLeve","Alto",IF(Z123="Muy AltaMenor","Alto",IF(Z123="Muy AltaModerado","Alto",IF(Z123="Muy AltaMayor","Alto",IF(Z123="Muy AltaCatastrófico","Extremo",IF(Z123="AltaLeve","Moderado",IF(Z123="AltaMenor","Moderado",IF(Z123="AltaModerado","Alto",IF(Z123="AltaMayor","Alto",IF(Z123="AltaCatastrófico","Extremo",IF(Z123="MediaLeve","Moderado",IF(Z123="MediaMenor","Moderado",IF(Z123="MediaModerado","Moderado",IF(Z123="MediaMayor","Alto",IF(Z123="MediaCatastrófico","Extremo",IF(Z123="BajaLeve","Bajo",IF(Z123="BajaMenor","Moderado",IF(Z123="BajaModerado","Moderado",IF(Z123="BajaMayor","Alto",IF(Z123="BajaCatastrófico","Extremo",IF(Z123="Muy BajaLeve","Bajo",IF(Z123="Muy BajaMenor","Bajo",IF(Z123="Muy BajaModerado","Moderado",IF(Z123="Muy BajaMayor","Alto",IF(Z123="Muy BajaCatastrófico","Extremo","")))))))))))))))))))))))))</f>
        <v>Moderado</v>
      </c>
      <c r="AB123" s="97">
        <v>1</v>
      </c>
      <c r="AC123" s="9" t="s">
        <v>1402</v>
      </c>
      <c r="AD123" s="9">
        <v>3</v>
      </c>
      <c r="AE123" s="9" t="s">
        <v>1403</v>
      </c>
      <c r="AF123" s="99" t="str">
        <f t="shared" si="0"/>
        <v>Probabilidad</v>
      </c>
      <c r="AG123" s="10" t="s">
        <v>221</v>
      </c>
      <c r="AH123" s="787">
        <f t="shared" si="1"/>
        <v>0.25</v>
      </c>
      <c r="AI123" s="10" t="s">
        <v>734</v>
      </c>
      <c r="AJ123" s="787">
        <f t="shared" si="2"/>
        <v>0.25</v>
      </c>
      <c r="AK123" s="101">
        <f t="shared" si="3"/>
        <v>0.5</v>
      </c>
      <c r="AL123" s="100">
        <f>IFERROR(IF(AF123="Probabilidad",(S123-(+S123*AK123)),IF(AF123="Impacto",S123,"")),"")</f>
        <v>0.3</v>
      </c>
      <c r="AM123" s="100">
        <f>IFERROR(IF(AF123="Impacto",(Y123-(+Y123*AK123)),IF(AF123="Probabilidad",Y123,"")),"")</f>
        <v>0.4</v>
      </c>
      <c r="AN123" s="50" t="s">
        <v>223</v>
      </c>
      <c r="AO123" s="50" t="s">
        <v>443</v>
      </c>
      <c r="AP123" s="50" t="s">
        <v>241</v>
      </c>
      <c r="AQ123" s="50" t="s">
        <v>226</v>
      </c>
      <c r="AR123" s="1764" t="s">
        <v>1404</v>
      </c>
      <c r="AS123" s="1035">
        <f>S123</f>
        <v>0.6</v>
      </c>
      <c r="AT123" s="1035">
        <f>IF(AL123="","",MIN(AL123:AL128))</f>
        <v>0.126</v>
      </c>
      <c r="AU123" s="1032" t="str">
        <f>IFERROR(IF(AT123="","",IF(AT123&lt;=0.2,"Muy Baja",IF(AT123&lt;=0.4,"Baja",IF(AT123&lt;=0.6,"Media",IF(AT123&lt;=0.8,"Alta","Muy Alta"))))),"")</f>
        <v>Muy Baja</v>
      </c>
      <c r="AV123" s="1035">
        <f>Y123</f>
        <v>0.4</v>
      </c>
      <c r="AW123" s="1035">
        <f>IF(AM123="","",MIN(AM123:AM128))</f>
        <v>0.30000000000000004</v>
      </c>
      <c r="AX123" s="1032" t="str">
        <f>IFERROR(IF(AW123="","",IF(AW123&lt;=0.2,"Leve",IF(AW123&lt;=0.4,"Menor",IF(AW123&lt;=0.6,"Moderado",IF(AW123&lt;=0.8,"Mayor","Catastrófico"))))),"")</f>
        <v>Menor</v>
      </c>
      <c r="AY123" s="1032" t="str">
        <f>AA123</f>
        <v>Moderado</v>
      </c>
      <c r="AZ123" s="1032" t="str">
        <f>IFERROR(IF(OR(AND(AU123="Muy Baja",AX123="Leve"),AND(AU123="Muy Baja",AX123="Menor"),AND(AU123="Baja",AX123="Leve")),"Bajo",IF(OR(AND(AU123="Muy baja",AX123="Moderado"),AND(AU123="Baja",AX123="Menor"),AND(AU123="Baja",AX123="Moderado"),AND(AU123="Media",AX123="Leve"),AND(AU123="Media",AX123="Menor"),AND(AU123="Media",AX123="Moderado"),AND(AU123="Alta",AX123="Leve"),AND(AU123="Alta",AX123="Menor")),"Moderado",IF(OR(AND(AU123="Muy Baja",AX123="Mayor"),AND(AU123="Baja",AX123="Mayor"),AND(AU123="Media",AX123="Mayor"),AND(AU123="Alta",AX123="Moderado"),AND(AU123="Alta",AX123="Mayor"),AND(AU123="Muy Alta",AX123="Leve"),AND(AU123="Muy Alta",AX123="Menor"),AND(AU123="Muy Alta",AX123="Moderado"),AND(AU123="Muy Alta",AX123="Mayor")),"Alto",IF(OR(AND(AU123="Muy Baja",AX123="Catastrófico"),AND(AU123="Baja",AX123="Catastrófico"),AND(AU123="Media",AX123="Catastrófico"),AND(AU123="Alta",AX123="Catastrófico"),AND(AU123="Muy Alta",AX123="Catastrófico")),"Extremo","")))),"")</f>
        <v>Bajo</v>
      </c>
      <c r="BA123" s="1015" t="s">
        <v>255</v>
      </c>
      <c r="BB123" s="46"/>
      <c r="BC123" s="46"/>
      <c r="BD123" s="103" t="str">
        <f t="shared" si="6"/>
        <v/>
      </c>
      <c r="BE123" s="9"/>
      <c r="BF123" s="9"/>
      <c r="BG123" s="9"/>
      <c r="BH123" s="9"/>
      <c r="BI123" s="46"/>
      <c r="BJ123" s="46"/>
      <c r="BK123" s="46"/>
      <c r="BL123" s="46"/>
      <c r="BM123" s="48"/>
      <c r="BN123" s="48"/>
      <c r="BO123" s="48"/>
      <c r="BP123" s="48"/>
      <c r="BQ123" s="104"/>
      <c r="BR123" s="797"/>
      <c r="BS123" s="883"/>
      <c r="BT123" s="883"/>
      <c r="BU123" s="1050"/>
      <c r="BV123" s="1075"/>
      <c r="BW123" s="1075"/>
      <c r="BX123" s="1836"/>
      <c r="BY123" s="1852"/>
      <c r="BZ123" s="997"/>
    </row>
    <row r="124" spans="1:78" ht="167" x14ac:dyDescent="0.2">
      <c r="A124" s="1817"/>
      <c r="B124" s="1818"/>
      <c r="C124" s="1819"/>
      <c r="D124" s="1820"/>
      <c r="E124" s="1004"/>
      <c r="F124" s="1759"/>
      <c r="G124" s="995"/>
      <c r="H124" s="1013"/>
      <c r="I124" s="1774"/>
      <c r="J124" s="1767"/>
      <c r="K124" s="1022"/>
      <c r="L124" s="995"/>
      <c r="M124" s="1169"/>
      <c r="N124" s="995"/>
      <c r="O124" s="995"/>
      <c r="P124" s="1191"/>
      <c r="Q124" s="1827"/>
      <c r="R124" s="1774"/>
      <c r="S124" s="1825"/>
      <c r="T124" s="1774"/>
      <c r="U124" s="1825"/>
      <c r="V124" s="1774"/>
      <c r="W124" s="1825"/>
      <c r="X124" s="1781"/>
      <c r="Y124" s="1825"/>
      <c r="Z124" s="1825"/>
      <c r="AA124" s="1769"/>
      <c r="AB124" s="812">
        <v>2</v>
      </c>
      <c r="AC124" s="774" t="s">
        <v>1405</v>
      </c>
      <c r="AD124" s="774">
        <v>3</v>
      </c>
      <c r="AE124" s="774" t="s">
        <v>1403</v>
      </c>
      <c r="AF124" s="813" t="str">
        <f t="shared" si="0"/>
        <v>Impacto</v>
      </c>
      <c r="AG124" s="780" t="s">
        <v>264</v>
      </c>
      <c r="AH124" s="790">
        <f t="shared" si="1"/>
        <v>0.1</v>
      </c>
      <c r="AI124" s="780" t="s">
        <v>222</v>
      </c>
      <c r="AJ124" s="790">
        <f t="shared" si="2"/>
        <v>0.15</v>
      </c>
      <c r="AK124" s="814">
        <f t="shared" si="3"/>
        <v>0.25</v>
      </c>
      <c r="AL124" s="815">
        <f>IFERROR(IF(AND(AF123="Probabilidad",AF124="Probabilidad"),(AL123-(+AL123*AK124)),IF(AF124="Probabilidad",(S123-(+S123*AK124)),IF(AF124="Impacto",AL123,""))),"")</f>
        <v>0.3</v>
      </c>
      <c r="AM124" s="815">
        <f>IFERROR(IF(AND(AF123="Impacto",AF124="Impacto"),(AM123-(+AM123*AK124)),IF(AF124="Impacto",(Y123-(Y123*AK124)),IF(AF124="Probabilidad",AM123,""))),"")</f>
        <v>0.30000000000000004</v>
      </c>
      <c r="AN124" s="751" t="s">
        <v>223</v>
      </c>
      <c r="AO124" s="751" t="s">
        <v>291</v>
      </c>
      <c r="AP124" s="751" t="s">
        <v>241</v>
      </c>
      <c r="AQ124" s="751" t="s">
        <v>226</v>
      </c>
      <c r="AR124" s="1013"/>
      <c r="AS124" s="1767"/>
      <c r="AT124" s="1767"/>
      <c r="AU124" s="1769"/>
      <c r="AV124" s="1767"/>
      <c r="AW124" s="1767"/>
      <c r="AX124" s="1769"/>
      <c r="AY124" s="1769"/>
      <c r="AZ124" s="1769"/>
      <c r="BA124" s="1774"/>
      <c r="BB124" s="789"/>
      <c r="BC124" s="789"/>
      <c r="BD124" s="822" t="str">
        <f t="shared" si="6"/>
        <v/>
      </c>
      <c r="BE124" s="774"/>
      <c r="BF124" s="774"/>
      <c r="BG124" s="774"/>
      <c r="BH124" s="774"/>
      <c r="BI124" s="789"/>
      <c r="BJ124" s="789"/>
      <c r="BK124" s="789"/>
      <c r="BL124" s="789"/>
      <c r="BM124" s="791"/>
      <c r="BN124" s="791"/>
      <c r="BO124" s="791"/>
      <c r="BP124" s="791"/>
      <c r="BQ124" s="792"/>
      <c r="BR124" s="796"/>
      <c r="BS124" s="884"/>
      <c r="BT124" s="884"/>
      <c r="BU124" s="1051"/>
      <c r="BV124" s="1191"/>
      <c r="BW124" s="1191"/>
      <c r="BX124" s="1837"/>
      <c r="BY124" s="1853"/>
      <c r="BZ124" s="998"/>
    </row>
    <row r="125" spans="1:78" ht="145" x14ac:dyDescent="0.2">
      <c r="A125" s="1817"/>
      <c r="B125" s="1818"/>
      <c r="C125" s="1819"/>
      <c r="D125" s="1820"/>
      <c r="E125" s="1004"/>
      <c r="F125" s="1759"/>
      <c r="G125" s="995"/>
      <c r="H125" s="1013"/>
      <c r="I125" s="1774"/>
      <c r="J125" s="1767"/>
      <c r="K125" s="1022"/>
      <c r="L125" s="995"/>
      <c r="M125" s="1169"/>
      <c r="N125" s="995"/>
      <c r="O125" s="995"/>
      <c r="P125" s="1191"/>
      <c r="Q125" s="1827"/>
      <c r="R125" s="1774"/>
      <c r="S125" s="1825"/>
      <c r="T125" s="1774"/>
      <c r="U125" s="1825"/>
      <c r="V125" s="1774"/>
      <c r="W125" s="1825"/>
      <c r="X125" s="1781"/>
      <c r="Y125" s="1825"/>
      <c r="Z125" s="1825"/>
      <c r="AA125" s="1769"/>
      <c r="AB125" s="812">
        <v>3</v>
      </c>
      <c r="AC125" s="774" t="s">
        <v>1406</v>
      </c>
      <c r="AD125" s="774">
        <v>3</v>
      </c>
      <c r="AE125" s="774" t="s">
        <v>1408</v>
      </c>
      <c r="AF125" s="813" t="str">
        <f t="shared" si="0"/>
        <v>Probabilidad</v>
      </c>
      <c r="AG125" s="780" t="s">
        <v>221</v>
      </c>
      <c r="AH125" s="790">
        <f t="shared" si="1"/>
        <v>0.25</v>
      </c>
      <c r="AI125" s="780" t="s">
        <v>222</v>
      </c>
      <c r="AJ125" s="790">
        <f t="shared" si="2"/>
        <v>0.15</v>
      </c>
      <c r="AK125" s="814">
        <f t="shared" si="3"/>
        <v>0.4</v>
      </c>
      <c r="AL125" s="815">
        <f>IFERROR(IF(AND(AF124="Probabilidad",AF125="Probabilidad"),(AL124-(+AL124*AK125)),IF(AND(AF124="Impacto",AF125="Probabilidad"),(AL123-(+AL123*AK125)),IF(AF125="Impacto",AL124,""))),"")</f>
        <v>0.18</v>
      </c>
      <c r="AM125" s="815">
        <f>IFERROR(IF(AND(AF124="Impacto",AF125="Impacto"),(AM124-(+AM124*AK125)),IF(AND(AF124="Probabilidad",AF125="Impacto"),(AM123-(+AM123*AK125)),IF(AF125="Probabilidad",AM124,""))),"")</f>
        <v>0.30000000000000004</v>
      </c>
      <c r="AN125" s="751" t="s">
        <v>223</v>
      </c>
      <c r="AO125" s="751" t="s">
        <v>443</v>
      </c>
      <c r="AP125" s="751" t="s">
        <v>241</v>
      </c>
      <c r="AQ125" s="751" t="s">
        <v>226</v>
      </c>
      <c r="AR125" s="1013"/>
      <c r="AS125" s="1767"/>
      <c r="AT125" s="1767"/>
      <c r="AU125" s="1769"/>
      <c r="AV125" s="1767"/>
      <c r="AW125" s="1767"/>
      <c r="AX125" s="1769"/>
      <c r="AY125" s="1769"/>
      <c r="AZ125" s="1769"/>
      <c r="BA125" s="1774"/>
      <c r="BB125" s="789"/>
      <c r="BC125" s="789"/>
      <c r="BD125" s="822" t="str">
        <f t="shared" si="6"/>
        <v/>
      </c>
      <c r="BE125" s="774"/>
      <c r="BF125" s="774"/>
      <c r="BG125" s="774"/>
      <c r="BH125" s="774"/>
      <c r="BI125" s="789"/>
      <c r="BJ125" s="789"/>
      <c r="BK125" s="789"/>
      <c r="BL125" s="789"/>
      <c r="BM125" s="791"/>
      <c r="BN125" s="791"/>
      <c r="BO125" s="791"/>
      <c r="BP125" s="791"/>
      <c r="BQ125" s="792"/>
      <c r="BR125" s="796"/>
      <c r="BS125" s="884"/>
      <c r="BT125" s="884"/>
      <c r="BU125" s="1051"/>
      <c r="BV125" s="1191"/>
      <c r="BW125" s="1191"/>
      <c r="BX125" s="1837"/>
      <c r="BY125" s="1853"/>
      <c r="BZ125" s="998"/>
    </row>
    <row r="126" spans="1:78" ht="118" x14ac:dyDescent="0.2">
      <c r="A126" s="1817"/>
      <c r="B126" s="1818"/>
      <c r="C126" s="1819"/>
      <c r="D126" s="1820"/>
      <c r="E126" s="1004"/>
      <c r="F126" s="1759"/>
      <c r="G126" s="995"/>
      <c r="H126" s="1013"/>
      <c r="I126" s="1774"/>
      <c r="J126" s="1767"/>
      <c r="K126" s="1022"/>
      <c r="L126" s="995"/>
      <c r="M126" s="1169"/>
      <c r="N126" s="995"/>
      <c r="O126" s="995"/>
      <c r="P126" s="1191"/>
      <c r="Q126" s="1827"/>
      <c r="R126" s="1774"/>
      <c r="S126" s="1825"/>
      <c r="T126" s="1774"/>
      <c r="U126" s="1825"/>
      <c r="V126" s="1774"/>
      <c r="W126" s="1825"/>
      <c r="X126" s="1781"/>
      <c r="Y126" s="1825"/>
      <c r="Z126" s="1825"/>
      <c r="AA126" s="1769"/>
      <c r="AB126" s="812">
        <v>4</v>
      </c>
      <c r="AC126" s="774" t="s">
        <v>1409</v>
      </c>
      <c r="AD126" s="774">
        <v>1</v>
      </c>
      <c r="AE126" s="774" t="s">
        <v>1410</v>
      </c>
      <c r="AF126" s="813" t="str">
        <f t="shared" si="0"/>
        <v>Probabilidad</v>
      </c>
      <c r="AG126" s="780" t="s">
        <v>281</v>
      </c>
      <c r="AH126" s="790">
        <f t="shared" si="1"/>
        <v>0.15</v>
      </c>
      <c r="AI126" s="780" t="s">
        <v>222</v>
      </c>
      <c r="AJ126" s="790">
        <f t="shared" si="2"/>
        <v>0.15</v>
      </c>
      <c r="AK126" s="814">
        <f t="shared" si="3"/>
        <v>0.3</v>
      </c>
      <c r="AL126" s="815">
        <f>IFERROR(IF(AND(AF125="Probabilidad",AF126="Probabilidad"),(AL125-(+AL125*AK126)),IF(AND(AF125="Impacto",AF126="Probabilidad"),(AL124-(+AL124*AK126)),IF(AF126="Impacto",AL125,""))),"")</f>
        <v>0.126</v>
      </c>
      <c r="AM126" s="815">
        <f>IFERROR(IF(AND(AF125="Impacto",AF126="Impacto"),(AM125-(+AM125*AK126)),IF(AND(AF125="Probabilidad",AF126="Impacto"),(AM124-(+AM124*AK126)),IF(AF126="Probabilidad",AM125,""))),"")</f>
        <v>0.30000000000000004</v>
      </c>
      <c r="AN126" s="751" t="s">
        <v>859</v>
      </c>
      <c r="AO126" s="751" t="s">
        <v>245</v>
      </c>
      <c r="AP126" s="751" t="s">
        <v>241</v>
      </c>
      <c r="AQ126" s="751" t="s">
        <v>226</v>
      </c>
      <c r="AR126" s="1013"/>
      <c r="AS126" s="1767"/>
      <c r="AT126" s="1767"/>
      <c r="AU126" s="1769"/>
      <c r="AV126" s="1767"/>
      <c r="AW126" s="1767"/>
      <c r="AX126" s="1769"/>
      <c r="AY126" s="1769"/>
      <c r="AZ126" s="1769"/>
      <c r="BA126" s="1774"/>
      <c r="BB126" s="789"/>
      <c r="BC126" s="789"/>
      <c r="BD126" s="822" t="str">
        <f t="shared" si="6"/>
        <v/>
      </c>
      <c r="BE126" s="774"/>
      <c r="BF126" s="774"/>
      <c r="BG126" s="774"/>
      <c r="BH126" s="774"/>
      <c r="BI126" s="789"/>
      <c r="BJ126" s="789"/>
      <c r="BK126" s="789"/>
      <c r="BL126" s="789"/>
      <c r="BM126" s="791"/>
      <c r="BN126" s="791"/>
      <c r="BO126" s="791"/>
      <c r="BP126" s="791"/>
      <c r="BQ126" s="792"/>
      <c r="BR126" s="796"/>
      <c r="BS126" s="884"/>
      <c r="BT126" s="884"/>
      <c r="BU126" s="1051"/>
      <c r="BV126" s="1191"/>
      <c r="BW126" s="1191"/>
      <c r="BX126" s="1837"/>
      <c r="BY126" s="1853"/>
      <c r="BZ126" s="998"/>
    </row>
    <row r="127" spans="1:78" ht="16" x14ac:dyDescent="0.2">
      <c r="A127" s="1817"/>
      <c r="B127" s="1818"/>
      <c r="C127" s="1819"/>
      <c r="D127" s="1820"/>
      <c r="E127" s="1004"/>
      <c r="F127" s="1759"/>
      <c r="G127" s="995"/>
      <c r="H127" s="1013"/>
      <c r="I127" s="1774"/>
      <c r="J127" s="1767"/>
      <c r="K127" s="1022"/>
      <c r="L127" s="995"/>
      <c r="M127" s="1169"/>
      <c r="N127" s="995"/>
      <c r="O127" s="995"/>
      <c r="P127" s="1191"/>
      <c r="Q127" s="1827"/>
      <c r="R127" s="1774"/>
      <c r="S127" s="1825"/>
      <c r="T127" s="1774"/>
      <c r="U127" s="1825"/>
      <c r="V127" s="1774"/>
      <c r="W127" s="1825"/>
      <c r="X127" s="1781"/>
      <c r="Y127" s="1825"/>
      <c r="Z127" s="1825"/>
      <c r="AA127" s="1769"/>
      <c r="AB127" s="812">
        <v>5</v>
      </c>
      <c r="AC127" s="774"/>
      <c r="AD127" s="774"/>
      <c r="AE127" s="774"/>
      <c r="AF127" s="813" t="str">
        <f t="shared" si="0"/>
        <v/>
      </c>
      <c r="AG127" s="780"/>
      <c r="AH127" s="790" t="str">
        <f t="shared" si="1"/>
        <v/>
      </c>
      <c r="AI127" s="780"/>
      <c r="AJ127" s="790" t="str">
        <f t="shared" si="2"/>
        <v/>
      </c>
      <c r="AK127" s="814" t="str">
        <f t="shared" si="3"/>
        <v/>
      </c>
      <c r="AL127" s="815" t="str">
        <f>IFERROR(IF(AND(AF126="Probabilidad",AF127="Probabilidad"),(AL126-(+AL126*AK127)),IF(AND(AF126="Impacto",AF127="Probabilidad"),(AL125-(+AL125*AK127)),IF(AF127="Impacto",AL126,""))),"")</f>
        <v/>
      </c>
      <c r="AM127" s="815" t="str">
        <f>IFERROR(IF(AND(AF126="Impacto",AF127="Impacto"),(AM126-(+AM126*AK127)),IF(AND(AF126="Probabilidad",AF127="Impacto"),(AM125-(+AM125*AK127)),IF(AF127="Probabilidad",AM126,""))),"")</f>
        <v/>
      </c>
      <c r="AN127" s="751"/>
      <c r="AO127" s="751"/>
      <c r="AP127" s="751"/>
      <c r="AQ127" s="751"/>
      <c r="AR127" s="1013"/>
      <c r="AS127" s="1767"/>
      <c r="AT127" s="1767"/>
      <c r="AU127" s="1769"/>
      <c r="AV127" s="1767"/>
      <c r="AW127" s="1767"/>
      <c r="AX127" s="1769"/>
      <c r="AY127" s="1769"/>
      <c r="AZ127" s="1769"/>
      <c r="BA127" s="1774"/>
      <c r="BB127" s="789"/>
      <c r="BC127" s="789"/>
      <c r="BD127" s="822" t="str">
        <f t="shared" si="6"/>
        <v/>
      </c>
      <c r="BE127" s="774"/>
      <c r="BF127" s="774"/>
      <c r="BG127" s="774"/>
      <c r="BH127" s="774"/>
      <c r="BI127" s="789"/>
      <c r="BJ127" s="789"/>
      <c r="BK127" s="789"/>
      <c r="BL127" s="789"/>
      <c r="BM127" s="791"/>
      <c r="BN127" s="791"/>
      <c r="BO127" s="791"/>
      <c r="BP127" s="791"/>
      <c r="BQ127" s="792"/>
      <c r="BR127" s="796"/>
      <c r="BS127" s="884"/>
      <c r="BT127" s="884"/>
      <c r="BU127" s="1051"/>
      <c r="BV127" s="1191"/>
      <c r="BW127" s="1191"/>
      <c r="BX127" s="1837"/>
      <c r="BY127" s="1853"/>
      <c r="BZ127" s="998"/>
    </row>
    <row r="128" spans="1:78" ht="17" thickBot="1" x14ac:dyDescent="0.25">
      <c r="A128" s="1817"/>
      <c r="B128" s="1818"/>
      <c r="C128" s="1819"/>
      <c r="D128" s="1821"/>
      <c r="E128" s="1005"/>
      <c r="F128" s="1760"/>
      <c r="G128" s="996"/>
      <c r="H128" s="1014"/>
      <c r="I128" s="1775"/>
      <c r="J128" s="1768"/>
      <c r="K128" s="1023"/>
      <c r="L128" s="996"/>
      <c r="M128" s="1170"/>
      <c r="N128" s="996"/>
      <c r="O128" s="996"/>
      <c r="P128" s="1192"/>
      <c r="Q128" s="1828"/>
      <c r="R128" s="1775"/>
      <c r="S128" s="1826"/>
      <c r="T128" s="1775"/>
      <c r="U128" s="1826"/>
      <c r="V128" s="1775"/>
      <c r="W128" s="1826"/>
      <c r="X128" s="1782"/>
      <c r="Y128" s="1826"/>
      <c r="Z128" s="1826"/>
      <c r="AA128" s="1770"/>
      <c r="AB128" s="773">
        <v>6</v>
      </c>
      <c r="AC128" s="757"/>
      <c r="AD128" s="757"/>
      <c r="AE128" s="757"/>
      <c r="AF128" s="896" t="str">
        <f t="shared" si="0"/>
        <v/>
      </c>
      <c r="AG128" s="888"/>
      <c r="AH128" s="887" t="str">
        <f t="shared" si="1"/>
        <v/>
      </c>
      <c r="AI128" s="888"/>
      <c r="AJ128" s="887" t="str">
        <f t="shared" si="2"/>
        <v/>
      </c>
      <c r="AK128" s="889" t="str">
        <f t="shared" si="3"/>
        <v/>
      </c>
      <c r="AL128" s="935" t="str">
        <f>IFERROR(IF(AND(AF127="Probabilidad",AF128="Probabilidad"),(AL127-(+AL127*AK128)),IF(AND(AF127="Impacto",AF128="Probabilidad"),(AL126-(+AL126*AK128)),IF(AF128="Impacto",AL127,""))),"")</f>
        <v/>
      </c>
      <c r="AM128" s="935" t="str">
        <f>IFERROR(IF(AND(AF127="Impacto",AF128="Impacto"),(AM127-(+AM127*AK128)),IF(AND(AF127="Probabilidad",AF128="Impacto"),(AM126-(+AM126*AK128)),IF(AF128="Probabilidad",AM127,""))),"")</f>
        <v/>
      </c>
      <c r="AN128" s="51"/>
      <c r="AO128" s="51"/>
      <c r="AP128" s="51"/>
      <c r="AQ128" s="51"/>
      <c r="AR128" s="1014"/>
      <c r="AS128" s="1768"/>
      <c r="AT128" s="1768"/>
      <c r="AU128" s="1770"/>
      <c r="AV128" s="1768"/>
      <c r="AW128" s="1768"/>
      <c r="AX128" s="1770"/>
      <c r="AY128" s="1770"/>
      <c r="AZ128" s="1770"/>
      <c r="BA128" s="1775"/>
      <c r="BB128" s="770"/>
      <c r="BC128" s="770"/>
      <c r="BD128" s="762" t="str">
        <f t="shared" si="6"/>
        <v/>
      </c>
      <c r="BE128" s="757"/>
      <c r="BF128" s="757"/>
      <c r="BG128" s="757"/>
      <c r="BH128" s="757"/>
      <c r="BI128" s="770"/>
      <c r="BJ128" s="770"/>
      <c r="BK128" s="770"/>
      <c r="BL128" s="770"/>
      <c r="BM128" s="749"/>
      <c r="BN128" s="749"/>
      <c r="BO128" s="749"/>
      <c r="BP128" s="749"/>
      <c r="BQ128" s="766"/>
      <c r="BR128" s="890"/>
      <c r="BS128" s="891"/>
      <c r="BT128" s="891"/>
      <c r="BU128" s="1052"/>
      <c r="BV128" s="1192"/>
      <c r="BW128" s="1192"/>
      <c r="BX128" s="1838"/>
      <c r="BY128" s="1854"/>
      <c r="BZ128" s="999"/>
    </row>
    <row r="129" spans="1:78" ht="167" x14ac:dyDescent="0.2">
      <c r="A129" s="1817"/>
      <c r="B129" s="1818"/>
      <c r="C129" s="1819"/>
      <c r="D129" s="1000" t="s">
        <v>1387</v>
      </c>
      <c r="E129" s="1003" t="s">
        <v>284</v>
      </c>
      <c r="F129" s="1006">
        <v>11</v>
      </c>
      <c r="G129" s="994" t="s">
        <v>1530</v>
      </c>
      <c r="H129" s="1012" t="s">
        <v>1247</v>
      </c>
      <c r="I129" s="1015" t="s">
        <v>1218</v>
      </c>
      <c r="J129" s="1812" t="str">
        <f>IF(D129="","",IF(D129="RG",[1]Árbol!A140,IF(D129="RIC",[1]Árbol!A140,IF(D129="RLAFT",[1]Árbol!A140,IF(D129="RF",[1]Árbol!A140,IF(I129="","",(CONCATENATE(I129," ",$M$3," ",G129," ",$M$4," ",O129," ",$M$5," ",N129))))))))</f>
        <v xml:space="preserve">Pérdida de confidencialidad e integridad de Espacio en Onedrive  1. Perdida o hurto  de información                                            2. Espionaje remoto                                                                                                                    3. Corrupción de los datos         1. Desconocimiento de las políticas de seguridad de la información                                                                                                        2. Ausencia de copias de respaldo                                                                             3. Asignación errada de los derechos de acceso                                                                              </v>
      </c>
      <c r="K129" s="1021" t="s">
        <v>313</v>
      </c>
      <c r="L129" s="994" t="s">
        <v>562</v>
      </c>
      <c r="M129" s="1168" t="s">
        <v>1389</v>
      </c>
      <c r="N129" s="994" t="s">
        <v>1526</v>
      </c>
      <c r="O129" s="994" t="s">
        <v>1527</v>
      </c>
      <c r="P129" s="1075" t="s">
        <v>1392</v>
      </c>
      <c r="Q129" s="1133" t="s">
        <v>1392</v>
      </c>
      <c r="R129" s="1015" t="s">
        <v>217</v>
      </c>
      <c r="S129" s="1824">
        <f>IF(R129="Muy Alta",100%,IF(R129="Alta",80%,IF(R129="Media",60%,IF(R129="Baja",40%,IF(R129="Muy Baja",20%,"")))))</f>
        <v>0.6</v>
      </c>
      <c r="T129" s="1015" t="s">
        <v>317</v>
      </c>
      <c r="U129" s="1824">
        <f>IF(T129="Catastrófico",100%,IF(T129="Mayor",80%,IF(T129="Moderado",60%,IF(T129="Menor",40%,IF(T129="Leve",20%,"")))))</f>
        <v>0.2</v>
      </c>
      <c r="V129" s="1015" t="s">
        <v>251</v>
      </c>
      <c r="W129" s="1824">
        <f>IF(V129="Catastrófico",100%,IF(V129="Mayor",80%,IF(V129="Moderado",60%,IF(V129="Menor",40%,IF(V129="Leve",20%,"")))))</f>
        <v>0.4</v>
      </c>
      <c r="X129" s="1029" t="str">
        <f>IF(Y129=100%,"Catastrófico",IF(Y129=80%,"Mayor",IF(Y129=60%,"Moderado",IF(Y129=40%,"Menor",IF(Y129=20%,"Leve","")))))</f>
        <v>Menor</v>
      </c>
      <c r="Y129" s="1824">
        <f>IF(AND(U129="",W129=""),"",MAX(U129,W129))</f>
        <v>0.4</v>
      </c>
      <c r="Z129" s="1824" t="str">
        <f>CONCATENATE(R129,X129)</f>
        <v>MediaMenor</v>
      </c>
      <c r="AA129" s="1032" t="str">
        <f>IF(Z129="Muy AltaLeve","Alto",IF(Z129="Muy AltaMenor","Alto",IF(Z129="Muy AltaModerado","Alto",IF(Z129="Muy AltaMayor","Alto",IF(Z129="Muy AltaCatastrófico","Extremo",IF(Z129="AltaLeve","Moderado",IF(Z129="AltaMenor","Moderado",IF(Z129="AltaModerado","Alto",IF(Z129="AltaMayor","Alto",IF(Z129="AltaCatastrófico","Extremo",IF(Z129="MediaLeve","Moderado",IF(Z129="MediaMenor","Moderado",IF(Z129="MediaModerado","Moderado",IF(Z129="MediaMayor","Alto",IF(Z129="MediaCatastrófico","Extremo",IF(Z129="BajaLeve","Bajo",IF(Z129="BajaMenor","Moderado",IF(Z129="BajaModerado","Moderado",IF(Z129="BajaMayor","Alto",IF(Z129="BajaCatastrófico","Extremo",IF(Z129="Muy BajaLeve","Bajo",IF(Z129="Muy BajaMenor","Bajo",IF(Z129="Muy BajaModerado","Moderado",IF(Z129="Muy BajaMayor","Alto",IF(Z129="Muy BajaCatastrófico","Extremo","")))))))))))))))))))))))))</f>
        <v>Moderado</v>
      </c>
      <c r="AB129" s="97">
        <v>1</v>
      </c>
      <c r="AC129" s="9" t="s">
        <v>1414</v>
      </c>
      <c r="AD129" s="9">
        <v>1.3</v>
      </c>
      <c r="AE129" s="9" t="s">
        <v>1410</v>
      </c>
      <c r="AF129" s="99" t="str">
        <f t="shared" si="0"/>
        <v>Probabilidad</v>
      </c>
      <c r="AG129" s="10" t="s">
        <v>221</v>
      </c>
      <c r="AH129" s="787">
        <f t="shared" si="1"/>
        <v>0.25</v>
      </c>
      <c r="AI129" s="10" t="s">
        <v>222</v>
      </c>
      <c r="AJ129" s="787">
        <f t="shared" si="2"/>
        <v>0.15</v>
      </c>
      <c r="AK129" s="101">
        <f t="shared" si="3"/>
        <v>0.4</v>
      </c>
      <c r="AL129" s="100">
        <f>IFERROR(IF(AF129="Probabilidad",(S129-(+S129*AK129)),IF(AF129="Impacto",S129,"")),"")</f>
        <v>0.36</v>
      </c>
      <c r="AM129" s="100">
        <f>IFERROR(IF(AF129="Impacto",(Y129-(+Y129*AK129)),IF(AF129="Probabilidad",Y129,"")),"")</f>
        <v>0.4</v>
      </c>
      <c r="AN129" s="50" t="s">
        <v>859</v>
      </c>
      <c r="AO129" s="50" t="s">
        <v>291</v>
      </c>
      <c r="AP129" s="50" t="s">
        <v>241</v>
      </c>
      <c r="AQ129" s="50" t="s">
        <v>226</v>
      </c>
      <c r="AR129" s="1764" t="s">
        <v>1404</v>
      </c>
      <c r="AS129" s="1035">
        <f>S129</f>
        <v>0.6</v>
      </c>
      <c r="AT129" s="1035">
        <f>IF(AL129="","",MIN(AL129:AL134))</f>
        <v>0.126</v>
      </c>
      <c r="AU129" s="1032" t="str">
        <f>IFERROR(IF(AT129="","",IF(AT129&lt;=0.2,"Muy Baja",IF(AT129&lt;=0.4,"Baja",IF(AT129&lt;=0.6,"Media",IF(AT129&lt;=0.8,"Alta","Muy Alta"))))),"")</f>
        <v>Muy Baja</v>
      </c>
      <c r="AV129" s="1035">
        <f>Y129</f>
        <v>0.4</v>
      </c>
      <c r="AW129" s="1035">
        <f>IF(AM129="","",MIN(AM129:AM134))</f>
        <v>0.22500000000000003</v>
      </c>
      <c r="AX129" s="1032" t="str">
        <f>IFERROR(IF(AW129="","",IF(AW129&lt;=0.2,"Leve",IF(AW129&lt;=0.4,"Menor",IF(AW129&lt;=0.6,"Moderado",IF(AW129&lt;=0.8,"Mayor","Catastrófico"))))),"")</f>
        <v>Menor</v>
      </c>
      <c r="AY129" s="1032" t="str">
        <f>AA129</f>
        <v>Moderado</v>
      </c>
      <c r="AZ129" s="1032" t="str">
        <f>IFERROR(IF(OR(AND(AU129="Muy Baja",AX129="Leve"),AND(AU129="Muy Baja",AX129="Menor"),AND(AU129="Baja",AX129="Leve")),"Bajo",IF(OR(AND(AU129="Muy baja",AX129="Moderado"),AND(AU129="Baja",AX129="Menor"),AND(AU129="Baja",AX129="Moderado"),AND(AU129="Media",AX129="Leve"),AND(AU129="Media",AX129="Menor"),AND(AU129="Media",AX129="Moderado"),AND(AU129="Alta",AX129="Leve"),AND(AU129="Alta",AX129="Menor")),"Moderado",IF(OR(AND(AU129="Muy Baja",AX129="Mayor"),AND(AU129="Baja",AX129="Mayor"),AND(AU129="Media",AX129="Mayor"),AND(AU129="Alta",AX129="Moderado"),AND(AU129="Alta",AX129="Mayor"),AND(AU129="Muy Alta",AX129="Leve"),AND(AU129="Muy Alta",AX129="Menor"),AND(AU129="Muy Alta",AX129="Moderado"),AND(AU129="Muy Alta",AX129="Mayor")),"Alto",IF(OR(AND(AU129="Muy Baja",AX129="Catastrófico"),AND(AU129="Baja",AX129="Catastrófico"),AND(AU129="Media",AX129="Catastrófico"),AND(AU129="Alta",AX129="Catastrófico"),AND(AU129="Muy Alta",AX129="Catastrófico")),"Extremo","")))),"")</f>
        <v>Bajo</v>
      </c>
      <c r="BA129" s="1015" t="s">
        <v>255</v>
      </c>
      <c r="BB129" s="46"/>
      <c r="BC129" s="46"/>
      <c r="BD129" s="103" t="str">
        <f t="shared" si="6"/>
        <v/>
      </c>
      <c r="BE129" s="9"/>
      <c r="BF129" s="9"/>
      <c r="BG129" s="9"/>
      <c r="BH129" s="9"/>
      <c r="BI129" s="46"/>
      <c r="BJ129" s="46"/>
      <c r="BK129" s="46"/>
      <c r="BL129" s="46"/>
      <c r="BM129" s="48"/>
      <c r="BN129" s="48"/>
      <c r="BO129" s="48"/>
      <c r="BP129" s="48"/>
      <c r="BQ129" s="104"/>
      <c r="BR129" s="797"/>
      <c r="BS129" s="883"/>
      <c r="BT129" s="883"/>
      <c r="BU129" s="1050"/>
      <c r="BV129" s="1075"/>
      <c r="BW129" s="1075"/>
      <c r="BX129" s="1836"/>
      <c r="BY129" s="1852"/>
      <c r="BZ129" s="997"/>
    </row>
    <row r="130" spans="1:78" ht="145" x14ac:dyDescent="0.2">
      <c r="A130" s="1817"/>
      <c r="B130" s="1818"/>
      <c r="C130" s="1819"/>
      <c r="D130" s="1820"/>
      <c r="E130" s="1004"/>
      <c r="F130" s="1759"/>
      <c r="G130" s="995"/>
      <c r="H130" s="1013"/>
      <c r="I130" s="1774"/>
      <c r="J130" s="1767"/>
      <c r="K130" s="1022"/>
      <c r="L130" s="995"/>
      <c r="M130" s="1169"/>
      <c r="N130" s="995"/>
      <c r="O130" s="995"/>
      <c r="P130" s="1191"/>
      <c r="Q130" s="1827"/>
      <c r="R130" s="1774"/>
      <c r="S130" s="1825"/>
      <c r="T130" s="1774"/>
      <c r="U130" s="1825"/>
      <c r="V130" s="1774"/>
      <c r="W130" s="1825"/>
      <c r="X130" s="1781"/>
      <c r="Y130" s="1825"/>
      <c r="Z130" s="1825"/>
      <c r="AA130" s="1769"/>
      <c r="AB130" s="812">
        <v>2</v>
      </c>
      <c r="AC130" s="774" t="s">
        <v>1417</v>
      </c>
      <c r="AD130" s="774">
        <v>2</v>
      </c>
      <c r="AE130" s="774" t="s">
        <v>1418</v>
      </c>
      <c r="AF130" s="813" t="str">
        <f t="shared" si="0"/>
        <v>Impacto</v>
      </c>
      <c r="AG130" s="780" t="s">
        <v>264</v>
      </c>
      <c r="AH130" s="790">
        <f t="shared" si="1"/>
        <v>0.1</v>
      </c>
      <c r="AI130" s="780" t="s">
        <v>222</v>
      </c>
      <c r="AJ130" s="790">
        <f t="shared" si="2"/>
        <v>0.15</v>
      </c>
      <c r="AK130" s="814">
        <f t="shared" si="3"/>
        <v>0.25</v>
      </c>
      <c r="AL130" s="815">
        <f>IFERROR(IF(AND(AF129="Probabilidad",AF130="Probabilidad"),(AL129-(+AL129*AK130)),IF(AF130="Probabilidad",(S129-(+S129*AK130)),IF(AF130="Impacto",AL129,""))),"")</f>
        <v>0.36</v>
      </c>
      <c r="AM130" s="815">
        <f>IFERROR(IF(AND(AF129="Impacto",AF130="Impacto"),(AM129-(+AM129*AK130)),IF(AF130="Impacto",(Y129-(Y129*AK130)),IF(AF130="Probabilidad",AM129,""))),"")</f>
        <v>0.30000000000000004</v>
      </c>
      <c r="AN130" s="751" t="s">
        <v>223</v>
      </c>
      <c r="AO130" s="751" t="s">
        <v>443</v>
      </c>
      <c r="AP130" s="751" t="s">
        <v>241</v>
      </c>
      <c r="AQ130" s="751" t="s">
        <v>226</v>
      </c>
      <c r="AR130" s="1013"/>
      <c r="AS130" s="1767"/>
      <c r="AT130" s="1767"/>
      <c r="AU130" s="1769"/>
      <c r="AV130" s="1767"/>
      <c r="AW130" s="1767"/>
      <c r="AX130" s="1769"/>
      <c r="AY130" s="1769"/>
      <c r="AZ130" s="1769"/>
      <c r="BA130" s="1774"/>
      <c r="BB130" s="789"/>
      <c r="BC130" s="789"/>
      <c r="BD130" s="822" t="str">
        <f t="shared" si="6"/>
        <v/>
      </c>
      <c r="BE130" s="774"/>
      <c r="BF130" s="774"/>
      <c r="BG130" s="774"/>
      <c r="BH130" s="774"/>
      <c r="BI130" s="789"/>
      <c r="BJ130" s="789"/>
      <c r="BK130" s="789"/>
      <c r="BL130" s="789"/>
      <c r="BM130" s="791"/>
      <c r="BN130" s="791"/>
      <c r="BO130" s="791"/>
      <c r="BP130" s="791"/>
      <c r="BQ130" s="792"/>
      <c r="BR130" s="796"/>
      <c r="BS130" s="884"/>
      <c r="BT130" s="884"/>
      <c r="BU130" s="1051"/>
      <c r="BV130" s="1191"/>
      <c r="BW130" s="1191"/>
      <c r="BX130" s="1837"/>
      <c r="BY130" s="1853"/>
      <c r="BZ130" s="998"/>
    </row>
    <row r="131" spans="1:78" ht="118" x14ac:dyDescent="0.2">
      <c r="A131" s="1817"/>
      <c r="B131" s="1818"/>
      <c r="C131" s="1819"/>
      <c r="D131" s="1820"/>
      <c r="E131" s="1004"/>
      <c r="F131" s="1759"/>
      <c r="G131" s="995"/>
      <c r="H131" s="1013"/>
      <c r="I131" s="1774"/>
      <c r="J131" s="1767"/>
      <c r="K131" s="1022"/>
      <c r="L131" s="995"/>
      <c r="M131" s="1169"/>
      <c r="N131" s="995"/>
      <c r="O131" s="995"/>
      <c r="P131" s="1191"/>
      <c r="Q131" s="1827"/>
      <c r="R131" s="1774"/>
      <c r="S131" s="1825"/>
      <c r="T131" s="1774"/>
      <c r="U131" s="1825"/>
      <c r="V131" s="1774"/>
      <c r="W131" s="1825"/>
      <c r="X131" s="1781"/>
      <c r="Y131" s="1825"/>
      <c r="Z131" s="1825"/>
      <c r="AA131" s="1769"/>
      <c r="AB131" s="812">
        <v>3</v>
      </c>
      <c r="AC131" s="774" t="s">
        <v>1409</v>
      </c>
      <c r="AD131" s="774">
        <v>1</v>
      </c>
      <c r="AE131" s="774" t="s">
        <v>1420</v>
      </c>
      <c r="AF131" s="813" t="str">
        <f t="shared" si="0"/>
        <v>Probabilidad</v>
      </c>
      <c r="AG131" s="780" t="s">
        <v>281</v>
      </c>
      <c r="AH131" s="790">
        <f t="shared" si="1"/>
        <v>0.15</v>
      </c>
      <c r="AI131" s="780" t="s">
        <v>222</v>
      </c>
      <c r="AJ131" s="790">
        <f t="shared" si="2"/>
        <v>0.15</v>
      </c>
      <c r="AK131" s="814">
        <f t="shared" si="3"/>
        <v>0.3</v>
      </c>
      <c r="AL131" s="815">
        <f>IFERROR(IF(AND(AF130="Probabilidad",AF131="Probabilidad"),(AL130-(+AL130*AK131)),IF(AND(AF130="Impacto",AF131="Probabilidad"),(AL129-(+AL129*AK131)),IF(AF131="Impacto",AL130,""))),"")</f>
        <v>0.252</v>
      </c>
      <c r="AM131" s="815">
        <f>IFERROR(IF(AND(AF130="Impacto",AF131="Impacto"),(AM130-(+AM130*AK131)),IF(AND(AF130="Probabilidad",AF131="Impacto"),(AM129-(+AM129*AK131)),IF(AF131="Probabilidad",AM130,""))),"")</f>
        <v>0.30000000000000004</v>
      </c>
      <c r="AN131" s="751" t="s">
        <v>859</v>
      </c>
      <c r="AO131" s="751" t="s">
        <v>245</v>
      </c>
      <c r="AP131" s="751" t="s">
        <v>241</v>
      </c>
      <c r="AQ131" s="751" t="s">
        <v>226</v>
      </c>
      <c r="AR131" s="1013"/>
      <c r="AS131" s="1767"/>
      <c r="AT131" s="1767"/>
      <c r="AU131" s="1769"/>
      <c r="AV131" s="1767"/>
      <c r="AW131" s="1767"/>
      <c r="AX131" s="1769"/>
      <c r="AY131" s="1769"/>
      <c r="AZ131" s="1769"/>
      <c r="BA131" s="1774"/>
      <c r="BB131" s="789"/>
      <c r="BC131" s="789"/>
      <c r="BD131" s="822" t="str">
        <f t="shared" si="6"/>
        <v/>
      </c>
      <c r="BE131" s="774"/>
      <c r="BF131" s="774"/>
      <c r="BG131" s="774"/>
      <c r="BH131" s="774"/>
      <c r="BI131" s="789"/>
      <c r="BJ131" s="789"/>
      <c r="BK131" s="789"/>
      <c r="BL131" s="789"/>
      <c r="BM131" s="791"/>
      <c r="BN131" s="791"/>
      <c r="BO131" s="791"/>
      <c r="BP131" s="791"/>
      <c r="BQ131" s="792"/>
      <c r="BR131" s="796"/>
      <c r="BS131" s="884"/>
      <c r="BT131" s="884"/>
      <c r="BU131" s="1051"/>
      <c r="BV131" s="1191"/>
      <c r="BW131" s="1191"/>
      <c r="BX131" s="1837"/>
      <c r="BY131" s="1853"/>
      <c r="BZ131" s="998"/>
    </row>
    <row r="132" spans="1:78" ht="145" x14ac:dyDescent="0.2">
      <c r="A132" s="1817"/>
      <c r="B132" s="1818"/>
      <c r="C132" s="1819"/>
      <c r="D132" s="1820"/>
      <c r="E132" s="1004"/>
      <c r="F132" s="1759"/>
      <c r="G132" s="995"/>
      <c r="H132" s="1013"/>
      <c r="I132" s="1774"/>
      <c r="J132" s="1767"/>
      <c r="K132" s="1022"/>
      <c r="L132" s="995"/>
      <c r="M132" s="1169"/>
      <c r="N132" s="995"/>
      <c r="O132" s="995"/>
      <c r="P132" s="1191"/>
      <c r="Q132" s="1827"/>
      <c r="R132" s="1774"/>
      <c r="S132" s="1825"/>
      <c r="T132" s="1774"/>
      <c r="U132" s="1825"/>
      <c r="V132" s="1774"/>
      <c r="W132" s="1825"/>
      <c r="X132" s="1781"/>
      <c r="Y132" s="1825"/>
      <c r="Z132" s="1825"/>
      <c r="AA132" s="1769"/>
      <c r="AB132" s="812">
        <v>4</v>
      </c>
      <c r="AC132" s="774" t="s">
        <v>1402</v>
      </c>
      <c r="AD132" s="774">
        <v>2</v>
      </c>
      <c r="AE132" s="774" t="s">
        <v>1403</v>
      </c>
      <c r="AF132" s="813" t="str">
        <f t="shared" si="0"/>
        <v>Probabilidad</v>
      </c>
      <c r="AG132" s="780" t="s">
        <v>221</v>
      </c>
      <c r="AH132" s="790">
        <f t="shared" si="1"/>
        <v>0.25</v>
      </c>
      <c r="AI132" s="780" t="s">
        <v>734</v>
      </c>
      <c r="AJ132" s="790">
        <f t="shared" si="2"/>
        <v>0.25</v>
      </c>
      <c r="AK132" s="814">
        <f t="shared" si="3"/>
        <v>0.5</v>
      </c>
      <c r="AL132" s="815">
        <f>IFERROR(IF(AND(AF131="Probabilidad",AF132="Probabilidad"),(AL131-(+AL131*AK132)),IF(AND(AF131="Impacto",AF132="Probabilidad"),(AL130-(+AL130*AK132)),IF(AF132="Impacto",AL131,""))),"")</f>
        <v>0.126</v>
      </c>
      <c r="AM132" s="815">
        <f>IFERROR(IF(AND(AF131="Impacto",AF132="Impacto"),(AM131-(+AM131*AK132)),IF(AND(AF131="Probabilidad",AF132="Impacto"),(AM130-(+AM130*AK132)),IF(AF132="Probabilidad",AM131,""))),"")</f>
        <v>0.30000000000000004</v>
      </c>
      <c r="AN132" s="751" t="s">
        <v>223</v>
      </c>
      <c r="AO132" s="751" t="s">
        <v>443</v>
      </c>
      <c r="AP132" s="751" t="s">
        <v>241</v>
      </c>
      <c r="AQ132" s="751" t="s">
        <v>242</v>
      </c>
      <c r="AR132" s="1013"/>
      <c r="AS132" s="1767"/>
      <c r="AT132" s="1767"/>
      <c r="AU132" s="1769"/>
      <c r="AV132" s="1767"/>
      <c r="AW132" s="1767"/>
      <c r="AX132" s="1769"/>
      <c r="AY132" s="1769"/>
      <c r="AZ132" s="1769"/>
      <c r="BA132" s="1774"/>
      <c r="BB132" s="789"/>
      <c r="BC132" s="789"/>
      <c r="BD132" s="822" t="str">
        <f t="shared" si="6"/>
        <v/>
      </c>
      <c r="BE132" s="774"/>
      <c r="BF132" s="774"/>
      <c r="BG132" s="774"/>
      <c r="BH132" s="774"/>
      <c r="BI132" s="789"/>
      <c r="BJ132" s="789"/>
      <c r="BK132" s="789"/>
      <c r="BL132" s="789"/>
      <c r="BM132" s="791"/>
      <c r="BN132" s="791"/>
      <c r="BO132" s="791"/>
      <c r="BP132" s="791"/>
      <c r="BQ132" s="792"/>
      <c r="BR132" s="796"/>
      <c r="BS132" s="884"/>
      <c r="BT132" s="884"/>
      <c r="BU132" s="1051"/>
      <c r="BV132" s="1191"/>
      <c r="BW132" s="1191"/>
      <c r="BX132" s="1837"/>
      <c r="BY132" s="1853"/>
      <c r="BZ132" s="998"/>
    </row>
    <row r="133" spans="1:78" ht="167" x14ac:dyDescent="0.2">
      <c r="A133" s="1817"/>
      <c r="B133" s="1818"/>
      <c r="C133" s="1819"/>
      <c r="D133" s="1820"/>
      <c r="E133" s="1004"/>
      <c r="F133" s="1759"/>
      <c r="G133" s="995"/>
      <c r="H133" s="1013"/>
      <c r="I133" s="1774"/>
      <c r="J133" s="1767"/>
      <c r="K133" s="1022"/>
      <c r="L133" s="995"/>
      <c r="M133" s="1169"/>
      <c r="N133" s="995"/>
      <c r="O133" s="995"/>
      <c r="P133" s="1191"/>
      <c r="Q133" s="1827"/>
      <c r="R133" s="1774"/>
      <c r="S133" s="1825"/>
      <c r="T133" s="1774"/>
      <c r="U133" s="1825"/>
      <c r="V133" s="1774"/>
      <c r="W133" s="1825"/>
      <c r="X133" s="1781"/>
      <c r="Y133" s="1825"/>
      <c r="Z133" s="1825"/>
      <c r="AA133" s="1769"/>
      <c r="AB133" s="812">
        <v>5</v>
      </c>
      <c r="AC133" s="774" t="s">
        <v>1421</v>
      </c>
      <c r="AD133" s="774">
        <v>2</v>
      </c>
      <c r="AE133" s="774" t="s">
        <v>1403</v>
      </c>
      <c r="AF133" s="813" t="str">
        <f t="shared" si="0"/>
        <v>Impacto</v>
      </c>
      <c r="AG133" s="780" t="s">
        <v>264</v>
      </c>
      <c r="AH133" s="790">
        <f t="shared" si="1"/>
        <v>0.1</v>
      </c>
      <c r="AI133" s="780" t="s">
        <v>222</v>
      </c>
      <c r="AJ133" s="790">
        <f t="shared" si="2"/>
        <v>0.15</v>
      </c>
      <c r="AK133" s="814">
        <f t="shared" si="3"/>
        <v>0.25</v>
      </c>
      <c r="AL133" s="815">
        <f>IFERROR(IF(AND(AF132="Probabilidad",AF133="Probabilidad"),(AL132-(+AL132*AK133)),IF(AND(AF132="Impacto",AF133="Probabilidad"),(AL131-(+AL131*AK133)),IF(AF133="Impacto",AL132,""))),"")</f>
        <v>0.126</v>
      </c>
      <c r="AM133" s="815">
        <f>IFERROR(IF(AND(AF132="Impacto",AF133="Impacto"),(AM132-(+AM132*AK133)),IF(AND(AF132="Probabilidad",AF133="Impacto"),(AM131-(+AM131*AK133)),IF(AF133="Probabilidad",AM132,""))),"")</f>
        <v>0.22500000000000003</v>
      </c>
      <c r="AN133" s="751" t="s">
        <v>223</v>
      </c>
      <c r="AO133" s="751" t="s">
        <v>291</v>
      </c>
      <c r="AP133" s="751" t="s">
        <v>241</v>
      </c>
      <c r="AQ133" s="751" t="s">
        <v>242</v>
      </c>
      <c r="AR133" s="1013"/>
      <c r="AS133" s="1767"/>
      <c r="AT133" s="1767"/>
      <c r="AU133" s="1769"/>
      <c r="AV133" s="1767"/>
      <c r="AW133" s="1767"/>
      <c r="AX133" s="1769"/>
      <c r="AY133" s="1769"/>
      <c r="AZ133" s="1769"/>
      <c r="BA133" s="1774"/>
      <c r="BB133" s="789"/>
      <c r="BC133" s="789"/>
      <c r="BD133" s="822" t="str">
        <f t="shared" si="6"/>
        <v/>
      </c>
      <c r="BE133" s="774"/>
      <c r="BF133" s="774"/>
      <c r="BG133" s="774"/>
      <c r="BH133" s="774"/>
      <c r="BI133" s="789"/>
      <c r="BJ133" s="789"/>
      <c r="BK133" s="789"/>
      <c r="BL133" s="789"/>
      <c r="BM133" s="791"/>
      <c r="BN133" s="791"/>
      <c r="BO133" s="791"/>
      <c r="BP133" s="791"/>
      <c r="BQ133" s="792"/>
      <c r="BR133" s="796"/>
      <c r="BS133" s="884"/>
      <c r="BT133" s="884"/>
      <c r="BU133" s="1051"/>
      <c r="BV133" s="1191"/>
      <c r="BW133" s="1191"/>
      <c r="BX133" s="1837"/>
      <c r="BY133" s="1853"/>
      <c r="BZ133" s="998"/>
    </row>
    <row r="134" spans="1:78" ht="17" thickBot="1" x14ac:dyDescent="0.25">
      <c r="A134" s="1817"/>
      <c r="B134" s="1818"/>
      <c r="C134" s="1819"/>
      <c r="D134" s="1821"/>
      <c r="E134" s="1005"/>
      <c r="F134" s="1760"/>
      <c r="G134" s="996"/>
      <c r="H134" s="1014"/>
      <c r="I134" s="1775"/>
      <c r="J134" s="1768"/>
      <c r="K134" s="1023"/>
      <c r="L134" s="996"/>
      <c r="M134" s="1170"/>
      <c r="N134" s="996"/>
      <c r="O134" s="996"/>
      <c r="P134" s="1192"/>
      <c r="Q134" s="1828"/>
      <c r="R134" s="1775"/>
      <c r="S134" s="1826"/>
      <c r="T134" s="1775"/>
      <c r="U134" s="1826"/>
      <c r="V134" s="1775"/>
      <c r="W134" s="1826"/>
      <c r="X134" s="1782"/>
      <c r="Y134" s="1826"/>
      <c r="Z134" s="1826"/>
      <c r="AA134" s="1770"/>
      <c r="AB134" s="773">
        <v>6</v>
      </c>
      <c r="AC134" s="757"/>
      <c r="AD134" s="757"/>
      <c r="AE134" s="757"/>
      <c r="AF134" s="896" t="str">
        <f t="shared" si="0"/>
        <v/>
      </c>
      <c r="AG134" s="888"/>
      <c r="AH134" s="887" t="str">
        <f t="shared" si="1"/>
        <v/>
      </c>
      <c r="AI134" s="888"/>
      <c r="AJ134" s="887" t="str">
        <f t="shared" si="2"/>
        <v/>
      </c>
      <c r="AK134" s="889" t="str">
        <f t="shared" si="3"/>
        <v/>
      </c>
      <c r="AL134" s="935" t="str">
        <f>IFERROR(IF(AND(AF133="Probabilidad",AF134="Probabilidad"),(AL133-(+AL133*AK134)),IF(AND(AF133="Impacto",AF134="Probabilidad"),(AL132-(+AL132*AK134)),IF(AF134="Impacto",AL133,""))),"")</f>
        <v/>
      </c>
      <c r="AM134" s="935" t="str">
        <f>IFERROR(IF(AND(AF133="Impacto",AF134="Impacto"),(AM133-(+AM133*AK134)),IF(AND(AF133="Probabilidad",AF134="Impacto"),(AM132-(+AM132*AK134)),IF(AF134="Probabilidad",AM133,""))),"")</f>
        <v/>
      </c>
      <c r="AN134" s="51"/>
      <c r="AO134" s="51"/>
      <c r="AP134" s="51"/>
      <c r="AQ134" s="51"/>
      <c r="AR134" s="1014"/>
      <c r="AS134" s="1768"/>
      <c r="AT134" s="1768"/>
      <c r="AU134" s="1770"/>
      <c r="AV134" s="1768"/>
      <c r="AW134" s="1768"/>
      <c r="AX134" s="1770"/>
      <c r="AY134" s="1770"/>
      <c r="AZ134" s="1770"/>
      <c r="BA134" s="1775"/>
      <c r="BB134" s="770"/>
      <c r="BC134" s="770"/>
      <c r="BD134" s="762" t="str">
        <f t="shared" ref="BD134:BD197" si="7">IF(SUM(BE134:BH134)=0,"",SUM(BE134:BH134))</f>
        <v/>
      </c>
      <c r="BE134" s="757"/>
      <c r="BF134" s="757"/>
      <c r="BG134" s="757"/>
      <c r="BH134" s="757"/>
      <c r="BI134" s="770"/>
      <c r="BJ134" s="770"/>
      <c r="BK134" s="770"/>
      <c r="BL134" s="770"/>
      <c r="BM134" s="749"/>
      <c r="BN134" s="749"/>
      <c r="BO134" s="749"/>
      <c r="BP134" s="749"/>
      <c r="BQ134" s="766"/>
      <c r="BR134" s="890"/>
      <c r="BS134" s="891"/>
      <c r="BT134" s="891"/>
      <c r="BU134" s="1052"/>
      <c r="BV134" s="1192"/>
      <c r="BW134" s="1192"/>
      <c r="BX134" s="1838"/>
      <c r="BY134" s="1854"/>
      <c r="BZ134" s="999"/>
    </row>
    <row r="135" spans="1:78" ht="145" x14ac:dyDescent="0.2">
      <c r="A135" s="1817"/>
      <c r="B135" s="1818"/>
      <c r="C135" s="1819"/>
      <c r="D135" s="1000" t="s">
        <v>1387</v>
      </c>
      <c r="E135" s="1003" t="s">
        <v>284</v>
      </c>
      <c r="F135" s="1006">
        <v>12</v>
      </c>
      <c r="G135" s="994" t="s">
        <v>1530</v>
      </c>
      <c r="H135" s="1012" t="s">
        <v>1247</v>
      </c>
      <c r="I135" s="1015" t="s">
        <v>1215</v>
      </c>
      <c r="J135" s="1812" t="str">
        <f>IF(D135="","",IF(D135="RG",[1]Árbol!A146,IF(D135="RIC",[1]Árbol!A146,IF(D135="RLAFT",[1]Árbol!A146,IF(D135="RF",[1]Árbol!A146,IF(I135="","",(CONCATENATE(I135," ",$M$3," ",G135," ",$M$4," ",O135," ",$M$5," ",N135))))))))</f>
        <v xml:space="preserve">Pérdida de Disponibilidad de Espacio en Onedrive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135" s="1021" t="s">
        <v>313</v>
      </c>
      <c r="L135" s="994" t="s">
        <v>562</v>
      </c>
      <c r="M135" s="1168" t="s">
        <v>1389</v>
      </c>
      <c r="N135" s="994" t="s">
        <v>1528</v>
      </c>
      <c r="O135" s="994" t="s">
        <v>1529</v>
      </c>
      <c r="P135" s="1075" t="s">
        <v>1392</v>
      </c>
      <c r="Q135" s="1133" t="s">
        <v>1392</v>
      </c>
      <c r="R135" s="1015" t="s">
        <v>217</v>
      </c>
      <c r="S135" s="1824">
        <f>IF(R135="Muy Alta",100%,IF(R135="Alta",80%,IF(R135="Media",60%,IF(R135="Baja",40%,IF(R135="Muy Baja",20%,"")))))</f>
        <v>0.6</v>
      </c>
      <c r="T135" s="1015" t="s">
        <v>317</v>
      </c>
      <c r="U135" s="1824">
        <f>IF(T135="Catastrófico",100%,IF(T135="Mayor",80%,IF(T135="Moderado",60%,IF(T135="Menor",40%,IF(T135="Leve",20%,"")))))</f>
        <v>0.2</v>
      </c>
      <c r="V135" s="1015" t="s">
        <v>251</v>
      </c>
      <c r="W135" s="1824">
        <f>IF(V135="Catastrófico",100%,IF(V135="Mayor",80%,IF(V135="Moderado",60%,IF(V135="Menor",40%,IF(V135="Leve",20%,"")))))</f>
        <v>0.4</v>
      </c>
      <c r="X135" s="1029" t="str">
        <f>IF(Y135=100%,"Catastrófico",IF(Y135=80%,"Mayor",IF(Y135=60%,"Moderado",IF(Y135=40%,"Menor",IF(Y135=20%,"Leve","")))))</f>
        <v>Menor</v>
      </c>
      <c r="Y135" s="1824">
        <f>IF(AND(U135="",W135=""),"",MAX(U135,W135))</f>
        <v>0.4</v>
      </c>
      <c r="Z135" s="1824" t="str">
        <f>CONCATENATE(R135,X135)</f>
        <v>MediaMenor</v>
      </c>
      <c r="AA135" s="1032" t="str">
        <f>IF(Z135="Muy AltaLeve","Alto",IF(Z135="Muy AltaMenor","Alto",IF(Z135="Muy AltaModerado","Alto",IF(Z135="Muy AltaMayor","Alto",IF(Z135="Muy AltaCatastrófico","Extremo",IF(Z135="AltaLeve","Moderado",IF(Z135="AltaMenor","Moderado",IF(Z135="AltaModerado","Alto",IF(Z135="AltaMayor","Alto",IF(Z135="AltaCatastrófico","Extremo",IF(Z135="MediaLeve","Moderado",IF(Z135="MediaMenor","Moderado",IF(Z135="MediaModerado","Moderado",IF(Z135="MediaMayor","Alto",IF(Z135="MediaCatastrófico","Extremo",IF(Z135="BajaLeve","Bajo",IF(Z135="BajaMenor","Moderado",IF(Z135="BajaModerado","Moderado",IF(Z135="BajaMayor","Alto",IF(Z135="BajaCatastrófico","Extremo",IF(Z135="Muy BajaLeve","Bajo",IF(Z135="Muy BajaMenor","Bajo",IF(Z135="Muy BajaModerado","Moderado",IF(Z135="Muy BajaMayor","Alto",IF(Z135="Muy BajaCatastrófico","Extremo","")))))))))))))))))))))))))</f>
        <v>Moderado</v>
      </c>
      <c r="AB135" s="97">
        <v>1</v>
      </c>
      <c r="AC135" s="9" t="s">
        <v>1402</v>
      </c>
      <c r="AD135" s="9">
        <v>3</v>
      </c>
      <c r="AE135" s="9" t="s">
        <v>1403</v>
      </c>
      <c r="AF135" s="99" t="str">
        <f t="shared" si="0"/>
        <v>Probabilidad</v>
      </c>
      <c r="AG135" s="10" t="s">
        <v>221</v>
      </c>
      <c r="AH135" s="787">
        <f t="shared" si="1"/>
        <v>0.25</v>
      </c>
      <c r="AI135" s="10" t="s">
        <v>734</v>
      </c>
      <c r="AJ135" s="787">
        <f t="shared" si="2"/>
        <v>0.25</v>
      </c>
      <c r="AK135" s="101">
        <f t="shared" si="3"/>
        <v>0.5</v>
      </c>
      <c r="AL135" s="100">
        <f>IFERROR(IF(AF135="Probabilidad",(S135-(+S135*AK135)),IF(AF135="Impacto",S135,"")),"")</f>
        <v>0.3</v>
      </c>
      <c r="AM135" s="100">
        <f>IFERROR(IF(AF135="Impacto",(Y135-(+Y135*AK135)),IF(AF135="Probabilidad",Y135,"")),"")</f>
        <v>0.4</v>
      </c>
      <c r="AN135" s="50" t="s">
        <v>223</v>
      </c>
      <c r="AO135" s="50" t="s">
        <v>443</v>
      </c>
      <c r="AP135" s="50" t="s">
        <v>241</v>
      </c>
      <c r="AQ135" s="50" t="s">
        <v>242</v>
      </c>
      <c r="AR135" s="1764" t="s">
        <v>1416</v>
      </c>
      <c r="AS135" s="1035">
        <f>S135</f>
        <v>0.6</v>
      </c>
      <c r="AT135" s="1035">
        <f>IF(AL135="","",MIN(AL135:AL140))</f>
        <v>0.126</v>
      </c>
      <c r="AU135" s="1032" t="str">
        <f>IFERROR(IF(AT135="","",IF(AT135&lt;=0.2,"Muy Baja",IF(AT135&lt;=0.4,"Baja",IF(AT135&lt;=0.6,"Media",IF(AT135&lt;=0.8,"Alta","Muy Alta"))))),"")</f>
        <v>Muy Baja</v>
      </c>
      <c r="AV135" s="1035">
        <f>Y135</f>
        <v>0.4</v>
      </c>
      <c r="AW135" s="1035">
        <f>IF(AM135="","",MIN(AM135:AM140))</f>
        <v>0.30000000000000004</v>
      </c>
      <c r="AX135" s="1032" t="str">
        <f>IFERROR(IF(AW135="","",IF(AW135&lt;=0.2,"Leve",IF(AW135&lt;=0.4,"Menor",IF(AW135&lt;=0.6,"Moderado",IF(AW135&lt;=0.8,"Mayor","Catastrófico"))))),"")</f>
        <v>Menor</v>
      </c>
      <c r="AY135" s="1032" t="str">
        <f>AA135</f>
        <v>Moderado</v>
      </c>
      <c r="AZ135" s="1032" t="str">
        <f>IFERROR(IF(OR(AND(AU135="Muy Baja",AX135="Leve"),AND(AU135="Muy Baja",AX135="Menor"),AND(AU135="Baja",AX135="Leve")),"Bajo",IF(OR(AND(AU135="Muy baja",AX135="Moderado"),AND(AU135="Baja",AX135="Menor"),AND(AU135="Baja",AX135="Moderado"),AND(AU135="Media",AX135="Leve"),AND(AU135="Media",AX135="Menor"),AND(AU135="Media",AX135="Moderado"),AND(AU135="Alta",AX135="Leve"),AND(AU135="Alta",AX135="Menor")),"Moderado",IF(OR(AND(AU135="Muy Baja",AX135="Mayor"),AND(AU135="Baja",AX135="Mayor"),AND(AU135="Media",AX135="Mayor"),AND(AU135="Alta",AX135="Moderado"),AND(AU135="Alta",AX135="Mayor"),AND(AU135="Muy Alta",AX135="Leve"),AND(AU135="Muy Alta",AX135="Menor"),AND(AU135="Muy Alta",AX135="Moderado"),AND(AU135="Muy Alta",AX135="Mayor")),"Alto",IF(OR(AND(AU135="Muy Baja",AX135="Catastrófico"),AND(AU135="Baja",AX135="Catastrófico"),AND(AU135="Media",AX135="Catastrófico"),AND(AU135="Alta",AX135="Catastrófico"),AND(AU135="Muy Alta",AX135="Catastrófico")),"Extremo","")))),"")</f>
        <v>Bajo</v>
      </c>
      <c r="BA135" s="1015" t="s">
        <v>255</v>
      </c>
      <c r="BB135" s="46"/>
      <c r="BC135" s="46"/>
      <c r="BD135" s="103" t="str">
        <f t="shared" si="7"/>
        <v/>
      </c>
      <c r="BE135" s="9"/>
      <c r="BF135" s="9"/>
      <c r="BG135" s="9"/>
      <c r="BH135" s="9"/>
      <c r="BI135" s="46"/>
      <c r="BJ135" s="46"/>
      <c r="BK135" s="46"/>
      <c r="BL135" s="46"/>
      <c r="BM135" s="48"/>
      <c r="BN135" s="48"/>
      <c r="BO135" s="48"/>
      <c r="BP135" s="48"/>
      <c r="BQ135" s="104"/>
      <c r="BR135" s="797"/>
      <c r="BS135" s="883"/>
      <c r="BT135" s="883"/>
      <c r="BU135" s="1050"/>
      <c r="BV135" s="1075"/>
      <c r="BW135" s="1075"/>
      <c r="BX135" s="1836"/>
      <c r="BY135" s="1852"/>
      <c r="BZ135" s="997"/>
    </row>
    <row r="136" spans="1:78" ht="167" x14ac:dyDescent="0.2">
      <c r="A136" s="1817"/>
      <c r="B136" s="1818"/>
      <c r="C136" s="1819"/>
      <c r="D136" s="1820"/>
      <c r="E136" s="1004"/>
      <c r="F136" s="1759"/>
      <c r="G136" s="995"/>
      <c r="H136" s="1013"/>
      <c r="I136" s="1774"/>
      <c r="J136" s="1767"/>
      <c r="K136" s="1022"/>
      <c r="L136" s="995"/>
      <c r="M136" s="1169"/>
      <c r="N136" s="995"/>
      <c r="O136" s="995"/>
      <c r="P136" s="1191"/>
      <c r="Q136" s="1827"/>
      <c r="R136" s="1774"/>
      <c r="S136" s="1825"/>
      <c r="T136" s="1774"/>
      <c r="U136" s="1825"/>
      <c r="V136" s="1774"/>
      <c r="W136" s="1825"/>
      <c r="X136" s="1781"/>
      <c r="Y136" s="1825"/>
      <c r="Z136" s="1825"/>
      <c r="AA136" s="1769"/>
      <c r="AB136" s="812">
        <v>2</v>
      </c>
      <c r="AC136" s="774" t="s">
        <v>1405</v>
      </c>
      <c r="AD136" s="774">
        <v>3</v>
      </c>
      <c r="AE136" s="774" t="s">
        <v>1403</v>
      </c>
      <c r="AF136" s="813" t="str">
        <f t="shared" si="0"/>
        <v>Impacto</v>
      </c>
      <c r="AG136" s="780" t="s">
        <v>264</v>
      </c>
      <c r="AH136" s="790">
        <f t="shared" si="1"/>
        <v>0.1</v>
      </c>
      <c r="AI136" s="780" t="s">
        <v>222</v>
      </c>
      <c r="AJ136" s="790">
        <f t="shared" si="2"/>
        <v>0.15</v>
      </c>
      <c r="AK136" s="814">
        <f t="shared" si="3"/>
        <v>0.25</v>
      </c>
      <c r="AL136" s="815">
        <f>IFERROR(IF(AND(AF135="Probabilidad",AF136="Probabilidad"),(AL135-(+AL135*AK136)),IF(AF136="Probabilidad",(S135-(+S135*AK136)),IF(AF136="Impacto",AL135,""))),"")</f>
        <v>0.3</v>
      </c>
      <c r="AM136" s="815">
        <f>IFERROR(IF(AND(AF135="Impacto",AF136="Impacto"),(AM135-(+AM135*AK136)),IF(AF136="Impacto",(Y135-(Y135*AK136)),IF(AF136="Probabilidad",AM135,""))),"")</f>
        <v>0.30000000000000004</v>
      </c>
      <c r="AN136" s="751" t="s">
        <v>223</v>
      </c>
      <c r="AO136" s="751" t="s">
        <v>291</v>
      </c>
      <c r="AP136" s="751" t="s">
        <v>241</v>
      </c>
      <c r="AQ136" s="751" t="s">
        <v>242</v>
      </c>
      <c r="AR136" s="1013"/>
      <c r="AS136" s="1767"/>
      <c r="AT136" s="1767"/>
      <c r="AU136" s="1769"/>
      <c r="AV136" s="1767"/>
      <c r="AW136" s="1767"/>
      <c r="AX136" s="1769"/>
      <c r="AY136" s="1769"/>
      <c r="AZ136" s="1769"/>
      <c r="BA136" s="1774"/>
      <c r="BB136" s="789"/>
      <c r="BC136" s="789"/>
      <c r="BD136" s="822" t="str">
        <f t="shared" si="7"/>
        <v/>
      </c>
      <c r="BE136" s="774"/>
      <c r="BF136" s="774"/>
      <c r="BG136" s="774"/>
      <c r="BH136" s="774"/>
      <c r="BI136" s="789"/>
      <c r="BJ136" s="789"/>
      <c r="BK136" s="789"/>
      <c r="BL136" s="789"/>
      <c r="BM136" s="791"/>
      <c r="BN136" s="791"/>
      <c r="BO136" s="791"/>
      <c r="BP136" s="791"/>
      <c r="BQ136" s="792"/>
      <c r="BR136" s="796"/>
      <c r="BS136" s="884"/>
      <c r="BT136" s="884"/>
      <c r="BU136" s="1051"/>
      <c r="BV136" s="1191"/>
      <c r="BW136" s="1191"/>
      <c r="BX136" s="1837"/>
      <c r="BY136" s="1853"/>
      <c r="BZ136" s="998"/>
    </row>
    <row r="137" spans="1:78" ht="145" x14ac:dyDescent="0.2">
      <c r="A137" s="1817"/>
      <c r="B137" s="1818"/>
      <c r="C137" s="1819"/>
      <c r="D137" s="1820"/>
      <c r="E137" s="1004"/>
      <c r="F137" s="1759"/>
      <c r="G137" s="995"/>
      <c r="H137" s="1013"/>
      <c r="I137" s="1774"/>
      <c r="J137" s="1767"/>
      <c r="K137" s="1022"/>
      <c r="L137" s="995"/>
      <c r="M137" s="1169"/>
      <c r="N137" s="995"/>
      <c r="O137" s="995"/>
      <c r="P137" s="1191"/>
      <c r="Q137" s="1827"/>
      <c r="R137" s="1774"/>
      <c r="S137" s="1825"/>
      <c r="T137" s="1774"/>
      <c r="U137" s="1825"/>
      <c r="V137" s="1774"/>
      <c r="W137" s="1825"/>
      <c r="X137" s="1781"/>
      <c r="Y137" s="1825"/>
      <c r="Z137" s="1825"/>
      <c r="AA137" s="1769"/>
      <c r="AB137" s="812">
        <v>3</v>
      </c>
      <c r="AC137" s="774" t="s">
        <v>1406</v>
      </c>
      <c r="AD137" s="774">
        <v>2</v>
      </c>
      <c r="AE137" s="774" t="s">
        <v>1408</v>
      </c>
      <c r="AF137" s="813" t="str">
        <f t="shared" si="0"/>
        <v>Probabilidad</v>
      </c>
      <c r="AG137" s="780" t="s">
        <v>221</v>
      </c>
      <c r="AH137" s="790">
        <f t="shared" si="1"/>
        <v>0.25</v>
      </c>
      <c r="AI137" s="780" t="s">
        <v>222</v>
      </c>
      <c r="AJ137" s="790">
        <f t="shared" si="2"/>
        <v>0.15</v>
      </c>
      <c r="AK137" s="814">
        <f t="shared" si="3"/>
        <v>0.4</v>
      </c>
      <c r="AL137" s="815">
        <f>IFERROR(IF(AND(AF136="Probabilidad",AF137="Probabilidad"),(AL136-(+AL136*AK137)),IF(AND(AF136="Impacto",AF137="Probabilidad"),(AL135-(+AL135*AK137)),IF(AF137="Impacto",AL136,""))),"")</f>
        <v>0.18</v>
      </c>
      <c r="AM137" s="815">
        <f>IFERROR(IF(AND(AF136="Impacto",AF137="Impacto"),(AM136-(+AM136*AK137)),IF(AND(AF136="Probabilidad",AF137="Impacto"),(AM135-(+AM135*AK137)),IF(AF137="Probabilidad",AM136,""))),"")</f>
        <v>0.30000000000000004</v>
      </c>
      <c r="AN137" s="751" t="s">
        <v>223</v>
      </c>
      <c r="AO137" s="751" t="s">
        <v>443</v>
      </c>
      <c r="AP137" s="751" t="s">
        <v>241</v>
      </c>
      <c r="AQ137" s="751" t="s">
        <v>226</v>
      </c>
      <c r="AR137" s="1013"/>
      <c r="AS137" s="1767"/>
      <c r="AT137" s="1767"/>
      <c r="AU137" s="1769"/>
      <c r="AV137" s="1767"/>
      <c r="AW137" s="1767"/>
      <c r="AX137" s="1769"/>
      <c r="AY137" s="1769"/>
      <c r="AZ137" s="1769"/>
      <c r="BA137" s="1774"/>
      <c r="BB137" s="789"/>
      <c r="BC137" s="789"/>
      <c r="BD137" s="822" t="str">
        <f t="shared" si="7"/>
        <v/>
      </c>
      <c r="BE137" s="774"/>
      <c r="BF137" s="774"/>
      <c r="BG137" s="774"/>
      <c r="BH137" s="774"/>
      <c r="BI137" s="789"/>
      <c r="BJ137" s="789"/>
      <c r="BK137" s="789"/>
      <c r="BL137" s="789"/>
      <c r="BM137" s="791"/>
      <c r="BN137" s="791"/>
      <c r="BO137" s="791"/>
      <c r="BP137" s="791"/>
      <c r="BQ137" s="792"/>
      <c r="BR137" s="796"/>
      <c r="BS137" s="884"/>
      <c r="BT137" s="884"/>
      <c r="BU137" s="1051"/>
      <c r="BV137" s="1191"/>
      <c r="BW137" s="1191"/>
      <c r="BX137" s="1837"/>
      <c r="BY137" s="1853"/>
      <c r="BZ137" s="998"/>
    </row>
    <row r="138" spans="1:78" ht="118" x14ac:dyDescent="0.2">
      <c r="A138" s="1817"/>
      <c r="B138" s="1818"/>
      <c r="C138" s="1819"/>
      <c r="D138" s="1820"/>
      <c r="E138" s="1004"/>
      <c r="F138" s="1759"/>
      <c r="G138" s="995"/>
      <c r="H138" s="1013"/>
      <c r="I138" s="1774"/>
      <c r="J138" s="1767"/>
      <c r="K138" s="1022"/>
      <c r="L138" s="995"/>
      <c r="M138" s="1169"/>
      <c r="N138" s="995"/>
      <c r="O138" s="995"/>
      <c r="P138" s="1191"/>
      <c r="Q138" s="1827"/>
      <c r="R138" s="1774"/>
      <c r="S138" s="1825"/>
      <c r="T138" s="1774"/>
      <c r="U138" s="1825"/>
      <c r="V138" s="1774"/>
      <c r="W138" s="1825"/>
      <c r="X138" s="1781"/>
      <c r="Y138" s="1825"/>
      <c r="Z138" s="1825"/>
      <c r="AA138" s="1769"/>
      <c r="AB138" s="812">
        <v>4</v>
      </c>
      <c r="AC138" s="774" t="s">
        <v>1409</v>
      </c>
      <c r="AD138" s="774">
        <v>1</v>
      </c>
      <c r="AE138" s="774" t="s">
        <v>1410</v>
      </c>
      <c r="AF138" s="813" t="str">
        <f t="shared" si="0"/>
        <v>Probabilidad</v>
      </c>
      <c r="AG138" s="780" t="s">
        <v>281</v>
      </c>
      <c r="AH138" s="790">
        <f t="shared" si="1"/>
        <v>0.15</v>
      </c>
      <c r="AI138" s="780" t="s">
        <v>222</v>
      </c>
      <c r="AJ138" s="790">
        <f t="shared" si="2"/>
        <v>0.15</v>
      </c>
      <c r="AK138" s="814">
        <f t="shared" si="3"/>
        <v>0.3</v>
      </c>
      <c r="AL138" s="815">
        <f>IFERROR(IF(AND(AF137="Probabilidad",AF138="Probabilidad"),(AL137-(+AL137*AK138)),IF(AND(AF137="Impacto",AF138="Probabilidad"),(AL136-(+AL136*AK138)),IF(AF138="Impacto",AL137,""))),"")</f>
        <v>0.126</v>
      </c>
      <c r="AM138" s="815">
        <f>IFERROR(IF(AND(AF137="Impacto",AF138="Impacto"),(AM137-(+AM137*AK138)),IF(AND(AF137="Probabilidad",AF138="Impacto"),(AM136-(+AM136*AK138)),IF(AF138="Probabilidad",AM137,""))),"")</f>
        <v>0.30000000000000004</v>
      </c>
      <c r="AN138" s="751" t="s">
        <v>859</v>
      </c>
      <c r="AO138" s="751" t="s">
        <v>245</v>
      </c>
      <c r="AP138" s="751" t="s">
        <v>241</v>
      </c>
      <c r="AQ138" s="751" t="s">
        <v>226</v>
      </c>
      <c r="AR138" s="1013"/>
      <c r="AS138" s="1767"/>
      <c r="AT138" s="1767"/>
      <c r="AU138" s="1769"/>
      <c r="AV138" s="1767"/>
      <c r="AW138" s="1767"/>
      <c r="AX138" s="1769"/>
      <c r="AY138" s="1769"/>
      <c r="AZ138" s="1769"/>
      <c r="BA138" s="1774"/>
      <c r="BB138" s="789"/>
      <c r="BC138" s="789"/>
      <c r="BD138" s="822" t="str">
        <f t="shared" si="7"/>
        <v/>
      </c>
      <c r="BE138" s="774"/>
      <c r="BF138" s="774"/>
      <c r="BG138" s="774"/>
      <c r="BH138" s="774"/>
      <c r="BI138" s="789"/>
      <c r="BJ138" s="789"/>
      <c r="BK138" s="789"/>
      <c r="BL138" s="789"/>
      <c r="BM138" s="791"/>
      <c r="BN138" s="791"/>
      <c r="BO138" s="791"/>
      <c r="BP138" s="791"/>
      <c r="BQ138" s="792"/>
      <c r="BR138" s="796"/>
      <c r="BS138" s="884"/>
      <c r="BT138" s="884"/>
      <c r="BU138" s="1051"/>
      <c r="BV138" s="1191"/>
      <c r="BW138" s="1191"/>
      <c r="BX138" s="1837"/>
      <c r="BY138" s="1853"/>
      <c r="BZ138" s="998"/>
    </row>
    <row r="139" spans="1:78" ht="16" x14ac:dyDescent="0.2">
      <c r="A139" s="1817"/>
      <c r="B139" s="1818"/>
      <c r="C139" s="1819"/>
      <c r="D139" s="1820"/>
      <c r="E139" s="1004"/>
      <c r="F139" s="1759"/>
      <c r="G139" s="995"/>
      <c r="H139" s="1013"/>
      <c r="I139" s="1774"/>
      <c r="J139" s="1767"/>
      <c r="K139" s="1022"/>
      <c r="L139" s="995"/>
      <c r="M139" s="1169"/>
      <c r="N139" s="995"/>
      <c r="O139" s="995"/>
      <c r="P139" s="1191"/>
      <c r="Q139" s="1827"/>
      <c r="R139" s="1774"/>
      <c r="S139" s="1825"/>
      <c r="T139" s="1774"/>
      <c r="U139" s="1825"/>
      <c r="V139" s="1774"/>
      <c r="W139" s="1825"/>
      <c r="X139" s="1781"/>
      <c r="Y139" s="1825"/>
      <c r="Z139" s="1825"/>
      <c r="AA139" s="1769"/>
      <c r="AB139" s="812">
        <v>5</v>
      </c>
      <c r="AC139" s="774"/>
      <c r="AD139" s="774"/>
      <c r="AE139" s="774"/>
      <c r="AF139" s="813" t="str">
        <f t="shared" si="0"/>
        <v/>
      </c>
      <c r="AG139" s="780"/>
      <c r="AH139" s="790" t="str">
        <f t="shared" si="1"/>
        <v/>
      </c>
      <c r="AI139" s="780"/>
      <c r="AJ139" s="790" t="str">
        <f t="shared" si="2"/>
        <v/>
      </c>
      <c r="AK139" s="814" t="str">
        <f t="shared" si="3"/>
        <v/>
      </c>
      <c r="AL139" s="815" t="str">
        <f>IFERROR(IF(AND(AF138="Probabilidad",AF139="Probabilidad"),(AL138-(+AL138*AK139)),IF(AND(AF138="Impacto",AF139="Probabilidad"),(AL137-(+AL137*AK139)),IF(AF139="Impacto",AL138,""))),"")</f>
        <v/>
      </c>
      <c r="AM139" s="815" t="str">
        <f>IFERROR(IF(AND(AF138="Impacto",AF139="Impacto"),(AM138-(+AM138*AK139)),IF(AND(AF138="Probabilidad",AF139="Impacto"),(AM137-(+AM137*AK139)),IF(AF139="Probabilidad",AM138,""))),"")</f>
        <v/>
      </c>
      <c r="AN139" s="751"/>
      <c r="AO139" s="751"/>
      <c r="AP139" s="751"/>
      <c r="AQ139" s="751"/>
      <c r="AR139" s="1013"/>
      <c r="AS139" s="1767"/>
      <c r="AT139" s="1767"/>
      <c r="AU139" s="1769"/>
      <c r="AV139" s="1767"/>
      <c r="AW139" s="1767"/>
      <c r="AX139" s="1769"/>
      <c r="AY139" s="1769"/>
      <c r="AZ139" s="1769"/>
      <c r="BA139" s="1774"/>
      <c r="BB139" s="789"/>
      <c r="BC139" s="789"/>
      <c r="BD139" s="822" t="str">
        <f t="shared" si="7"/>
        <v/>
      </c>
      <c r="BE139" s="774"/>
      <c r="BF139" s="774"/>
      <c r="BG139" s="774"/>
      <c r="BH139" s="774"/>
      <c r="BI139" s="789"/>
      <c r="BJ139" s="789"/>
      <c r="BK139" s="789"/>
      <c r="BL139" s="789"/>
      <c r="BM139" s="791"/>
      <c r="BN139" s="791"/>
      <c r="BO139" s="791"/>
      <c r="BP139" s="791"/>
      <c r="BQ139" s="792"/>
      <c r="BR139" s="796"/>
      <c r="BS139" s="884"/>
      <c r="BT139" s="884"/>
      <c r="BU139" s="1051"/>
      <c r="BV139" s="1191"/>
      <c r="BW139" s="1191"/>
      <c r="BX139" s="1837"/>
      <c r="BY139" s="1853"/>
      <c r="BZ139" s="998"/>
    </row>
    <row r="140" spans="1:78" ht="17" thickBot="1" x14ac:dyDescent="0.25">
      <c r="A140" s="1817"/>
      <c r="B140" s="1818"/>
      <c r="C140" s="1819"/>
      <c r="D140" s="1821"/>
      <c r="E140" s="1005"/>
      <c r="F140" s="1760"/>
      <c r="G140" s="996"/>
      <c r="H140" s="1014"/>
      <c r="I140" s="1775"/>
      <c r="J140" s="1768"/>
      <c r="K140" s="1023"/>
      <c r="L140" s="996"/>
      <c r="M140" s="1170"/>
      <c r="N140" s="996"/>
      <c r="O140" s="996"/>
      <c r="P140" s="1192"/>
      <c r="Q140" s="1828"/>
      <c r="R140" s="1775"/>
      <c r="S140" s="1826"/>
      <c r="T140" s="1775"/>
      <c r="U140" s="1826"/>
      <c r="V140" s="1775"/>
      <c r="W140" s="1826"/>
      <c r="X140" s="1782"/>
      <c r="Y140" s="1826"/>
      <c r="Z140" s="1826"/>
      <c r="AA140" s="1770"/>
      <c r="AB140" s="773">
        <v>6</v>
      </c>
      <c r="AC140" s="757"/>
      <c r="AD140" s="757"/>
      <c r="AE140" s="757"/>
      <c r="AF140" s="896" t="str">
        <f t="shared" si="0"/>
        <v/>
      </c>
      <c r="AG140" s="888"/>
      <c r="AH140" s="887" t="str">
        <f t="shared" si="1"/>
        <v/>
      </c>
      <c r="AI140" s="888"/>
      <c r="AJ140" s="887" t="str">
        <f t="shared" si="2"/>
        <v/>
      </c>
      <c r="AK140" s="889" t="str">
        <f t="shared" si="3"/>
        <v/>
      </c>
      <c r="AL140" s="935" t="str">
        <f>IFERROR(IF(AND(AF139="Probabilidad",AF140="Probabilidad"),(AL139-(+AL139*AK140)),IF(AND(AF139="Impacto",AF140="Probabilidad"),(AL138-(+AL138*AK140)),IF(AF140="Impacto",AL139,""))),"")</f>
        <v/>
      </c>
      <c r="AM140" s="935" t="str">
        <f>IFERROR(IF(AND(AF139="Impacto",AF140="Impacto"),(AM139-(+AM139*AK140)),IF(AND(AF139="Probabilidad",AF140="Impacto"),(AM138-(+AM138*AK140)),IF(AF140="Probabilidad",AM139,""))),"")</f>
        <v/>
      </c>
      <c r="AN140" s="51"/>
      <c r="AO140" s="51"/>
      <c r="AP140" s="51"/>
      <c r="AQ140" s="51"/>
      <c r="AR140" s="1014"/>
      <c r="AS140" s="1768"/>
      <c r="AT140" s="1768"/>
      <c r="AU140" s="1770"/>
      <c r="AV140" s="1768"/>
      <c r="AW140" s="1768"/>
      <c r="AX140" s="1770"/>
      <c r="AY140" s="1770"/>
      <c r="AZ140" s="1770"/>
      <c r="BA140" s="1775"/>
      <c r="BB140" s="770"/>
      <c r="BC140" s="770"/>
      <c r="BD140" s="762" t="str">
        <f t="shared" si="7"/>
        <v/>
      </c>
      <c r="BE140" s="757"/>
      <c r="BF140" s="757"/>
      <c r="BG140" s="757"/>
      <c r="BH140" s="757"/>
      <c r="BI140" s="770"/>
      <c r="BJ140" s="770"/>
      <c r="BK140" s="770"/>
      <c r="BL140" s="770"/>
      <c r="BM140" s="749"/>
      <c r="BN140" s="749"/>
      <c r="BO140" s="749"/>
      <c r="BP140" s="749"/>
      <c r="BQ140" s="766"/>
      <c r="BR140" s="890"/>
      <c r="BS140" s="891"/>
      <c r="BT140" s="891"/>
      <c r="BU140" s="1052"/>
      <c r="BV140" s="1192"/>
      <c r="BW140" s="1192"/>
      <c r="BX140" s="1838"/>
      <c r="BY140" s="1854"/>
      <c r="BZ140" s="999"/>
    </row>
    <row r="141" spans="1:78" ht="167" x14ac:dyDescent="0.2">
      <c r="A141" s="1817"/>
      <c r="B141" s="1818"/>
      <c r="C141" s="1819"/>
      <c r="D141" s="1000" t="s">
        <v>1387</v>
      </c>
      <c r="E141" s="1003" t="s">
        <v>284</v>
      </c>
      <c r="F141" s="1006">
        <v>13</v>
      </c>
      <c r="G141" s="994" t="s">
        <v>1531</v>
      </c>
      <c r="H141" s="1012" t="s">
        <v>1244</v>
      </c>
      <c r="I141" s="1015" t="s">
        <v>1218</v>
      </c>
      <c r="J141" s="1812" t="str">
        <f>IF(D141="","",IF(D141="RG",[1]Árbol!A152,IF(D141="RIC",[1]Árbol!A152,IF(D141="RLAFT",[1]Árbol!A152,IF(D141="RF",[1]Árbol!A152,IF(I141="","",(CONCATENATE(I141," ",$M$3," ",G141," ",$M$4," ",O141," ",$M$5," ",N141))))))))</f>
        <v>Pérdida de confidencialidad e integridad de Sicapital - Perno  1. Uso no autorizado del equipo
2. Corrupción de los datos
3. Pérdida o borrado de información  1.Ausencia de mecanismos de identificación y autentificación, como la autentificación de usuario
2.Ausencia de responsabilidades en la seguridad de la información en la descripción de los cargos
3. Desconocimiento de políticas de seguridad de la información</v>
      </c>
      <c r="K141" s="1021" t="s">
        <v>313</v>
      </c>
      <c r="L141" s="994" t="s">
        <v>562</v>
      </c>
      <c r="M141" s="1168" t="s">
        <v>1389</v>
      </c>
      <c r="N141" s="994" t="s">
        <v>1532</v>
      </c>
      <c r="O141" s="994" t="s">
        <v>1533</v>
      </c>
      <c r="P141" s="1075" t="s">
        <v>1392</v>
      </c>
      <c r="Q141" s="1133" t="s">
        <v>1392</v>
      </c>
      <c r="R141" s="1015" t="s">
        <v>340</v>
      </c>
      <c r="S141" s="1824">
        <f>IF(R141="Muy Alta",100%,IF(R141="Alta",80%,IF(R141="Media",60%,IF(R141="Baja",40%,IF(R141="Muy Baja",20%,"")))))</f>
        <v>0.8</v>
      </c>
      <c r="T141" s="1015" t="s">
        <v>218</v>
      </c>
      <c r="U141" s="1824">
        <f>IF(T141="Catastrófico",100%,IF(T141="Mayor",80%,IF(T141="Moderado",60%,IF(T141="Menor",40%,IF(T141="Leve",20%,"")))))</f>
        <v>0.6</v>
      </c>
      <c r="V141" s="1015" t="s">
        <v>317</v>
      </c>
      <c r="W141" s="1824">
        <f>IF(V141="Catastrófico",100%,IF(V141="Mayor",80%,IF(V141="Moderado",60%,IF(V141="Menor",40%,IF(V141="Leve",20%,"")))))</f>
        <v>0.2</v>
      </c>
      <c r="X141" s="1029" t="str">
        <f>IF(Y141=100%,"Catastrófico",IF(Y141=80%,"Mayor",IF(Y141=60%,"Moderado",IF(Y141=40%,"Menor",IF(Y141=20%,"Leve","")))))</f>
        <v>Moderado</v>
      </c>
      <c r="Y141" s="1824">
        <f>IF(AND(U141="",W141=""),"",MAX(U141,W141))</f>
        <v>0.6</v>
      </c>
      <c r="Z141" s="1824" t="str">
        <f>CONCATENATE(R141,X141)</f>
        <v>AltaModerado</v>
      </c>
      <c r="AA141" s="1032" t="str">
        <f>IF(Z141="Muy AltaLeve","Alto",IF(Z141="Muy AltaMenor","Alto",IF(Z141="Muy AltaModerado","Alto",IF(Z141="Muy AltaMayor","Alto",IF(Z141="Muy AltaCatastrófico","Extremo",IF(Z141="AltaLeve","Moderado",IF(Z141="AltaMenor","Moderado",IF(Z141="AltaModerado","Alto",IF(Z141="AltaMayor","Alto",IF(Z141="AltaCatastrófico","Extremo",IF(Z141="MediaLeve","Moderado",IF(Z141="MediaMenor","Moderado",IF(Z141="MediaModerado","Moderado",IF(Z141="MediaMayor","Alto",IF(Z141="MediaCatastrófico","Extremo",IF(Z141="BajaLeve","Bajo",IF(Z141="BajaMenor","Moderado",IF(Z141="BajaModerado","Moderado",IF(Z141="BajaMayor","Alto",IF(Z141="BajaCatastrófico","Extremo",IF(Z141="Muy BajaLeve","Bajo",IF(Z141="Muy BajaMenor","Bajo",IF(Z141="Muy BajaModerado","Moderado",IF(Z141="Muy BajaMayor","Alto",IF(Z141="Muy BajaCatastrófico","Extremo","")))))))))))))))))))))))))</f>
        <v>Alto</v>
      </c>
      <c r="AB141" s="97">
        <v>1</v>
      </c>
      <c r="AC141" s="9" t="s">
        <v>1534</v>
      </c>
      <c r="AD141" s="9">
        <v>1</v>
      </c>
      <c r="AE141" s="9" t="s">
        <v>1535</v>
      </c>
      <c r="AF141" s="99" t="str">
        <f t="shared" si="0"/>
        <v>Probabilidad</v>
      </c>
      <c r="AG141" s="10" t="s">
        <v>281</v>
      </c>
      <c r="AH141" s="787">
        <f t="shared" si="1"/>
        <v>0.15</v>
      </c>
      <c r="AI141" s="10" t="s">
        <v>734</v>
      </c>
      <c r="AJ141" s="787">
        <f t="shared" si="2"/>
        <v>0.25</v>
      </c>
      <c r="AK141" s="101">
        <f t="shared" si="3"/>
        <v>0.4</v>
      </c>
      <c r="AL141" s="100">
        <f>IFERROR(IF(AF141="Probabilidad",(S141-(+S141*AK141)),IF(AF141="Impacto",S141,"")),"")</f>
        <v>0.48</v>
      </c>
      <c r="AM141" s="100">
        <f>IFERROR(IF(AF141="Impacto",(Y141-(+Y141*AK141)),IF(AF141="Probabilidad",Y141,"")),"")</f>
        <v>0.6</v>
      </c>
      <c r="AN141" s="50" t="s">
        <v>223</v>
      </c>
      <c r="AO141" s="50" t="s">
        <v>291</v>
      </c>
      <c r="AP141" s="50" t="s">
        <v>241</v>
      </c>
      <c r="AQ141" s="50" t="s">
        <v>226</v>
      </c>
      <c r="AR141" s="1764" t="s">
        <v>1536</v>
      </c>
      <c r="AS141" s="1035">
        <f>S141</f>
        <v>0.8</v>
      </c>
      <c r="AT141" s="1035">
        <f>IF(AL141="","",MIN(AL141:AL146))</f>
        <v>0.20159999999999997</v>
      </c>
      <c r="AU141" s="1032" t="str">
        <f>IFERROR(IF(AT141="","",IF(AT141&lt;=0.2,"Muy Baja",IF(AT141&lt;=0.4,"Baja",IF(AT141&lt;=0.6,"Media",IF(AT141&lt;=0.8,"Alta","Muy Alta"))))),"")</f>
        <v>Baja</v>
      </c>
      <c r="AV141" s="1035">
        <f>Y141</f>
        <v>0.6</v>
      </c>
      <c r="AW141" s="1035">
        <f>IF(AM141="","",MIN(AM141:AM146))</f>
        <v>0.44999999999999996</v>
      </c>
      <c r="AX141" s="1032" t="str">
        <f>IFERROR(IF(AW141="","",IF(AW141&lt;=0.2,"Leve",IF(AW141&lt;=0.4,"Menor",IF(AW141&lt;=0.6,"Moderado",IF(AW141&lt;=0.8,"Mayor","Catastrófico"))))),"")</f>
        <v>Moderado</v>
      </c>
      <c r="AY141" s="1032" t="str">
        <f>AA141</f>
        <v>Alto</v>
      </c>
      <c r="AZ141" s="1032" t="str">
        <f>IFERROR(IF(OR(AND(AU141="Muy Baja",AX141="Leve"),AND(AU141="Muy Baja",AX141="Menor"),AND(AU141="Baja",AX141="Leve")),"Bajo",IF(OR(AND(AU141="Muy baja",AX141="Moderado"),AND(AU141="Baja",AX141="Menor"),AND(AU141="Baja",AX141="Moderado"),AND(AU141="Media",AX141="Leve"),AND(AU141="Media",AX141="Menor"),AND(AU141="Media",AX141="Moderado"),AND(AU141="Alta",AX141="Leve"),AND(AU141="Alta",AX141="Menor")),"Moderado",IF(OR(AND(AU141="Muy Baja",AX141="Mayor"),AND(AU141="Baja",AX141="Mayor"),AND(AU141="Media",AX141="Mayor"),AND(AU141="Alta",AX141="Moderado"),AND(AU141="Alta",AX141="Mayor"),AND(AU141="Muy Alta",AX141="Leve"),AND(AU141="Muy Alta",AX141="Menor"),AND(AU141="Muy Alta",AX141="Moderado"),AND(AU141="Muy Alta",AX141="Mayor")),"Alto",IF(OR(AND(AU141="Muy Baja",AX141="Catastrófico"),AND(AU141="Baja",AX141="Catastrófico"),AND(AU141="Media",AX141="Catastrófico"),AND(AU141="Alta",AX141="Catastrófico"),AND(AU141="Muy Alta",AX141="Catastrófico")),"Extremo","")))),"")</f>
        <v>Moderado</v>
      </c>
      <c r="BA141" s="1015" t="s">
        <v>228</v>
      </c>
      <c r="BB141" s="46" t="s">
        <v>1537</v>
      </c>
      <c r="BC141" s="46" t="s">
        <v>1483</v>
      </c>
      <c r="BD141" s="103">
        <f t="shared" si="7"/>
        <v>2</v>
      </c>
      <c r="BE141" s="9"/>
      <c r="BF141" s="9">
        <v>1</v>
      </c>
      <c r="BG141" s="9"/>
      <c r="BH141" s="9">
        <v>1</v>
      </c>
      <c r="BI141" s="46" t="s">
        <v>1484</v>
      </c>
      <c r="BJ141" s="46" t="s">
        <v>1485</v>
      </c>
      <c r="BK141" s="46"/>
      <c r="BL141" s="46"/>
      <c r="BM141" s="48"/>
      <c r="BN141" s="48"/>
      <c r="BO141" s="48"/>
      <c r="BP141" s="48"/>
      <c r="BQ141" s="104"/>
      <c r="BR141" s="797"/>
      <c r="BS141" s="883"/>
      <c r="BT141" s="883"/>
      <c r="BU141" s="1050"/>
      <c r="BV141" s="1075"/>
      <c r="BW141" s="1075"/>
      <c r="BX141" s="1836"/>
      <c r="BY141" s="1852"/>
      <c r="BZ141" s="997"/>
    </row>
    <row r="142" spans="1:78" ht="167" x14ac:dyDescent="0.2">
      <c r="A142" s="1817"/>
      <c r="B142" s="1818"/>
      <c r="C142" s="1819"/>
      <c r="D142" s="1820"/>
      <c r="E142" s="1004"/>
      <c r="F142" s="1759"/>
      <c r="G142" s="995"/>
      <c r="H142" s="1013"/>
      <c r="I142" s="1774"/>
      <c r="J142" s="1767"/>
      <c r="K142" s="1022"/>
      <c r="L142" s="995"/>
      <c r="M142" s="1169"/>
      <c r="N142" s="995"/>
      <c r="O142" s="995"/>
      <c r="P142" s="1191"/>
      <c r="Q142" s="1827"/>
      <c r="R142" s="1774"/>
      <c r="S142" s="1825"/>
      <c r="T142" s="1774"/>
      <c r="U142" s="1825"/>
      <c r="V142" s="1774"/>
      <c r="W142" s="1825"/>
      <c r="X142" s="1781"/>
      <c r="Y142" s="1825"/>
      <c r="Z142" s="1825"/>
      <c r="AA142" s="1769"/>
      <c r="AB142" s="812">
        <v>2</v>
      </c>
      <c r="AC142" s="774" t="s">
        <v>1538</v>
      </c>
      <c r="AD142" s="774">
        <v>1</v>
      </c>
      <c r="AE142" s="774" t="s">
        <v>1535</v>
      </c>
      <c r="AF142" s="813" t="str">
        <f t="shared" si="0"/>
        <v>Probabilidad</v>
      </c>
      <c r="AG142" s="780" t="s">
        <v>281</v>
      </c>
      <c r="AH142" s="790">
        <f t="shared" si="1"/>
        <v>0.15</v>
      </c>
      <c r="AI142" s="780" t="s">
        <v>222</v>
      </c>
      <c r="AJ142" s="790">
        <f t="shared" si="2"/>
        <v>0.15</v>
      </c>
      <c r="AK142" s="814">
        <f t="shared" si="3"/>
        <v>0.3</v>
      </c>
      <c r="AL142" s="815">
        <f>IFERROR(IF(AND(AF141="Probabilidad",AF142="Probabilidad"),(AL141-(+AL141*AK142)),IF(AF142="Probabilidad",(S141-(+S141*AK142)),IF(AF142="Impacto",AL141,""))),"")</f>
        <v>0.33599999999999997</v>
      </c>
      <c r="AM142" s="815">
        <f>IFERROR(IF(AND(AF141="Impacto",AF142="Impacto"),(AM141-(+AM141*AK142)),IF(AF142="Impacto",(Y141-(Y141*AK142)),IF(AF142="Probabilidad",AM141,""))),"")</f>
        <v>0.6</v>
      </c>
      <c r="AN142" s="751" t="s">
        <v>223</v>
      </c>
      <c r="AO142" s="751" t="s">
        <v>291</v>
      </c>
      <c r="AP142" s="751" t="s">
        <v>241</v>
      </c>
      <c r="AQ142" s="751" t="s">
        <v>226</v>
      </c>
      <c r="AR142" s="1013"/>
      <c r="AS142" s="1767"/>
      <c r="AT142" s="1767"/>
      <c r="AU142" s="1769"/>
      <c r="AV142" s="1767"/>
      <c r="AW142" s="1767"/>
      <c r="AX142" s="1769"/>
      <c r="AY142" s="1769"/>
      <c r="AZ142" s="1769"/>
      <c r="BA142" s="1774"/>
      <c r="BB142" s="789"/>
      <c r="BC142" s="789"/>
      <c r="BD142" s="822" t="str">
        <f t="shared" si="7"/>
        <v/>
      </c>
      <c r="BE142" s="774"/>
      <c r="BF142" s="774"/>
      <c r="BG142" s="774"/>
      <c r="BH142" s="774"/>
      <c r="BI142" s="789"/>
      <c r="BJ142" s="789"/>
      <c r="BK142" s="789"/>
      <c r="BL142" s="789"/>
      <c r="BM142" s="791"/>
      <c r="BN142" s="791"/>
      <c r="BO142" s="791"/>
      <c r="BP142" s="791"/>
      <c r="BQ142" s="792"/>
      <c r="BR142" s="796"/>
      <c r="BS142" s="884"/>
      <c r="BT142" s="884"/>
      <c r="BU142" s="1051"/>
      <c r="BV142" s="1191"/>
      <c r="BW142" s="1191"/>
      <c r="BX142" s="1837"/>
      <c r="BY142" s="1853"/>
      <c r="BZ142" s="998"/>
    </row>
    <row r="143" spans="1:78" ht="118" x14ac:dyDescent="0.2">
      <c r="A143" s="1817"/>
      <c r="B143" s="1818"/>
      <c r="C143" s="1819"/>
      <c r="D143" s="1820"/>
      <c r="E143" s="1004"/>
      <c r="F143" s="1759"/>
      <c r="G143" s="995"/>
      <c r="H143" s="1013"/>
      <c r="I143" s="1774"/>
      <c r="J143" s="1767"/>
      <c r="K143" s="1022"/>
      <c r="L143" s="995"/>
      <c r="M143" s="1169"/>
      <c r="N143" s="995"/>
      <c r="O143" s="995"/>
      <c r="P143" s="1191"/>
      <c r="Q143" s="1827"/>
      <c r="R143" s="1774"/>
      <c r="S143" s="1825"/>
      <c r="T143" s="1774"/>
      <c r="U143" s="1825"/>
      <c r="V143" s="1774"/>
      <c r="W143" s="1825"/>
      <c r="X143" s="1781"/>
      <c r="Y143" s="1825"/>
      <c r="Z143" s="1825"/>
      <c r="AA143" s="1769"/>
      <c r="AB143" s="812">
        <v>3</v>
      </c>
      <c r="AC143" s="774" t="s">
        <v>1409</v>
      </c>
      <c r="AD143" s="774" t="s">
        <v>1493</v>
      </c>
      <c r="AE143" s="774" t="s">
        <v>1480</v>
      </c>
      <c r="AF143" s="813" t="str">
        <f t="shared" si="0"/>
        <v>Impacto</v>
      </c>
      <c r="AG143" s="780" t="s">
        <v>264</v>
      </c>
      <c r="AH143" s="790">
        <f t="shared" si="1"/>
        <v>0.1</v>
      </c>
      <c r="AI143" s="780" t="s">
        <v>222</v>
      </c>
      <c r="AJ143" s="790">
        <f t="shared" si="2"/>
        <v>0.15</v>
      </c>
      <c r="AK143" s="814">
        <f t="shared" si="3"/>
        <v>0.25</v>
      </c>
      <c r="AL143" s="815">
        <f>IFERROR(IF(AND(AF142="Probabilidad",AF143="Probabilidad"),(AL142-(+AL142*AK143)),IF(AND(AF142="Impacto",AF143="Probabilidad"),(AL141-(+AL141*AK143)),IF(AF143="Impacto",AL142,""))),"")</f>
        <v>0.33599999999999997</v>
      </c>
      <c r="AM143" s="815">
        <f>IFERROR(IF(AND(AF142="Impacto",AF143="Impacto"),(AM142-(+AM142*AK143)),IF(AND(AF142="Probabilidad",AF143="Impacto"),(AM141-(+AM141*AK143)),IF(AF143="Probabilidad",AM142,""))),"")</f>
        <v>0.44999999999999996</v>
      </c>
      <c r="AN143" s="751" t="s">
        <v>859</v>
      </c>
      <c r="AO143" s="751" t="s">
        <v>245</v>
      </c>
      <c r="AP143" s="751" t="s">
        <v>241</v>
      </c>
      <c r="AQ143" s="751" t="s">
        <v>226</v>
      </c>
      <c r="AR143" s="1013"/>
      <c r="AS143" s="1767"/>
      <c r="AT143" s="1767"/>
      <c r="AU143" s="1769"/>
      <c r="AV143" s="1767"/>
      <c r="AW143" s="1767"/>
      <c r="AX143" s="1769"/>
      <c r="AY143" s="1769"/>
      <c r="AZ143" s="1769"/>
      <c r="BA143" s="1774"/>
      <c r="BB143" s="789"/>
      <c r="BC143" s="789"/>
      <c r="BD143" s="822" t="str">
        <f t="shared" si="7"/>
        <v/>
      </c>
      <c r="BE143" s="774"/>
      <c r="BF143" s="774"/>
      <c r="BG143" s="774"/>
      <c r="BH143" s="774"/>
      <c r="BI143" s="789"/>
      <c r="BJ143" s="789"/>
      <c r="BK143" s="789"/>
      <c r="BL143" s="789"/>
      <c r="BM143" s="791"/>
      <c r="BN143" s="791"/>
      <c r="BO143" s="791"/>
      <c r="BP143" s="791"/>
      <c r="BQ143" s="792"/>
      <c r="BR143" s="796"/>
      <c r="BS143" s="884"/>
      <c r="BT143" s="884"/>
      <c r="BU143" s="1051"/>
      <c r="BV143" s="1191"/>
      <c r="BW143" s="1191"/>
      <c r="BX143" s="1837"/>
      <c r="BY143" s="1853"/>
      <c r="BZ143" s="998"/>
    </row>
    <row r="144" spans="1:78" ht="145" x14ac:dyDescent="0.2">
      <c r="A144" s="1817"/>
      <c r="B144" s="1818"/>
      <c r="C144" s="1819"/>
      <c r="D144" s="1820"/>
      <c r="E144" s="1004"/>
      <c r="F144" s="1759"/>
      <c r="G144" s="995"/>
      <c r="H144" s="1013"/>
      <c r="I144" s="1774"/>
      <c r="J144" s="1767"/>
      <c r="K144" s="1022"/>
      <c r="L144" s="995"/>
      <c r="M144" s="1169"/>
      <c r="N144" s="995"/>
      <c r="O144" s="995"/>
      <c r="P144" s="1191"/>
      <c r="Q144" s="1827"/>
      <c r="R144" s="1774"/>
      <c r="S144" s="1825"/>
      <c r="T144" s="1774"/>
      <c r="U144" s="1825"/>
      <c r="V144" s="1774"/>
      <c r="W144" s="1825"/>
      <c r="X144" s="1781"/>
      <c r="Y144" s="1825"/>
      <c r="Z144" s="1825"/>
      <c r="AA144" s="1769"/>
      <c r="AB144" s="812">
        <v>4</v>
      </c>
      <c r="AC144" s="774" t="s">
        <v>1539</v>
      </c>
      <c r="AD144" s="774">
        <v>3</v>
      </c>
      <c r="AE144" s="774" t="s">
        <v>1403</v>
      </c>
      <c r="AF144" s="813" t="str">
        <f t="shared" si="0"/>
        <v>Probabilidad</v>
      </c>
      <c r="AG144" s="780" t="s">
        <v>221</v>
      </c>
      <c r="AH144" s="790">
        <f t="shared" si="1"/>
        <v>0.25</v>
      </c>
      <c r="AI144" s="780" t="s">
        <v>222</v>
      </c>
      <c r="AJ144" s="790">
        <f t="shared" si="2"/>
        <v>0.15</v>
      </c>
      <c r="AK144" s="814">
        <f t="shared" si="3"/>
        <v>0.4</v>
      </c>
      <c r="AL144" s="815">
        <f>IFERROR(IF(AND(AF143="Probabilidad",AF144="Probabilidad"),(AL143-(+AL143*AK144)),IF(AND(AF143="Impacto",AF144="Probabilidad"),(AL142-(+AL142*AK144)),IF(AF144="Impacto",AL143,""))),"")</f>
        <v>0.20159999999999997</v>
      </c>
      <c r="AM144" s="815">
        <f>IFERROR(IF(AND(AF143="Impacto",AF144="Impacto"),(AM143-(+AM143*AK144)),IF(AND(AF143="Probabilidad",AF144="Impacto"),(AM142-(+AM142*AK144)),IF(AF144="Probabilidad",AM143,""))),"")</f>
        <v>0.44999999999999996</v>
      </c>
      <c r="AN144" s="751" t="s">
        <v>223</v>
      </c>
      <c r="AO144" s="751" t="s">
        <v>443</v>
      </c>
      <c r="AP144" s="751" t="s">
        <v>241</v>
      </c>
      <c r="AQ144" s="751" t="s">
        <v>226</v>
      </c>
      <c r="AR144" s="1013"/>
      <c r="AS144" s="1767"/>
      <c r="AT144" s="1767"/>
      <c r="AU144" s="1769"/>
      <c r="AV144" s="1767"/>
      <c r="AW144" s="1767"/>
      <c r="AX144" s="1769"/>
      <c r="AY144" s="1769"/>
      <c r="AZ144" s="1769"/>
      <c r="BA144" s="1774"/>
      <c r="BB144" s="789"/>
      <c r="BC144" s="789"/>
      <c r="BD144" s="822" t="str">
        <f t="shared" si="7"/>
        <v/>
      </c>
      <c r="BE144" s="774"/>
      <c r="BF144" s="774"/>
      <c r="BG144" s="774"/>
      <c r="BH144" s="774"/>
      <c r="BI144" s="789"/>
      <c r="BJ144" s="789"/>
      <c r="BK144" s="789"/>
      <c r="BL144" s="789"/>
      <c r="BM144" s="791"/>
      <c r="BN144" s="791"/>
      <c r="BO144" s="791"/>
      <c r="BP144" s="791"/>
      <c r="BQ144" s="792"/>
      <c r="BR144" s="796"/>
      <c r="BS144" s="884"/>
      <c r="BT144" s="884"/>
      <c r="BU144" s="1051"/>
      <c r="BV144" s="1191"/>
      <c r="BW144" s="1191"/>
      <c r="BX144" s="1837"/>
      <c r="BY144" s="1853"/>
      <c r="BZ144" s="998"/>
    </row>
    <row r="145" spans="1:78" ht="16" x14ac:dyDescent="0.2">
      <c r="A145" s="1817"/>
      <c r="B145" s="1818"/>
      <c r="C145" s="1819"/>
      <c r="D145" s="1820"/>
      <c r="E145" s="1004"/>
      <c r="F145" s="1759"/>
      <c r="G145" s="995"/>
      <c r="H145" s="1013"/>
      <c r="I145" s="1774"/>
      <c r="J145" s="1767"/>
      <c r="K145" s="1022"/>
      <c r="L145" s="995"/>
      <c r="M145" s="1169"/>
      <c r="N145" s="995"/>
      <c r="O145" s="995"/>
      <c r="P145" s="1191"/>
      <c r="Q145" s="1827"/>
      <c r="R145" s="1774"/>
      <c r="S145" s="1825"/>
      <c r="T145" s="1774"/>
      <c r="U145" s="1825"/>
      <c r="V145" s="1774"/>
      <c r="W145" s="1825"/>
      <c r="X145" s="1781"/>
      <c r="Y145" s="1825"/>
      <c r="Z145" s="1825"/>
      <c r="AA145" s="1769"/>
      <c r="AB145" s="812">
        <v>5</v>
      </c>
      <c r="AC145" s="774"/>
      <c r="AD145" s="774"/>
      <c r="AE145" s="774"/>
      <c r="AF145" s="813" t="str">
        <f t="shared" si="0"/>
        <v/>
      </c>
      <c r="AG145" s="780"/>
      <c r="AH145" s="790" t="str">
        <f t="shared" si="1"/>
        <v/>
      </c>
      <c r="AI145" s="780"/>
      <c r="AJ145" s="790" t="str">
        <f t="shared" si="2"/>
        <v/>
      </c>
      <c r="AK145" s="814" t="str">
        <f t="shared" si="3"/>
        <v/>
      </c>
      <c r="AL145" s="815" t="str">
        <f>IFERROR(IF(AND(AF144="Probabilidad",AF145="Probabilidad"),(AL144-(+AL144*AK145)),IF(AND(AF144="Impacto",AF145="Probabilidad"),(AL143-(+AL143*AK145)),IF(AF145="Impacto",AL144,""))),"")</f>
        <v/>
      </c>
      <c r="AM145" s="815" t="str">
        <f>IFERROR(IF(AND(AF144="Impacto",AF145="Impacto"),(AM144-(+AM144*AK145)),IF(AND(AF144="Probabilidad",AF145="Impacto"),(AM143-(+AM143*AK145)),IF(AF145="Probabilidad",AM144,""))),"")</f>
        <v/>
      </c>
      <c r="AN145" s="751"/>
      <c r="AO145" s="751"/>
      <c r="AP145" s="751"/>
      <c r="AQ145" s="751"/>
      <c r="AR145" s="1013"/>
      <c r="AS145" s="1767"/>
      <c r="AT145" s="1767"/>
      <c r="AU145" s="1769"/>
      <c r="AV145" s="1767"/>
      <c r="AW145" s="1767"/>
      <c r="AX145" s="1769"/>
      <c r="AY145" s="1769"/>
      <c r="AZ145" s="1769"/>
      <c r="BA145" s="1774"/>
      <c r="BB145" s="789"/>
      <c r="BC145" s="789"/>
      <c r="BD145" s="822" t="str">
        <f t="shared" si="7"/>
        <v/>
      </c>
      <c r="BE145" s="774"/>
      <c r="BF145" s="774"/>
      <c r="BG145" s="774"/>
      <c r="BH145" s="774"/>
      <c r="BI145" s="789"/>
      <c r="BJ145" s="789"/>
      <c r="BK145" s="789"/>
      <c r="BL145" s="789"/>
      <c r="BM145" s="791"/>
      <c r="BN145" s="791"/>
      <c r="BO145" s="791"/>
      <c r="BP145" s="791"/>
      <c r="BQ145" s="792"/>
      <c r="BR145" s="796"/>
      <c r="BS145" s="884"/>
      <c r="BT145" s="884"/>
      <c r="BU145" s="1051"/>
      <c r="BV145" s="1191"/>
      <c r="BW145" s="1191"/>
      <c r="BX145" s="1837"/>
      <c r="BY145" s="1853"/>
      <c r="BZ145" s="998"/>
    </row>
    <row r="146" spans="1:78" ht="17" thickBot="1" x14ac:dyDescent="0.25">
      <c r="A146" s="1817"/>
      <c r="B146" s="1818"/>
      <c r="C146" s="1819"/>
      <c r="D146" s="1821"/>
      <c r="E146" s="1005"/>
      <c r="F146" s="1760"/>
      <c r="G146" s="996"/>
      <c r="H146" s="1014"/>
      <c r="I146" s="1775"/>
      <c r="J146" s="1768"/>
      <c r="K146" s="1023"/>
      <c r="L146" s="996"/>
      <c r="M146" s="1170"/>
      <c r="N146" s="996"/>
      <c r="O146" s="996"/>
      <c r="P146" s="1192"/>
      <c r="Q146" s="1828"/>
      <c r="R146" s="1775"/>
      <c r="S146" s="1826"/>
      <c r="T146" s="1775"/>
      <c r="U146" s="1826"/>
      <c r="V146" s="1775"/>
      <c r="W146" s="1826"/>
      <c r="X146" s="1782"/>
      <c r="Y146" s="1826"/>
      <c r="Z146" s="1826"/>
      <c r="AA146" s="1770"/>
      <c r="AB146" s="773">
        <v>6</v>
      </c>
      <c r="AC146" s="757"/>
      <c r="AD146" s="757"/>
      <c r="AE146" s="757"/>
      <c r="AF146" s="896" t="str">
        <f t="shared" si="0"/>
        <v/>
      </c>
      <c r="AG146" s="888"/>
      <c r="AH146" s="887" t="str">
        <f t="shared" si="1"/>
        <v/>
      </c>
      <c r="AI146" s="888"/>
      <c r="AJ146" s="887" t="str">
        <f t="shared" si="2"/>
        <v/>
      </c>
      <c r="AK146" s="889" t="str">
        <f t="shared" si="3"/>
        <v/>
      </c>
      <c r="AL146" s="935" t="str">
        <f>IFERROR(IF(AND(AF145="Probabilidad",AF146="Probabilidad"),(AL145-(+AL145*AK146)),IF(AND(AF145="Impacto",AF146="Probabilidad"),(AL144-(+AL144*AK146)),IF(AF146="Impacto",AL145,""))),"")</f>
        <v/>
      </c>
      <c r="AM146" s="935" t="str">
        <f>IFERROR(IF(AND(AF145="Impacto",AF146="Impacto"),(AM145-(+AM145*AK146)),IF(AND(AF145="Probabilidad",AF146="Impacto"),(AM144-(+AM144*AK146)),IF(AF146="Probabilidad",AM145,""))),"")</f>
        <v/>
      </c>
      <c r="AN146" s="51"/>
      <c r="AO146" s="51"/>
      <c r="AP146" s="51"/>
      <c r="AQ146" s="51"/>
      <c r="AR146" s="1014"/>
      <c r="AS146" s="1768"/>
      <c r="AT146" s="1768"/>
      <c r="AU146" s="1770"/>
      <c r="AV146" s="1768"/>
      <c r="AW146" s="1768"/>
      <c r="AX146" s="1770"/>
      <c r="AY146" s="1770"/>
      <c r="AZ146" s="1770"/>
      <c r="BA146" s="1775"/>
      <c r="BB146" s="770"/>
      <c r="BC146" s="770"/>
      <c r="BD146" s="762" t="str">
        <f t="shared" si="7"/>
        <v/>
      </c>
      <c r="BE146" s="757"/>
      <c r="BF146" s="757"/>
      <c r="BG146" s="757"/>
      <c r="BH146" s="757"/>
      <c r="BI146" s="770"/>
      <c r="BJ146" s="770"/>
      <c r="BK146" s="770"/>
      <c r="BL146" s="770"/>
      <c r="BM146" s="749"/>
      <c r="BN146" s="749"/>
      <c r="BO146" s="749"/>
      <c r="BP146" s="749"/>
      <c r="BQ146" s="766"/>
      <c r="BR146" s="890"/>
      <c r="BS146" s="891"/>
      <c r="BT146" s="891"/>
      <c r="BU146" s="1052"/>
      <c r="BV146" s="1192"/>
      <c r="BW146" s="1192"/>
      <c r="BX146" s="1838"/>
      <c r="BY146" s="1854"/>
      <c r="BZ146" s="999"/>
    </row>
    <row r="147" spans="1:78" ht="118" x14ac:dyDescent="0.2">
      <c r="A147" s="1817"/>
      <c r="B147" s="1818"/>
      <c r="C147" s="1819"/>
      <c r="D147" s="1000" t="s">
        <v>1387</v>
      </c>
      <c r="E147" s="1003" t="s">
        <v>284</v>
      </c>
      <c r="F147" s="1006">
        <v>14</v>
      </c>
      <c r="G147" s="1075" t="s">
        <v>1540</v>
      </c>
      <c r="H147" s="1012" t="s">
        <v>1244</v>
      </c>
      <c r="I147" s="1015" t="s">
        <v>1215</v>
      </c>
      <c r="J147" s="1812" t="str">
        <f>IF(D147="","",IF(D147="RG",[1]Árbol!A158,IF(D147="RIC",[1]Árbol!A158,IF(D147="RLAFT",[1]Árbol!A158,IF(D147="RF",[1]Árbol!A158,IF(I147="","",(CONCATENATE(I147," ",$M$3," ",G147," ",$M$4," ",O147," ",$M$5," ",N147))))))))</f>
        <v xml:space="preserve">Pérdida de Disponibilidad de Sicapital - Perno
CONTINUIDAD   1. Procesamiento ilegal de los datos
2. Robo de medios o documentos
CONTINUIDAD 
 3. Indisponibilidad o falla de la aplicación.   1. Ausencia de planes de continuidad
2. Arquitectura insegura de la red
3. Ausencia de copias de respaldo
4. Gestión deficiente de las contraseñas
 CONTINUIDAD: 5. Obsolescencia del aplicativo PERNO.
</v>
      </c>
      <c r="K147" s="1021" t="s">
        <v>313</v>
      </c>
      <c r="L147" s="994" t="s">
        <v>562</v>
      </c>
      <c r="M147" s="1168" t="s">
        <v>1389</v>
      </c>
      <c r="N147" s="1075" t="s">
        <v>1541</v>
      </c>
      <c r="O147" s="1075" t="s">
        <v>1542</v>
      </c>
      <c r="P147" s="1075" t="s">
        <v>1392</v>
      </c>
      <c r="Q147" s="1133" t="s">
        <v>1392</v>
      </c>
      <c r="R147" s="1015" t="s">
        <v>340</v>
      </c>
      <c r="S147" s="1824">
        <f>IF(R147="Muy Alta",100%,IF(R147="Alta",80%,IF(R147="Media",60%,IF(R147="Baja",40%,IF(R147="Muy Baja",20%,"")))))</f>
        <v>0.8</v>
      </c>
      <c r="T147" s="1015" t="s">
        <v>218</v>
      </c>
      <c r="U147" s="1824">
        <f>IF(T147="Catastrófico",100%,IF(T147="Mayor",80%,IF(T147="Moderado",60%,IF(T147="Menor",40%,IF(T147="Leve",20%,"")))))</f>
        <v>0.6</v>
      </c>
      <c r="V147" s="1015" t="s">
        <v>251</v>
      </c>
      <c r="W147" s="1824">
        <f>IF(V147="Catastrófico",100%,IF(V147="Mayor",80%,IF(V147="Moderado",60%,IF(V147="Menor",40%,IF(V147="Leve",20%,"")))))</f>
        <v>0.4</v>
      </c>
      <c r="X147" s="1029" t="str">
        <f>IF(Y147=100%,"Catastrófico",IF(Y147=80%,"Mayor",IF(Y147=60%,"Moderado",IF(Y147=40%,"Menor",IF(Y147=20%,"Leve","")))))</f>
        <v>Moderado</v>
      </c>
      <c r="Y147" s="1824">
        <f>IF(AND(U147="",W147=""),"",MAX(U147,W147))</f>
        <v>0.6</v>
      </c>
      <c r="Z147" s="1824" t="str">
        <f>CONCATENATE(R147,X147)</f>
        <v>AltaModerado</v>
      </c>
      <c r="AA147" s="1032" t="str">
        <f>IF(Z147="Muy AltaLeve","Alto",IF(Z147="Muy AltaMenor","Alto",IF(Z147="Muy AltaModerado","Alto",IF(Z147="Muy AltaMayor","Alto",IF(Z147="Muy AltaCatastrófico","Extremo",IF(Z147="AltaLeve","Moderado",IF(Z147="AltaMenor","Moderado",IF(Z147="AltaModerado","Alto",IF(Z147="AltaMayor","Alto",IF(Z147="AltaCatastrófico","Extremo",IF(Z147="MediaLeve","Moderado",IF(Z147="MediaMenor","Moderado",IF(Z147="MediaModerado","Moderado",IF(Z147="MediaMayor","Alto",IF(Z147="MediaCatastrófico","Extremo",IF(Z147="BajaLeve","Bajo",IF(Z147="BajaMenor","Moderado",IF(Z147="BajaModerado","Moderado",IF(Z147="BajaMayor","Alto",IF(Z147="BajaCatastrófico","Extremo",IF(Z147="Muy BajaLeve","Bajo",IF(Z147="Muy BajaMenor","Bajo",IF(Z147="Muy BajaModerado","Moderado",IF(Z147="Muy BajaMayor","Alto",IF(Z147="Muy BajaCatastrófico","Extremo","")))))))))))))))))))))))))</f>
        <v>Alto</v>
      </c>
      <c r="AB147" s="97">
        <v>1</v>
      </c>
      <c r="AC147" s="9" t="s">
        <v>1409</v>
      </c>
      <c r="AD147" s="9">
        <v>3</v>
      </c>
      <c r="AE147" s="9" t="s">
        <v>1480</v>
      </c>
      <c r="AF147" s="99" t="str">
        <f t="shared" si="0"/>
        <v>Probabilidad</v>
      </c>
      <c r="AG147" s="10" t="s">
        <v>281</v>
      </c>
      <c r="AH147" s="787">
        <f t="shared" si="1"/>
        <v>0.15</v>
      </c>
      <c r="AI147" s="10" t="s">
        <v>222</v>
      </c>
      <c r="AJ147" s="787">
        <f t="shared" si="2"/>
        <v>0.15</v>
      </c>
      <c r="AK147" s="101">
        <f t="shared" si="3"/>
        <v>0.3</v>
      </c>
      <c r="AL147" s="100">
        <f>IFERROR(IF(AF147="Probabilidad",(S147-(+S147*AK147)),IF(AF147="Impacto",S147,"")),"")</f>
        <v>0.56000000000000005</v>
      </c>
      <c r="AM147" s="100">
        <f>IFERROR(IF(AF147="Impacto",(Y147-(+Y147*AK147)),IF(AF147="Probabilidad",Y147,"")),"")</f>
        <v>0.6</v>
      </c>
      <c r="AN147" s="50" t="s">
        <v>859</v>
      </c>
      <c r="AO147" s="50" t="s">
        <v>245</v>
      </c>
      <c r="AP147" s="50" t="s">
        <v>241</v>
      </c>
      <c r="AQ147" s="50" t="s">
        <v>226</v>
      </c>
      <c r="AR147" s="1764" t="s">
        <v>1543</v>
      </c>
      <c r="AS147" s="1035">
        <f>S147</f>
        <v>0.8</v>
      </c>
      <c r="AT147" s="1035">
        <f>IF(AL147="","",MIN(AL147:AL152))</f>
        <v>8.4672000000000011E-2</v>
      </c>
      <c r="AU147" s="1032" t="str">
        <f>IFERROR(IF(AT147="","",IF(AT147&lt;=0.2,"Muy Baja",IF(AT147&lt;=0.4,"Baja",IF(AT147&lt;=0.6,"Media",IF(AT147&lt;=0.8,"Alta","Muy Alta"))))),"")</f>
        <v>Muy Baja</v>
      </c>
      <c r="AV147" s="1035">
        <f>Y147</f>
        <v>0.6</v>
      </c>
      <c r="AW147" s="1035">
        <f>IF(AM147="","",MIN(AM147:AM152))</f>
        <v>0.6</v>
      </c>
      <c r="AX147" s="1032" t="str">
        <f>IFERROR(IF(AW147="","",IF(AW147&lt;=0.2,"Leve",IF(AW147&lt;=0.4,"Menor",IF(AW147&lt;=0.6,"Moderado",IF(AW147&lt;=0.8,"Mayor","Catastrófico"))))),"")</f>
        <v>Moderado</v>
      </c>
      <c r="AY147" s="1032" t="str">
        <f>AA147</f>
        <v>Alto</v>
      </c>
      <c r="AZ147" s="1032" t="str">
        <f>IFERROR(IF(OR(AND(AU147="Muy Baja",AX147="Leve"),AND(AU147="Muy Baja",AX147="Menor"),AND(AU147="Baja",AX147="Leve")),"Bajo",IF(OR(AND(AU147="Muy baja",AX147="Moderado"),AND(AU147="Baja",AX147="Menor"),AND(AU147="Baja",AX147="Moderado"),AND(AU147="Media",AX147="Leve"),AND(AU147="Media",AX147="Menor"),AND(AU147="Media",AX147="Moderado"),AND(AU147="Alta",AX147="Leve"),AND(AU147="Alta",AX147="Menor")),"Moderado",IF(OR(AND(AU147="Muy Baja",AX147="Mayor"),AND(AU147="Baja",AX147="Mayor"),AND(AU147="Media",AX147="Mayor"),AND(AU147="Alta",AX147="Moderado"),AND(AU147="Alta",AX147="Mayor"),AND(AU147="Muy Alta",AX147="Leve"),AND(AU147="Muy Alta",AX147="Menor"),AND(AU147="Muy Alta",AX147="Moderado"),AND(AU147="Muy Alta",AX147="Mayor")),"Alto",IF(OR(AND(AU147="Muy Baja",AX147="Catastrófico"),AND(AU147="Baja",AX147="Catastrófico"),AND(AU147="Media",AX147="Catastrófico"),AND(AU147="Alta",AX147="Catastrófico"),AND(AU147="Muy Alta",AX147="Catastrófico")),"Extremo","")))),"")</f>
        <v>Moderado</v>
      </c>
      <c r="BA147" s="1015" t="s">
        <v>228</v>
      </c>
      <c r="BB147" s="46" t="s">
        <v>1544</v>
      </c>
      <c r="BC147" s="46" t="s">
        <v>1545</v>
      </c>
      <c r="BD147" s="103">
        <f t="shared" si="7"/>
        <v>4</v>
      </c>
      <c r="BE147" s="9">
        <v>1</v>
      </c>
      <c r="BF147" s="9">
        <v>1</v>
      </c>
      <c r="BG147" s="9">
        <v>1</v>
      </c>
      <c r="BH147" s="9">
        <v>1</v>
      </c>
      <c r="BI147" s="46" t="s">
        <v>1484</v>
      </c>
      <c r="BJ147" s="46" t="s">
        <v>1485</v>
      </c>
      <c r="BK147" s="46"/>
      <c r="BL147" s="46"/>
      <c r="BM147" s="48"/>
      <c r="BN147" s="48"/>
      <c r="BO147" s="48"/>
      <c r="BP147" s="48"/>
      <c r="BQ147" s="104"/>
      <c r="BR147" s="797"/>
      <c r="BS147" s="883"/>
      <c r="BT147" s="883"/>
      <c r="BU147" s="1050"/>
      <c r="BV147" s="1075"/>
      <c r="BW147" s="1075"/>
      <c r="BX147" s="1836"/>
      <c r="BY147" s="1852"/>
      <c r="BZ147" s="997"/>
    </row>
    <row r="148" spans="1:78" ht="167" x14ac:dyDescent="0.2">
      <c r="A148" s="1817"/>
      <c r="B148" s="1818"/>
      <c r="C148" s="1819"/>
      <c r="D148" s="1820"/>
      <c r="E148" s="1004"/>
      <c r="F148" s="1759"/>
      <c r="G148" s="1191"/>
      <c r="H148" s="1013"/>
      <c r="I148" s="1774"/>
      <c r="J148" s="1767"/>
      <c r="K148" s="1022"/>
      <c r="L148" s="995"/>
      <c r="M148" s="1169"/>
      <c r="N148" s="1191"/>
      <c r="O148" s="1191"/>
      <c r="P148" s="1191"/>
      <c r="Q148" s="1827"/>
      <c r="R148" s="1774"/>
      <c r="S148" s="1825"/>
      <c r="T148" s="1774"/>
      <c r="U148" s="1825"/>
      <c r="V148" s="1774"/>
      <c r="W148" s="1825"/>
      <c r="X148" s="1781"/>
      <c r="Y148" s="1825"/>
      <c r="Z148" s="1825"/>
      <c r="AA148" s="1769"/>
      <c r="AB148" s="812">
        <v>2</v>
      </c>
      <c r="AC148" s="774" t="s">
        <v>1546</v>
      </c>
      <c r="AD148" s="774">
        <v>4</v>
      </c>
      <c r="AE148" s="774" t="s">
        <v>1547</v>
      </c>
      <c r="AF148" s="813" t="str">
        <f t="shared" si="0"/>
        <v>Probabilidad</v>
      </c>
      <c r="AG148" s="780" t="s">
        <v>281</v>
      </c>
      <c r="AH148" s="790">
        <f t="shared" si="1"/>
        <v>0.15</v>
      </c>
      <c r="AI148" s="780" t="s">
        <v>734</v>
      </c>
      <c r="AJ148" s="790">
        <f t="shared" si="2"/>
        <v>0.25</v>
      </c>
      <c r="AK148" s="814">
        <f t="shared" si="3"/>
        <v>0.4</v>
      </c>
      <c r="AL148" s="815">
        <f>IFERROR(IF(AND(AF147="Probabilidad",AF148="Probabilidad"),(AL147-(+AL147*AK148)),IF(AF148="Probabilidad",(S147-(+S147*AK148)),IF(AF148="Impacto",AL147,""))),"")</f>
        <v>0.33600000000000002</v>
      </c>
      <c r="AM148" s="815">
        <f>IFERROR(IF(AND(AF147="Impacto",AF148="Impacto"),(AM147-(+AM147*AK148)),IF(AF148="Impacto",(Y147-(Y147*AK148)),IF(AF148="Probabilidad",AM147,""))),"")</f>
        <v>0.6</v>
      </c>
      <c r="AN148" s="751" t="s">
        <v>223</v>
      </c>
      <c r="AO148" s="751" t="s">
        <v>291</v>
      </c>
      <c r="AP148" s="751" t="s">
        <v>241</v>
      </c>
      <c r="AQ148" s="751" t="s">
        <v>226</v>
      </c>
      <c r="AR148" s="1013"/>
      <c r="AS148" s="1767"/>
      <c r="AT148" s="1767"/>
      <c r="AU148" s="1769"/>
      <c r="AV148" s="1767"/>
      <c r="AW148" s="1767"/>
      <c r="AX148" s="1769"/>
      <c r="AY148" s="1769"/>
      <c r="AZ148" s="1769"/>
      <c r="BA148" s="1774"/>
      <c r="BB148" s="789"/>
      <c r="BC148" s="789"/>
      <c r="BD148" s="822" t="str">
        <f t="shared" si="7"/>
        <v/>
      </c>
      <c r="BE148" s="774"/>
      <c r="BF148" s="774"/>
      <c r="BG148" s="774"/>
      <c r="BH148" s="774"/>
      <c r="BI148" s="789"/>
      <c r="BJ148" s="789"/>
      <c r="BK148" s="789"/>
      <c r="BL148" s="789"/>
      <c r="BM148" s="791"/>
      <c r="BN148" s="791"/>
      <c r="BO148" s="791"/>
      <c r="BP148" s="791"/>
      <c r="BQ148" s="792"/>
      <c r="BR148" s="796"/>
      <c r="BS148" s="884"/>
      <c r="BT148" s="884"/>
      <c r="BU148" s="1051"/>
      <c r="BV148" s="1191"/>
      <c r="BW148" s="1191"/>
      <c r="BX148" s="1837"/>
      <c r="BY148" s="1853"/>
      <c r="BZ148" s="998"/>
    </row>
    <row r="149" spans="1:78" ht="145" x14ac:dyDescent="0.2">
      <c r="A149" s="1817"/>
      <c r="B149" s="1818"/>
      <c r="C149" s="1819"/>
      <c r="D149" s="1820"/>
      <c r="E149" s="1004"/>
      <c r="F149" s="1759"/>
      <c r="G149" s="1191"/>
      <c r="H149" s="1013"/>
      <c r="I149" s="1774"/>
      <c r="J149" s="1767"/>
      <c r="K149" s="1022"/>
      <c r="L149" s="995"/>
      <c r="M149" s="1169"/>
      <c r="N149" s="1191"/>
      <c r="O149" s="1191"/>
      <c r="P149" s="1191"/>
      <c r="Q149" s="1827"/>
      <c r="R149" s="1774"/>
      <c r="S149" s="1825"/>
      <c r="T149" s="1774"/>
      <c r="U149" s="1825"/>
      <c r="V149" s="1774"/>
      <c r="W149" s="1825"/>
      <c r="X149" s="1781"/>
      <c r="Y149" s="1825"/>
      <c r="Z149" s="1825"/>
      <c r="AA149" s="1769"/>
      <c r="AB149" s="812">
        <v>3</v>
      </c>
      <c r="AC149" s="774" t="s">
        <v>1548</v>
      </c>
      <c r="AD149" s="774">
        <v>3</v>
      </c>
      <c r="AE149" s="774" t="s">
        <v>1403</v>
      </c>
      <c r="AF149" s="813" t="str">
        <f t="shared" si="0"/>
        <v>Probabilidad</v>
      </c>
      <c r="AG149" s="780" t="s">
        <v>281</v>
      </c>
      <c r="AH149" s="790">
        <f t="shared" si="1"/>
        <v>0.15</v>
      </c>
      <c r="AI149" s="780" t="s">
        <v>222</v>
      </c>
      <c r="AJ149" s="790">
        <f t="shared" si="2"/>
        <v>0.15</v>
      </c>
      <c r="AK149" s="814">
        <f t="shared" si="3"/>
        <v>0.3</v>
      </c>
      <c r="AL149" s="815">
        <f>IFERROR(IF(AND(AF148="Probabilidad",AF149="Probabilidad"),(AL148-(+AL148*AK149)),IF(AND(AF148="Impacto",AF149="Probabilidad"),(AL147-(+AL147*AK149)),IF(AF149="Impacto",AL148,""))),"")</f>
        <v>0.23520000000000002</v>
      </c>
      <c r="AM149" s="815">
        <f>IFERROR(IF(AND(AF148="Impacto",AF149="Impacto"),(AM148-(+AM148*AK149)),IF(AND(AF148="Probabilidad",AF149="Impacto"),(AM147-(+AM147*AK149)),IF(AF149="Probabilidad",AM148,""))),"")</f>
        <v>0.6</v>
      </c>
      <c r="AN149" s="751" t="s">
        <v>223</v>
      </c>
      <c r="AO149" s="751" t="s">
        <v>224</v>
      </c>
      <c r="AP149" s="751" t="s">
        <v>241</v>
      </c>
      <c r="AQ149" s="751" t="s">
        <v>226</v>
      </c>
      <c r="AR149" s="1013"/>
      <c r="AS149" s="1767"/>
      <c r="AT149" s="1767"/>
      <c r="AU149" s="1769"/>
      <c r="AV149" s="1767"/>
      <c r="AW149" s="1767"/>
      <c r="AX149" s="1769"/>
      <c r="AY149" s="1769"/>
      <c r="AZ149" s="1769"/>
      <c r="BA149" s="1774"/>
      <c r="BB149" s="789"/>
      <c r="BC149" s="789"/>
      <c r="BD149" s="822" t="str">
        <f t="shared" si="7"/>
        <v/>
      </c>
      <c r="BE149" s="774"/>
      <c r="BF149" s="774"/>
      <c r="BG149" s="774"/>
      <c r="BH149" s="774"/>
      <c r="BI149" s="789"/>
      <c r="BJ149" s="789"/>
      <c r="BK149" s="789"/>
      <c r="BL149" s="789"/>
      <c r="BM149" s="791"/>
      <c r="BN149" s="791"/>
      <c r="BO149" s="791"/>
      <c r="BP149" s="791"/>
      <c r="BQ149" s="792"/>
      <c r="BR149" s="796"/>
      <c r="BS149" s="884"/>
      <c r="BT149" s="884"/>
      <c r="BU149" s="1051"/>
      <c r="BV149" s="1191"/>
      <c r="BW149" s="1191"/>
      <c r="BX149" s="1837"/>
      <c r="BY149" s="1853"/>
      <c r="BZ149" s="998"/>
    </row>
    <row r="150" spans="1:78" ht="145" x14ac:dyDescent="0.2">
      <c r="A150" s="1817"/>
      <c r="B150" s="1818"/>
      <c r="C150" s="1819"/>
      <c r="D150" s="1820"/>
      <c r="E150" s="1004"/>
      <c r="F150" s="1759"/>
      <c r="G150" s="1191"/>
      <c r="H150" s="1013"/>
      <c r="I150" s="1774"/>
      <c r="J150" s="1767"/>
      <c r="K150" s="1022"/>
      <c r="L150" s="995"/>
      <c r="M150" s="1169"/>
      <c r="N150" s="1191"/>
      <c r="O150" s="1191"/>
      <c r="P150" s="1191"/>
      <c r="Q150" s="1827"/>
      <c r="R150" s="1774"/>
      <c r="S150" s="1825"/>
      <c r="T150" s="1774"/>
      <c r="U150" s="1825"/>
      <c r="V150" s="1774"/>
      <c r="W150" s="1825"/>
      <c r="X150" s="1781"/>
      <c r="Y150" s="1825"/>
      <c r="Z150" s="1825"/>
      <c r="AA150" s="1769"/>
      <c r="AB150" s="812">
        <v>4</v>
      </c>
      <c r="AC150" s="774" t="s">
        <v>1549</v>
      </c>
      <c r="AD150" s="774" t="s">
        <v>1550</v>
      </c>
      <c r="AE150" s="774" t="s">
        <v>1403</v>
      </c>
      <c r="AF150" s="813" t="str">
        <f t="shared" si="0"/>
        <v>Probabilidad</v>
      </c>
      <c r="AG150" s="780" t="s">
        <v>221</v>
      </c>
      <c r="AH150" s="790">
        <f t="shared" si="1"/>
        <v>0.25</v>
      </c>
      <c r="AI150" s="780" t="s">
        <v>222</v>
      </c>
      <c r="AJ150" s="790">
        <f t="shared" si="2"/>
        <v>0.15</v>
      </c>
      <c r="AK150" s="814">
        <f t="shared" si="3"/>
        <v>0.4</v>
      </c>
      <c r="AL150" s="815">
        <f>IFERROR(IF(AND(AF149="Probabilidad",AF150="Probabilidad"),(AL149-(+AL149*AK150)),IF(AND(AF149="Impacto",AF150="Probabilidad"),(AL148-(+AL148*AK150)),IF(AF150="Impacto",AL149,""))),"")</f>
        <v>0.14112000000000002</v>
      </c>
      <c r="AM150" s="815">
        <f>IFERROR(IF(AND(AF149="Impacto",AF150="Impacto"),(AM149-(+AM149*AK150)),IF(AND(AF149="Probabilidad",AF150="Impacto"),(AM148-(+AM148*AK150)),IF(AF150="Probabilidad",AM149,""))),"")</f>
        <v>0.6</v>
      </c>
      <c r="AN150" s="751" t="s">
        <v>223</v>
      </c>
      <c r="AO150" s="751" t="s">
        <v>443</v>
      </c>
      <c r="AP150" s="751" t="s">
        <v>241</v>
      </c>
      <c r="AQ150" s="751" t="s">
        <v>226</v>
      </c>
      <c r="AR150" s="1013"/>
      <c r="AS150" s="1767"/>
      <c r="AT150" s="1767"/>
      <c r="AU150" s="1769"/>
      <c r="AV150" s="1767"/>
      <c r="AW150" s="1767"/>
      <c r="AX150" s="1769"/>
      <c r="AY150" s="1769"/>
      <c r="AZ150" s="1769"/>
      <c r="BA150" s="1774"/>
      <c r="BB150" s="789"/>
      <c r="BC150" s="789"/>
      <c r="BD150" s="822" t="str">
        <f t="shared" si="7"/>
        <v/>
      </c>
      <c r="BE150" s="774"/>
      <c r="BF150" s="774"/>
      <c r="BG150" s="774"/>
      <c r="BH150" s="774"/>
      <c r="BI150" s="789"/>
      <c r="BJ150" s="789"/>
      <c r="BK150" s="789"/>
      <c r="BL150" s="789"/>
      <c r="BM150" s="791"/>
      <c r="BN150" s="791"/>
      <c r="BO150" s="791"/>
      <c r="BP150" s="791"/>
      <c r="BQ150" s="792"/>
      <c r="BR150" s="796"/>
      <c r="BS150" s="884"/>
      <c r="BT150" s="884"/>
      <c r="BU150" s="1051"/>
      <c r="BV150" s="1191"/>
      <c r="BW150" s="1191"/>
      <c r="BX150" s="1837"/>
      <c r="BY150" s="1853"/>
      <c r="BZ150" s="998"/>
    </row>
    <row r="151" spans="1:78" ht="167" x14ac:dyDescent="0.2">
      <c r="A151" s="1817"/>
      <c r="B151" s="1818"/>
      <c r="C151" s="1819"/>
      <c r="D151" s="1820"/>
      <c r="E151" s="1004"/>
      <c r="F151" s="1759"/>
      <c r="G151" s="1191"/>
      <c r="H151" s="1013"/>
      <c r="I151" s="1774"/>
      <c r="J151" s="1767"/>
      <c r="K151" s="1022"/>
      <c r="L151" s="995"/>
      <c r="M151" s="1169"/>
      <c r="N151" s="1191"/>
      <c r="O151" s="1191"/>
      <c r="P151" s="1191"/>
      <c r="Q151" s="1827"/>
      <c r="R151" s="1774"/>
      <c r="S151" s="1825"/>
      <c r="T151" s="1774"/>
      <c r="U151" s="1825"/>
      <c r="V151" s="1774"/>
      <c r="W151" s="1825"/>
      <c r="X151" s="1781"/>
      <c r="Y151" s="1825"/>
      <c r="Z151" s="1825"/>
      <c r="AA151" s="1769"/>
      <c r="AB151" s="812">
        <v>5</v>
      </c>
      <c r="AC151" s="761" t="s">
        <v>1551</v>
      </c>
      <c r="AD151" s="761">
        <v>5</v>
      </c>
      <c r="AE151" s="761" t="s">
        <v>1552</v>
      </c>
      <c r="AF151" s="816" t="str">
        <f t="shared" si="0"/>
        <v>Probabilidad</v>
      </c>
      <c r="AG151" s="751" t="s">
        <v>221</v>
      </c>
      <c r="AH151" s="790">
        <f t="shared" si="1"/>
        <v>0.25</v>
      </c>
      <c r="AI151" s="751" t="s">
        <v>222</v>
      </c>
      <c r="AJ151" s="790">
        <f t="shared" si="2"/>
        <v>0.15</v>
      </c>
      <c r="AK151" s="814">
        <f t="shared" si="3"/>
        <v>0.4</v>
      </c>
      <c r="AL151" s="817">
        <f>IFERROR(IF(AND(AF150="Probabilidad",AF151="Probabilidad"),(AL150-(+AL150*AK151)),IF(AND(AF150="Impacto",AF151="Probabilidad"),(AL149-(+AL149*AK151)),IF(AF151="Impacto",AL150,""))),"")</f>
        <v>8.4672000000000011E-2</v>
      </c>
      <c r="AM151" s="817">
        <f>IFERROR(IF(AND(AF150="Impacto",AF151="Impacto"),(AM150-(+AM150*AK151)),IF(AND(AF150="Probabilidad",AF151="Impacto"),(AM149-(+AM149*AK151)),IF(AF151="Probabilidad",AM150,""))),"")</f>
        <v>0.6</v>
      </c>
      <c r="AN151" s="751" t="s">
        <v>859</v>
      </c>
      <c r="AO151" s="751" t="s">
        <v>291</v>
      </c>
      <c r="AP151" s="751" t="s">
        <v>241</v>
      </c>
      <c r="AQ151" s="751" t="s">
        <v>226</v>
      </c>
      <c r="AR151" s="1013"/>
      <c r="AS151" s="1767"/>
      <c r="AT151" s="1767"/>
      <c r="AU151" s="1769"/>
      <c r="AV151" s="1767"/>
      <c r="AW151" s="1767"/>
      <c r="AX151" s="1769"/>
      <c r="AY151" s="1769"/>
      <c r="AZ151" s="1769"/>
      <c r="BA151" s="1774"/>
      <c r="BB151" s="789"/>
      <c r="BC151" s="789"/>
      <c r="BD151" s="822" t="str">
        <f t="shared" si="7"/>
        <v/>
      </c>
      <c r="BE151" s="774"/>
      <c r="BF151" s="774"/>
      <c r="BG151" s="774"/>
      <c r="BH151" s="774"/>
      <c r="BI151" s="789"/>
      <c r="BJ151" s="789"/>
      <c r="BK151" s="789"/>
      <c r="BL151" s="789"/>
      <c r="BM151" s="791"/>
      <c r="BN151" s="791"/>
      <c r="BO151" s="791"/>
      <c r="BP151" s="791"/>
      <c r="BQ151" s="792"/>
      <c r="BR151" s="796"/>
      <c r="BS151" s="884"/>
      <c r="BT151" s="884"/>
      <c r="BU151" s="1051"/>
      <c r="BV151" s="1191"/>
      <c r="BW151" s="1191"/>
      <c r="BX151" s="1837"/>
      <c r="BY151" s="1853"/>
      <c r="BZ151" s="998"/>
    </row>
    <row r="152" spans="1:78" ht="17" thickBot="1" x14ac:dyDescent="0.25">
      <c r="A152" s="1817"/>
      <c r="B152" s="1818"/>
      <c r="C152" s="1819"/>
      <c r="D152" s="1821"/>
      <c r="E152" s="1005"/>
      <c r="F152" s="1760"/>
      <c r="G152" s="1192"/>
      <c r="H152" s="1014"/>
      <c r="I152" s="1775"/>
      <c r="J152" s="1768"/>
      <c r="K152" s="1023"/>
      <c r="L152" s="996"/>
      <c r="M152" s="1170"/>
      <c r="N152" s="1192"/>
      <c r="O152" s="1192"/>
      <c r="P152" s="1192"/>
      <c r="Q152" s="1828"/>
      <c r="R152" s="1775"/>
      <c r="S152" s="1826"/>
      <c r="T152" s="1775"/>
      <c r="U152" s="1826"/>
      <c r="V152" s="1775"/>
      <c r="W152" s="1826"/>
      <c r="X152" s="1782"/>
      <c r="Y152" s="1826"/>
      <c r="Z152" s="1826"/>
      <c r="AA152" s="1770"/>
      <c r="AB152" s="773">
        <v>6</v>
      </c>
      <c r="AC152" s="752"/>
      <c r="AD152" s="752"/>
      <c r="AE152" s="752"/>
      <c r="AF152" s="936" t="str">
        <f t="shared" si="0"/>
        <v/>
      </c>
      <c r="AG152" s="937"/>
      <c r="AH152" s="887" t="str">
        <f t="shared" si="1"/>
        <v/>
      </c>
      <c r="AI152" s="937"/>
      <c r="AJ152" s="887" t="str">
        <f t="shared" si="2"/>
        <v/>
      </c>
      <c r="AK152" s="889" t="str">
        <f t="shared" si="3"/>
        <v/>
      </c>
      <c r="AL152" s="938" t="str">
        <f>IFERROR(IF(AND(AF151="Probabilidad",AF152="Probabilidad"),(AL151-(+AL151*AK152)),IF(AND(AF151="Impacto",AF152="Probabilidad"),(AL150-(+AL150*AK152)),IF(AF152="Impacto",AL151,""))),"")</f>
        <v/>
      </c>
      <c r="AM152" s="938" t="str">
        <f>IFERROR(IF(AND(AF151="Impacto",AF152="Impacto"),(AM151-(+AM151*AK152)),IF(AND(AF151="Probabilidad",AF152="Impacto"),(AM150-(+AM150*AK152)),IF(AF152="Probabilidad",AM151,""))),"")</f>
        <v/>
      </c>
      <c r="AN152" s="51"/>
      <c r="AO152" s="51"/>
      <c r="AP152" s="51"/>
      <c r="AQ152" s="51"/>
      <c r="AR152" s="1014"/>
      <c r="AS152" s="1768"/>
      <c r="AT152" s="1768"/>
      <c r="AU152" s="1770"/>
      <c r="AV152" s="1768"/>
      <c r="AW152" s="1768"/>
      <c r="AX152" s="1770"/>
      <c r="AY152" s="1770"/>
      <c r="AZ152" s="1770"/>
      <c r="BA152" s="1775"/>
      <c r="BB152" s="770"/>
      <c r="BC152" s="770"/>
      <c r="BD152" s="762" t="str">
        <f t="shared" si="7"/>
        <v/>
      </c>
      <c r="BE152" s="757"/>
      <c r="BF152" s="757"/>
      <c r="BG152" s="757"/>
      <c r="BH152" s="757"/>
      <c r="BI152" s="770"/>
      <c r="BJ152" s="770"/>
      <c r="BK152" s="770"/>
      <c r="BL152" s="770"/>
      <c r="BM152" s="749"/>
      <c r="BN152" s="749"/>
      <c r="BO152" s="749"/>
      <c r="BP152" s="749"/>
      <c r="BQ152" s="766"/>
      <c r="BR152" s="890"/>
      <c r="BS152" s="891"/>
      <c r="BT152" s="891"/>
      <c r="BU152" s="1052"/>
      <c r="BV152" s="1192"/>
      <c r="BW152" s="1192"/>
      <c r="BX152" s="1838"/>
      <c r="BY152" s="1854"/>
      <c r="BZ152" s="999"/>
    </row>
    <row r="153" spans="1:78" ht="171.75" customHeight="1" thickBot="1" x14ac:dyDescent="0.25">
      <c r="A153" s="1817"/>
      <c r="B153" s="1818"/>
      <c r="C153" s="1819"/>
      <c r="D153" s="1000" t="s">
        <v>1387</v>
      </c>
      <c r="E153" s="1003" t="s">
        <v>284</v>
      </c>
      <c r="F153" s="1006">
        <v>15</v>
      </c>
      <c r="G153" s="994" t="s">
        <v>1553</v>
      </c>
      <c r="H153" s="1012" t="s">
        <v>1245</v>
      </c>
      <c r="I153" s="1015" t="s">
        <v>1215</v>
      </c>
      <c r="J153" s="1812" t="str">
        <f>IF(D153="","",IF(D153="RG",[1]Árbol!A164,IF(D153="RIC",[1]Árbol!A164,IF(D153="RLAFT",[1]Árbol!A164,IF(D153="RF",[1]Árbol!A164,IF(I153="","",(CONCATENATE(I153," ",$M$3," ",G153," ",$M$4," ",O153," ",$M$5," ",N153))))))))</f>
        <v>Pérdida de Disponibilidad de Recurso humano de la STH.  CONTINUIDAD 1. Ausencia de personal estratégico, técnico uoperativo.  CONTINUIDAD 1. Retiro, enfermedad, incapacidad, vacaciones del personal.</v>
      </c>
      <c r="K153" s="1021" t="s">
        <v>313</v>
      </c>
      <c r="L153" s="994" t="s">
        <v>314</v>
      </c>
      <c r="M153" s="1168" t="s">
        <v>1389</v>
      </c>
      <c r="N153" s="1075" t="s">
        <v>1554</v>
      </c>
      <c r="O153" s="1075" t="s">
        <v>1555</v>
      </c>
      <c r="P153" s="1075" t="s">
        <v>1392</v>
      </c>
      <c r="Q153" s="1133" t="s">
        <v>1392</v>
      </c>
      <c r="R153" s="1015" t="s">
        <v>250</v>
      </c>
      <c r="S153" s="1824">
        <f>IF(R153="Muy Alta",100%,IF(R153="Alta",80%,IF(R153="Media",60%,IF(R153="Baja",40%,IF(R153="Muy Baja",20%,"")))))</f>
        <v>0.4</v>
      </c>
      <c r="T153" s="1015" t="s">
        <v>251</v>
      </c>
      <c r="U153" s="1824">
        <f>IF(T153="Catastrófico",100%,IF(T153="Mayor",80%,IF(T153="Moderado",60%,IF(T153="Menor",40%,IF(T153="Leve",20%,"")))))</f>
        <v>0.4</v>
      </c>
      <c r="V153" s="1015" t="s">
        <v>218</v>
      </c>
      <c r="W153" s="1824">
        <f>IF(V153="Catastrófico",100%,IF(V153="Mayor",80%,IF(V153="Moderado",60%,IF(V153="Menor",40%,IF(V153="Leve",20%,"")))))</f>
        <v>0.6</v>
      </c>
      <c r="X153" s="1029" t="str">
        <f>IF(Y153=100%,"Catastrófico",IF(Y153=80%,"Mayor",IF(Y153=60%,"Moderado",IF(Y153=40%,"Menor",IF(Y153=20%,"Leve","")))))</f>
        <v>Moderado</v>
      </c>
      <c r="Y153" s="1824">
        <f>IF(AND(U153="",W153=""),"",MAX(U153,W153))</f>
        <v>0.6</v>
      </c>
      <c r="Z153" s="1824" t="str">
        <f>CONCATENATE(R153,X153)</f>
        <v>BajaModerado</v>
      </c>
      <c r="AA153" s="1032" t="str">
        <f>IF(Z153="Muy AltaLeve","Alto",IF(Z153="Muy AltaMenor","Alto",IF(Z153="Muy AltaModerado","Alto",IF(Z153="Muy AltaMayor","Alto",IF(Z153="Muy AltaCatastrófico","Extremo",IF(Z153="AltaLeve","Moderado",IF(Z153="AltaMenor","Moderado",IF(Z153="AltaModerado","Alto",IF(Z153="AltaMayor","Alto",IF(Z153="AltaCatastrófico","Extremo",IF(Z153="MediaLeve","Moderado",IF(Z153="MediaMenor","Moderado",IF(Z153="MediaModerado","Moderado",IF(Z153="MediaMayor","Alto",IF(Z153="MediaCatastrófico","Extremo",IF(Z153="BajaLeve","Bajo",IF(Z153="BajaMenor","Moderado",IF(Z153="BajaModerado","Moderado",IF(Z153="BajaMayor","Alto",IF(Z153="BajaCatastrófico","Extremo",IF(Z153="Muy BajaLeve","Bajo",IF(Z153="Muy BajaMenor","Bajo",IF(Z153="Muy BajaModerado","Moderado",IF(Z153="Muy BajaMayor","Alto",IF(Z153="Muy BajaCatastrófico","Extremo","")))))))))))))))))))))))))</f>
        <v>Moderado</v>
      </c>
      <c r="AB153" s="97">
        <v>1</v>
      </c>
      <c r="AC153" s="302" t="s">
        <v>1556</v>
      </c>
      <c r="AD153" s="302">
        <v>1</v>
      </c>
      <c r="AE153" s="302" t="s">
        <v>1552</v>
      </c>
      <c r="AF153" s="334" t="str">
        <f t="shared" si="0"/>
        <v>Probabilidad</v>
      </c>
      <c r="AG153" s="335" t="s">
        <v>221</v>
      </c>
      <c r="AH153" s="787">
        <f t="shared" si="1"/>
        <v>0.25</v>
      </c>
      <c r="AI153" s="335" t="s">
        <v>222</v>
      </c>
      <c r="AJ153" s="787">
        <f t="shared" si="2"/>
        <v>0.15</v>
      </c>
      <c r="AK153" s="101">
        <f t="shared" si="3"/>
        <v>0.4</v>
      </c>
      <c r="AL153" s="336">
        <f>IFERROR(IF(AF153="Probabilidad",(S153-(+S153*AK153)),IF(AF153="Impacto",S153,"")),"")</f>
        <v>0.24</v>
      </c>
      <c r="AM153" s="336">
        <f>IFERROR(IF(AF153="Impacto",(Y153-(+Y153*AK153)),IF(AF153="Probabilidad",Y153,"")),"")</f>
        <v>0.6</v>
      </c>
      <c r="AN153" s="50" t="s">
        <v>859</v>
      </c>
      <c r="AO153" s="50" t="s">
        <v>291</v>
      </c>
      <c r="AP153" s="50" t="s">
        <v>241</v>
      </c>
      <c r="AQ153" s="50" t="s">
        <v>226</v>
      </c>
      <c r="AR153" s="1764" t="s">
        <v>1557</v>
      </c>
      <c r="AS153" s="1035">
        <f>S153</f>
        <v>0.4</v>
      </c>
      <c r="AT153" s="1035">
        <f>IF(AL153="","",MIN(AL153:AL158))</f>
        <v>0.10079999999999999</v>
      </c>
      <c r="AU153" s="1032" t="str">
        <f>IFERROR(IF(AT153="","",IF(AT153&lt;=0.2,"Muy Baja",IF(AT153&lt;=0.4,"Baja",IF(AT153&lt;=0.6,"Media",IF(AT153&lt;=0.8,"Alta","Muy Alta"))))),"")</f>
        <v>Muy Baja</v>
      </c>
      <c r="AV153" s="1035">
        <f>Y153</f>
        <v>0.6</v>
      </c>
      <c r="AW153" s="1035">
        <f>IF(AM153="","",MIN(AM153:AM158))</f>
        <v>0.6</v>
      </c>
      <c r="AX153" s="1032" t="str">
        <f>IFERROR(IF(AW153="","",IF(AW153&lt;=0.2,"Leve",IF(AW153&lt;=0.4,"Menor",IF(AW153&lt;=0.6,"Moderado",IF(AW153&lt;=0.8,"Mayor","Catastrófico"))))),"")</f>
        <v>Moderado</v>
      </c>
      <c r="AY153" s="1032" t="str">
        <f>AA153</f>
        <v>Moderado</v>
      </c>
      <c r="AZ153" s="1032" t="str">
        <f>IFERROR(IF(OR(AND(AU153="Muy Baja",AX153="Leve"),AND(AU153="Muy Baja",AX153="Menor"),AND(AU153="Baja",AX153="Leve")),"Bajo",IF(OR(AND(AU153="Muy baja",AX153="Moderado"),AND(AU153="Baja",AX153="Menor"),AND(AU153="Baja",AX153="Moderado"),AND(AU153="Media",AX153="Leve"),AND(AU153="Media",AX153="Menor"),AND(AU153="Media",AX153="Moderado"),AND(AU153="Alta",AX153="Leve"),AND(AU153="Alta",AX153="Menor")),"Moderado",IF(OR(AND(AU153="Muy Baja",AX153="Mayor"),AND(AU153="Baja",AX153="Mayor"),AND(AU153="Media",AX153="Mayor"),AND(AU153="Alta",AX153="Moderado"),AND(AU153="Alta",AX153="Mayor"),AND(AU153="Muy Alta",AX153="Leve"),AND(AU153="Muy Alta",AX153="Menor"),AND(AU153="Muy Alta",AX153="Moderado"),AND(AU153="Muy Alta",AX153="Mayor")),"Alto",IF(OR(AND(AU153="Muy Baja",AX153="Catastrófico"),AND(AU153="Baja",AX153="Catastrófico"),AND(AU153="Media",AX153="Catastrófico"),AND(AU153="Alta",AX153="Catastrófico"),AND(AU153="Muy Alta",AX153="Catastrófico")),"Extremo","")))),"")</f>
        <v>Moderado</v>
      </c>
      <c r="BA153" s="1015" t="s">
        <v>228</v>
      </c>
      <c r="BB153" s="46" t="s">
        <v>1558</v>
      </c>
      <c r="BC153" s="46" t="s">
        <v>1559</v>
      </c>
      <c r="BD153" s="103">
        <f t="shared" si="7"/>
        <v>1</v>
      </c>
      <c r="BE153" s="9">
        <v>1</v>
      </c>
      <c r="BF153" s="9"/>
      <c r="BG153" s="9"/>
      <c r="BH153" s="9"/>
      <c r="BI153" s="46" t="s">
        <v>1245</v>
      </c>
      <c r="BJ153" s="46" t="s">
        <v>1485</v>
      </c>
      <c r="BK153" s="46"/>
      <c r="BL153" s="46"/>
      <c r="BM153" s="48"/>
      <c r="BN153" s="48"/>
      <c r="BO153" s="48"/>
      <c r="BP153" s="48"/>
      <c r="BQ153" s="104"/>
      <c r="BR153" s="797"/>
      <c r="BS153" s="883"/>
      <c r="BT153" s="883"/>
      <c r="BU153" s="1050"/>
      <c r="BV153" s="1075"/>
      <c r="BW153" s="1075"/>
      <c r="BX153" s="1836"/>
      <c r="BY153" s="1852"/>
      <c r="BZ153" s="997"/>
    </row>
    <row r="154" spans="1:78" ht="118" x14ac:dyDescent="0.2">
      <c r="A154" s="1817"/>
      <c r="B154" s="1818"/>
      <c r="C154" s="1819"/>
      <c r="D154" s="1820"/>
      <c r="E154" s="1004"/>
      <c r="F154" s="1759"/>
      <c r="G154" s="995"/>
      <c r="H154" s="1013"/>
      <c r="I154" s="1774"/>
      <c r="J154" s="1767"/>
      <c r="K154" s="1022"/>
      <c r="L154" s="995"/>
      <c r="M154" s="1169"/>
      <c r="N154" s="1191"/>
      <c r="O154" s="1191"/>
      <c r="P154" s="1191"/>
      <c r="Q154" s="1827"/>
      <c r="R154" s="1774"/>
      <c r="S154" s="1825"/>
      <c r="T154" s="1774"/>
      <c r="U154" s="1825"/>
      <c r="V154" s="1774"/>
      <c r="W154" s="1825"/>
      <c r="X154" s="1781"/>
      <c r="Y154" s="1825"/>
      <c r="Z154" s="1825"/>
      <c r="AA154" s="1769"/>
      <c r="AB154" s="812">
        <v>2</v>
      </c>
      <c r="AC154" s="9" t="s">
        <v>1409</v>
      </c>
      <c r="AD154" s="774">
        <v>1</v>
      </c>
      <c r="AE154" s="774" t="s">
        <v>1560</v>
      </c>
      <c r="AF154" s="813" t="str">
        <f t="shared" si="0"/>
        <v>Probabilidad</v>
      </c>
      <c r="AG154" s="780" t="s">
        <v>281</v>
      </c>
      <c r="AH154" s="790">
        <f t="shared" si="1"/>
        <v>0.15</v>
      </c>
      <c r="AI154" s="780" t="s">
        <v>222</v>
      </c>
      <c r="AJ154" s="790">
        <f t="shared" si="2"/>
        <v>0.15</v>
      </c>
      <c r="AK154" s="814">
        <f t="shared" si="3"/>
        <v>0.3</v>
      </c>
      <c r="AL154" s="815">
        <f>IFERROR(IF(AND(AF153="Probabilidad",AF154="Probabilidad"),(AL153-(+AL153*AK154)),IF(AF154="Probabilidad",(S153-(+S153*AK154)),IF(AF154="Impacto",AL153,""))),"")</f>
        <v>0.16799999999999998</v>
      </c>
      <c r="AM154" s="815">
        <f>IFERROR(IF(AND(AF153="Impacto",AF154="Impacto"),(AM153-(+AM153*AK154)),IF(AF154="Impacto",(Y153-(Y153*AK154)),IF(AF154="Probabilidad",AM153,""))),"")</f>
        <v>0.6</v>
      </c>
      <c r="AN154" s="751" t="s">
        <v>859</v>
      </c>
      <c r="AO154" s="751" t="s">
        <v>245</v>
      </c>
      <c r="AP154" s="751" t="s">
        <v>241</v>
      </c>
      <c r="AQ154" s="751" t="s">
        <v>226</v>
      </c>
      <c r="AR154" s="1013"/>
      <c r="AS154" s="1767"/>
      <c r="AT154" s="1767"/>
      <c r="AU154" s="1769"/>
      <c r="AV154" s="1767"/>
      <c r="AW154" s="1767"/>
      <c r="AX154" s="1769"/>
      <c r="AY154" s="1769"/>
      <c r="AZ154" s="1769"/>
      <c r="BA154" s="1774"/>
      <c r="BB154" s="789"/>
      <c r="BC154" s="789"/>
      <c r="BD154" s="822" t="str">
        <f t="shared" si="7"/>
        <v/>
      </c>
      <c r="BE154" s="774"/>
      <c r="BF154" s="774"/>
      <c r="BG154" s="774"/>
      <c r="BH154" s="774"/>
      <c r="BI154" s="789"/>
      <c r="BJ154" s="789"/>
      <c r="BK154" s="789"/>
      <c r="BL154" s="789"/>
      <c r="BM154" s="791"/>
      <c r="BN154" s="791"/>
      <c r="BO154" s="791"/>
      <c r="BP154" s="791"/>
      <c r="BQ154" s="792"/>
      <c r="BR154" s="796"/>
      <c r="BS154" s="884"/>
      <c r="BT154" s="884"/>
      <c r="BU154" s="1051"/>
      <c r="BV154" s="1191"/>
      <c r="BW154" s="1191"/>
      <c r="BX154" s="1837"/>
      <c r="BY154" s="1853"/>
      <c r="BZ154" s="998"/>
    </row>
    <row r="155" spans="1:78" ht="167" x14ac:dyDescent="0.2">
      <c r="A155" s="1817"/>
      <c r="B155" s="1818"/>
      <c r="C155" s="1819"/>
      <c r="D155" s="1820"/>
      <c r="E155" s="1004"/>
      <c r="F155" s="1759"/>
      <c r="G155" s="995"/>
      <c r="H155" s="1013"/>
      <c r="I155" s="1774"/>
      <c r="J155" s="1767"/>
      <c r="K155" s="1022"/>
      <c r="L155" s="995"/>
      <c r="M155" s="1169"/>
      <c r="N155" s="1191"/>
      <c r="O155" s="1191"/>
      <c r="P155" s="1191"/>
      <c r="Q155" s="1827"/>
      <c r="R155" s="1774"/>
      <c r="S155" s="1825"/>
      <c r="T155" s="1774"/>
      <c r="U155" s="1825"/>
      <c r="V155" s="1774"/>
      <c r="W155" s="1825"/>
      <c r="X155" s="1781"/>
      <c r="Y155" s="1825"/>
      <c r="Z155" s="1825"/>
      <c r="AA155" s="1769"/>
      <c r="AB155" s="812">
        <v>3</v>
      </c>
      <c r="AC155" s="774" t="s">
        <v>1561</v>
      </c>
      <c r="AD155" s="774">
        <v>1</v>
      </c>
      <c r="AE155" s="774" t="s">
        <v>1560</v>
      </c>
      <c r="AF155" s="813" t="str">
        <f t="shared" si="0"/>
        <v>Probabilidad</v>
      </c>
      <c r="AG155" s="780" t="s">
        <v>221</v>
      </c>
      <c r="AH155" s="790">
        <f t="shared" si="1"/>
        <v>0.25</v>
      </c>
      <c r="AI155" s="780" t="s">
        <v>222</v>
      </c>
      <c r="AJ155" s="790">
        <f t="shared" si="2"/>
        <v>0.15</v>
      </c>
      <c r="AK155" s="814">
        <f t="shared" si="3"/>
        <v>0.4</v>
      </c>
      <c r="AL155" s="815">
        <f>IFERROR(IF(AND(AF154="Probabilidad",AF155="Probabilidad"),(AL154-(+AL154*AK155)),IF(AND(AF154="Impacto",AF155="Probabilidad"),(AL153-(+AL153*AK155)),IF(AF155="Impacto",AL154,""))),"")</f>
        <v>0.10079999999999999</v>
      </c>
      <c r="AM155" s="815">
        <f>IFERROR(IF(AND(AF154="Impacto",AF155="Impacto"),(AM154-(+AM154*AK155)),IF(AND(AF154="Probabilidad",AF155="Impacto"),(AM153-(+AM153*AK155)),IF(AF155="Probabilidad",AM154,""))),"")</f>
        <v>0.6</v>
      </c>
      <c r="AN155" s="751" t="s">
        <v>859</v>
      </c>
      <c r="AO155" s="751" t="s">
        <v>291</v>
      </c>
      <c r="AP155" s="751" t="s">
        <v>241</v>
      </c>
      <c r="AQ155" s="751" t="s">
        <v>226</v>
      </c>
      <c r="AR155" s="1013"/>
      <c r="AS155" s="1767"/>
      <c r="AT155" s="1767"/>
      <c r="AU155" s="1769"/>
      <c r="AV155" s="1767"/>
      <c r="AW155" s="1767"/>
      <c r="AX155" s="1769"/>
      <c r="AY155" s="1769"/>
      <c r="AZ155" s="1769"/>
      <c r="BA155" s="1774"/>
      <c r="BB155" s="789"/>
      <c r="BC155" s="789"/>
      <c r="BD155" s="822" t="str">
        <f t="shared" si="7"/>
        <v/>
      </c>
      <c r="BE155" s="774"/>
      <c r="BF155" s="774"/>
      <c r="BG155" s="774"/>
      <c r="BH155" s="774"/>
      <c r="BI155" s="789"/>
      <c r="BJ155" s="789"/>
      <c r="BK155" s="789"/>
      <c r="BL155" s="789"/>
      <c r="BM155" s="791"/>
      <c r="BN155" s="791"/>
      <c r="BO155" s="791"/>
      <c r="BP155" s="791"/>
      <c r="BQ155" s="792"/>
      <c r="BR155" s="796"/>
      <c r="BS155" s="884"/>
      <c r="BT155" s="884"/>
      <c r="BU155" s="1051"/>
      <c r="BV155" s="1191"/>
      <c r="BW155" s="1191"/>
      <c r="BX155" s="1837"/>
      <c r="BY155" s="1853"/>
      <c r="BZ155" s="998"/>
    </row>
    <row r="156" spans="1:78" ht="16" x14ac:dyDescent="0.2">
      <c r="A156" s="1817"/>
      <c r="B156" s="1818"/>
      <c r="C156" s="1819"/>
      <c r="D156" s="1820"/>
      <c r="E156" s="1004"/>
      <c r="F156" s="1759"/>
      <c r="G156" s="995"/>
      <c r="H156" s="1013"/>
      <c r="I156" s="1774"/>
      <c r="J156" s="1767"/>
      <c r="K156" s="1022"/>
      <c r="L156" s="995"/>
      <c r="M156" s="1169"/>
      <c r="N156" s="1191"/>
      <c r="O156" s="1191"/>
      <c r="P156" s="1191"/>
      <c r="Q156" s="1827"/>
      <c r="R156" s="1774"/>
      <c r="S156" s="1825"/>
      <c r="T156" s="1774"/>
      <c r="U156" s="1825"/>
      <c r="V156" s="1774"/>
      <c r="W156" s="1825"/>
      <c r="X156" s="1781"/>
      <c r="Y156" s="1825"/>
      <c r="Z156" s="1825"/>
      <c r="AA156" s="1769"/>
      <c r="AB156" s="812">
        <v>4</v>
      </c>
      <c r="AC156" s="774"/>
      <c r="AD156" s="774"/>
      <c r="AE156" s="774"/>
      <c r="AF156" s="813" t="str">
        <f t="shared" si="0"/>
        <v/>
      </c>
      <c r="AG156" s="780"/>
      <c r="AH156" s="790" t="str">
        <f t="shared" si="1"/>
        <v/>
      </c>
      <c r="AI156" s="780"/>
      <c r="AJ156" s="790" t="str">
        <f t="shared" si="2"/>
        <v/>
      </c>
      <c r="AK156" s="814" t="str">
        <f t="shared" si="3"/>
        <v/>
      </c>
      <c r="AL156" s="815" t="str">
        <f>IFERROR(IF(AND(AF155="Probabilidad",AF156="Probabilidad"),(AL155-(+AL155*AK156)),IF(AND(AF155="Impacto",AF156="Probabilidad"),(AL154-(+AL154*AK156)),IF(AF156="Impacto",AL155,""))),"")</f>
        <v/>
      </c>
      <c r="AM156" s="815" t="str">
        <f>IFERROR(IF(AND(AF155="Impacto",AF156="Impacto"),(AM155-(+AM155*AK156)),IF(AND(AF155="Probabilidad",AF156="Impacto"),(AM154-(+AM154*AK156)),IF(AF156="Probabilidad",AM155,""))),"")</f>
        <v/>
      </c>
      <c r="AN156" s="751"/>
      <c r="AO156" s="751"/>
      <c r="AP156" s="751"/>
      <c r="AQ156" s="751"/>
      <c r="AR156" s="1013"/>
      <c r="AS156" s="1767"/>
      <c r="AT156" s="1767"/>
      <c r="AU156" s="1769"/>
      <c r="AV156" s="1767"/>
      <c r="AW156" s="1767"/>
      <c r="AX156" s="1769"/>
      <c r="AY156" s="1769"/>
      <c r="AZ156" s="1769"/>
      <c r="BA156" s="1774"/>
      <c r="BB156" s="789"/>
      <c r="BC156" s="789"/>
      <c r="BD156" s="822" t="str">
        <f t="shared" si="7"/>
        <v/>
      </c>
      <c r="BE156" s="774"/>
      <c r="BF156" s="774"/>
      <c r="BG156" s="774"/>
      <c r="BH156" s="774"/>
      <c r="BI156" s="789"/>
      <c r="BJ156" s="789"/>
      <c r="BK156" s="789"/>
      <c r="BL156" s="789"/>
      <c r="BM156" s="791"/>
      <c r="BN156" s="791"/>
      <c r="BO156" s="791"/>
      <c r="BP156" s="791"/>
      <c r="BQ156" s="792"/>
      <c r="BR156" s="796"/>
      <c r="BS156" s="884"/>
      <c r="BT156" s="884"/>
      <c r="BU156" s="1051"/>
      <c r="BV156" s="1191"/>
      <c r="BW156" s="1191"/>
      <c r="BX156" s="1837"/>
      <c r="BY156" s="1853"/>
      <c r="BZ156" s="998"/>
    </row>
    <row r="157" spans="1:78" ht="16" x14ac:dyDescent="0.2">
      <c r="A157" s="1817"/>
      <c r="B157" s="1818"/>
      <c r="C157" s="1819"/>
      <c r="D157" s="1820"/>
      <c r="E157" s="1004"/>
      <c r="F157" s="1759"/>
      <c r="G157" s="995"/>
      <c r="H157" s="1013"/>
      <c r="I157" s="1774"/>
      <c r="J157" s="1767"/>
      <c r="K157" s="1022"/>
      <c r="L157" s="995"/>
      <c r="M157" s="1169"/>
      <c r="N157" s="1191"/>
      <c r="O157" s="1191"/>
      <c r="P157" s="1191"/>
      <c r="Q157" s="1827"/>
      <c r="R157" s="1774"/>
      <c r="S157" s="1825"/>
      <c r="T157" s="1774"/>
      <c r="U157" s="1825"/>
      <c r="V157" s="1774"/>
      <c r="W157" s="1825"/>
      <c r="X157" s="1781"/>
      <c r="Y157" s="1825"/>
      <c r="Z157" s="1825"/>
      <c r="AA157" s="1769"/>
      <c r="AB157" s="812">
        <v>5</v>
      </c>
      <c r="AC157" s="774"/>
      <c r="AD157" s="774"/>
      <c r="AE157" s="774"/>
      <c r="AF157" s="813" t="str">
        <f t="shared" si="0"/>
        <v/>
      </c>
      <c r="AG157" s="780"/>
      <c r="AH157" s="790" t="str">
        <f t="shared" si="1"/>
        <v/>
      </c>
      <c r="AI157" s="780"/>
      <c r="AJ157" s="790" t="str">
        <f t="shared" si="2"/>
        <v/>
      </c>
      <c r="AK157" s="814" t="str">
        <f t="shared" si="3"/>
        <v/>
      </c>
      <c r="AL157" s="815" t="str">
        <f>IFERROR(IF(AND(AF156="Probabilidad",AF157="Probabilidad"),(AL156-(+AL156*AK157)),IF(AND(AF156="Impacto",AF157="Probabilidad"),(AL155-(+AL155*AK157)),IF(AF157="Impacto",AL156,""))),"")</f>
        <v/>
      </c>
      <c r="AM157" s="815" t="str">
        <f>IFERROR(IF(AND(AF156="Impacto",AF157="Impacto"),(AM156-(+AM156*AK157)),IF(AND(AF156="Probabilidad",AF157="Impacto"),(AM155-(+AM155*AK157)),IF(AF157="Probabilidad",AM156,""))),"")</f>
        <v/>
      </c>
      <c r="AN157" s="751"/>
      <c r="AO157" s="751"/>
      <c r="AP157" s="751"/>
      <c r="AQ157" s="751"/>
      <c r="AR157" s="1013"/>
      <c r="AS157" s="1767"/>
      <c r="AT157" s="1767"/>
      <c r="AU157" s="1769"/>
      <c r="AV157" s="1767"/>
      <c r="AW157" s="1767"/>
      <c r="AX157" s="1769"/>
      <c r="AY157" s="1769"/>
      <c r="AZ157" s="1769"/>
      <c r="BA157" s="1774"/>
      <c r="BB157" s="789"/>
      <c r="BC157" s="789"/>
      <c r="BD157" s="822" t="str">
        <f t="shared" si="7"/>
        <v/>
      </c>
      <c r="BE157" s="774"/>
      <c r="BF157" s="774"/>
      <c r="BG157" s="774"/>
      <c r="BH157" s="774"/>
      <c r="BI157" s="789"/>
      <c r="BJ157" s="789"/>
      <c r="BK157" s="789"/>
      <c r="BL157" s="789"/>
      <c r="BM157" s="791"/>
      <c r="BN157" s="791"/>
      <c r="BO157" s="791"/>
      <c r="BP157" s="791"/>
      <c r="BQ157" s="792"/>
      <c r="BR157" s="796"/>
      <c r="BS157" s="884"/>
      <c r="BT157" s="884"/>
      <c r="BU157" s="1051"/>
      <c r="BV157" s="1191"/>
      <c r="BW157" s="1191"/>
      <c r="BX157" s="1837"/>
      <c r="BY157" s="1853"/>
      <c r="BZ157" s="998"/>
    </row>
    <row r="158" spans="1:78" ht="17" thickBot="1" x14ac:dyDescent="0.25">
      <c r="A158" s="1817"/>
      <c r="B158" s="1818"/>
      <c r="C158" s="1819"/>
      <c r="D158" s="1821"/>
      <c r="E158" s="1005"/>
      <c r="F158" s="1760"/>
      <c r="G158" s="996"/>
      <c r="H158" s="1014"/>
      <c r="I158" s="1775"/>
      <c r="J158" s="1768"/>
      <c r="K158" s="1023"/>
      <c r="L158" s="996"/>
      <c r="M158" s="1170"/>
      <c r="N158" s="1192"/>
      <c r="O158" s="1192"/>
      <c r="P158" s="1192"/>
      <c r="Q158" s="1828"/>
      <c r="R158" s="1775"/>
      <c r="S158" s="1826"/>
      <c r="T158" s="1775"/>
      <c r="U158" s="1826"/>
      <c r="V158" s="1775"/>
      <c r="W158" s="1826"/>
      <c r="X158" s="1782"/>
      <c r="Y158" s="1826"/>
      <c r="Z158" s="1826"/>
      <c r="AA158" s="1770"/>
      <c r="AB158" s="773">
        <v>6</v>
      </c>
      <c r="AC158" s="757"/>
      <c r="AD158" s="757"/>
      <c r="AE158" s="757"/>
      <c r="AF158" s="896" t="str">
        <f t="shared" si="0"/>
        <v/>
      </c>
      <c r="AG158" s="888"/>
      <c r="AH158" s="887" t="str">
        <f t="shared" si="1"/>
        <v/>
      </c>
      <c r="AI158" s="888"/>
      <c r="AJ158" s="887" t="str">
        <f t="shared" si="2"/>
        <v/>
      </c>
      <c r="AK158" s="889" t="str">
        <f t="shared" si="3"/>
        <v/>
      </c>
      <c r="AL158" s="935" t="str">
        <f>IFERROR(IF(AND(AF157="Probabilidad",AF158="Probabilidad"),(AL157-(+AL157*AK158)),IF(AND(AF157="Impacto",AF158="Probabilidad"),(AL156-(+AL156*AK158)),IF(AF158="Impacto",AL157,""))),"")</f>
        <v/>
      </c>
      <c r="AM158" s="935" t="str">
        <f>IFERROR(IF(AND(AF157="Impacto",AF158="Impacto"),(AM157-(+AM157*AK158)),IF(AND(AF157="Probabilidad",AF158="Impacto"),(AM156-(+AM156*AK158)),IF(AF158="Probabilidad",AM157,""))),"")</f>
        <v/>
      </c>
      <c r="AN158" s="51"/>
      <c r="AO158" s="51"/>
      <c r="AP158" s="51"/>
      <c r="AQ158" s="51"/>
      <c r="AR158" s="1014"/>
      <c r="AS158" s="1768"/>
      <c r="AT158" s="1768"/>
      <c r="AU158" s="1770"/>
      <c r="AV158" s="1768"/>
      <c r="AW158" s="1768"/>
      <c r="AX158" s="1770"/>
      <c r="AY158" s="1770"/>
      <c r="AZ158" s="1770"/>
      <c r="BA158" s="1775"/>
      <c r="BB158" s="770"/>
      <c r="BC158" s="770"/>
      <c r="BD158" s="762" t="str">
        <f t="shared" si="7"/>
        <v/>
      </c>
      <c r="BE158" s="757"/>
      <c r="BF158" s="757"/>
      <c r="BG158" s="757"/>
      <c r="BH158" s="757"/>
      <c r="BI158" s="770"/>
      <c r="BJ158" s="770"/>
      <c r="BK158" s="770"/>
      <c r="BL158" s="770"/>
      <c r="BM158" s="749"/>
      <c r="BN158" s="749"/>
      <c r="BO158" s="749"/>
      <c r="BP158" s="749"/>
      <c r="BQ158" s="766"/>
      <c r="BR158" s="890"/>
      <c r="BS158" s="891"/>
      <c r="BT158" s="891"/>
      <c r="BU158" s="1052"/>
      <c r="BV158" s="1192"/>
      <c r="BW158" s="1192"/>
      <c r="BX158" s="1838"/>
      <c r="BY158" s="1854"/>
      <c r="BZ158" s="999"/>
    </row>
    <row r="159" spans="1:78" ht="145.5" customHeight="1" x14ac:dyDescent="0.2">
      <c r="A159" s="1817"/>
      <c r="B159" s="1818"/>
      <c r="C159" s="1819"/>
      <c r="D159" s="1000" t="s">
        <v>1387</v>
      </c>
      <c r="E159" s="1003" t="s">
        <v>284</v>
      </c>
      <c r="F159" s="1006">
        <v>16</v>
      </c>
      <c r="G159" s="994" t="s">
        <v>1553</v>
      </c>
      <c r="H159" s="1012" t="s">
        <v>1245</v>
      </c>
      <c r="I159" s="1015" t="s">
        <v>1216</v>
      </c>
      <c r="J159" s="1812" t="str">
        <f>IF(D159="","",IF(D159="RG",[1]Árbol!A170,IF(D159="RIC",[1]Árbol!A170,IF(D159="RLAFT",[1]Árbol!A170,IF(D159="RF",[1]Árbol!A170,IF(I159="","",(CONCATENATE(I159," ",$M$3," ",G159," ",$M$4," ",O159," ",$M$5," ",N159))))))))</f>
        <v>Pérdida de Confidencialidad de Recurso humano de la STH.  1. Incumplimiento de las politicas de seguridad.
2. Error humano en Uso de los sistemas de información de STH  1. Ausencia del personal
2. Entrenamiento insuficiente en seguridad
3. Falla de conciencia acerca de la seguridad</v>
      </c>
      <c r="K159" s="1021" t="s">
        <v>313</v>
      </c>
      <c r="L159" s="994" t="s">
        <v>314</v>
      </c>
      <c r="M159" s="1168" t="s">
        <v>1389</v>
      </c>
      <c r="N159" s="994" t="s">
        <v>1562</v>
      </c>
      <c r="O159" s="994" t="s">
        <v>1563</v>
      </c>
      <c r="P159" s="1075" t="s">
        <v>1392</v>
      </c>
      <c r="Q159" s="1133" t="s">
        <v>1392</v>
      </c>
      <c r="R159" s="1015" t="s">
        <v>269</v>
      </c>
      <c r="S159" s="1824">
        <f>IF(R159="Muy Alta",100%,IF(R159="Alta",80%,IF(R159="Media",60%,IF(R159="Baja",40%,IF(R159="Muy Baja",20%,"")))))</f>
        <v>0.2</v>
      </c>
      <c r="T159" s="1015" t="s">
        <v>317</v>
      </c>
      <c r="U159" s="1824">
        <f>IF(T159="Catastrófico",100%,IF(T159="Mayor",80%,IF(T159="Moderado",60%,IF(T159="Menor",40%,IF(T159="Leve",20%,"")))))</f>
        <v>0.2</v>
      </c>
      <c r="V159" s="1015" t="s">
        <v>317</v>
      </c>
      <c r="W159" s="1824">
        <f>IF(V159="Catastrófico",100%,IF(V159="Mayor",80%,IF(V159="Moderado",60%,IF(V159="Menor",40%,IF(V159="Leve",20%,"")))))</f>
        <v>0.2</v>
      </c>
      <c r="X159" s="1029" t="str">
        <f>IF(Y159=100%,"Catastrófico",IF(Y159=80%,"Mayor",IF(Y159=60%,"Moderado",IF(Y159=40%,"Menor",IF(Y159=20%,"Leve","")))))</f>
        <v>Leve</v>
      </c>
      <c r="Y159" s="1824">
        <f>IF(AND(U159="",W159=""),"",MAX(U159,W159))</f>
        <v>0.2</v>
      </c>
      <c r="Z159" s="1824" t="str">
        <f>CONCATENATE(R159,X159)</f>
        <v>Muy BajaLeve</v>
      </c>
      <c r="AA159" s="1032" t="str">
        <f>IF(Z159="Muy AltaLeve","Alto",IF(Z159="Muy AltaMenor","Alto",IF(Z159="Muy AltaModerado","Alto",IF(Z159="Muy AltaMayor","Alto",IF(Z159="Muy AltaCatastrófico","Extremo",IF(Z159="AltaLeve","Moderado",IF(Z159="AltaMenor","Moderado",IF(Z159="AltaModerado","Alto",IF(Z159="AltaMayor","Alto",IF(Z159="AltaCatastrófico","Extremo",IF(Z159="MediaLeve","Moderado",IF(Z159="MediaMenor","Moderado",IF(Z159="MediaModerado","Moderado",IF(Z159="MediaMayor","Alto",IF(Z159="MediaCatastrófico","Extremo",IF(Z159="BajaLeve","Bajo",IF(Z159="BajaMenor","Moderado",IF(Z159="BajaModerado","Moderado",IF(Z159="BajaMayor","Alto",IF(Z159="BajaCatastrófico","Extremo",IF(Z159="Muy BajaLeve","Bajo",IF(Z159="Muy BajaMenor","Bajo",IF(Z159="Muy BajaModerado","Moderado",IF(Z159="Muy BajaMayor","Alto",IF(Z159="Muy BajaCatastrófico","Extremo","")))))))))))))))))))))))))</f>
        <v>Bajo</v>
      </c>
      <c r="AB159" s="97">
        <v>1</v>
      </c>
      <c r="AC159" s="9" t="s">
        <v>1409</v>
      </c>
      <c r="AD159" s="9" t="s">
        <v>598</v>
      </c>
      <c r="AE159" s="9" t="s">
        <v>1560</v>
      </c>
      <c r="AF159" s="99" t="str">
        <f t="shared" si="0"/>
        <v>Probabilidad</v>
      </c>
      <c r="AG159" s="10" t="s">
        <v>221</v>
      </c>
      <c r="AH159" s="787">
        <f t="shared" si="1"/>
        <v>0.25</v>
      </c>
      <c r="AI159" s="10" t="s">
        <v>222</v>
      </c>
      <c r="AJ159" s="787">
        <f t="shared" si="2"/>
        <v>0.15</v>
      </c>
      <c r="AK159" s="101">
        <f t="shared" si="3"/>
        <v>0.4</v>
      </c>
      <c r="AL159" s="100">
        <f>IFERROR(IF(AF159="Probabilidad",(S159-(+S159*AK159)),IF(AF159="Impacto",S159,"")),"")</f>
        <v>0.12</v>
      </c>
      <c r="AM159" s="100">
        <f>IFERROR(IF(AF159="Impacto",(Y159-(+Y159*AK159)),IF(AF159="Probabilidad",Y159,"")),"")</f>
        <v>0.2</v>
      </c>
      <c r="AN159" s="50" t="s">
        <v>859</v>
      </c>
      <c r="AO159" s="50" t="s">
        <v>245</v>
      </c>
      <c r="AP159" s="50" t="s">
        <v>241</v>
      </c>
      <c r="AQ159" s="50" t="s">
        <v>226</v>
      </c>
      <c r="AR159" s="1764" t="s">
        <v>1557</v>
      </c>
      <c r="AS159" s="1035">
        <f>S159</f>
        <v>0.2</v>
      </c>
      <c r="AT159" s="1035">
        <f>IF(AL159="","",MIN(AL159:AL164))</f>
        <v>0.12</v>
      </c>
      <c r="AU159" s="1032" t="str">
        <f>IFERROR(IF(AT159="","",IF(AT159&lt;=0.2,"Muy Baja",IF(AT159&lt;=0.4,"Baja",IF(AT159&lt;=0.6,"Media",IF(AT159&lt;=0.8,"Alta","Muy Alta"))))),"")</f>
        <v>Muy Baja</v>
      </c>
      <c r="AV159" s="1035">
        <f>Y159</f>
        <v>0.2</v>
      </c>
      <c r="AW159" s="1035">
        <f>IF(AM159="","",MIN(AM159:AM164))</f>
        <v>0.2</v>
      </c>
      <c r="AX159" s="1032" t="str">
        <f>IFERROR(IF(AW159="","",IF(AW159&lt;=0.2,"Leve",IF(AW159&lt;=0.4,"Menor",IF(AW159&lt;=0.6,"Moderado",IF(AW159&lt;=0.8,"Mayor","Catastrófico"))))),"")</f>
        <v>Leve</v>
      </c>
      <c r="AY159" s="1032" t="str">
        <f>AA159</f>
        <v>Bajo</v>
      </c>
      <c r="AZ159" s="1032" t="str">
        <f>IFERROR(IF(OR(AND(AU159="Muy Baja",AX159="Leve"),AND(AU159="Muy Baja",AX159="Menor"),AND(AU159="Baja",AX159="Leve")),"Bajo",IF(OR(AND(AU159="Muy baja",AX159="Moderado"),AND(AU159="Baja",AX159="Menor"),AND(AU159="Baja",AX159="Moderado"),AND(AU159="Media",AX159="Leve"),AND(AU159="Media",AX159="Menor"),AND(AU159="Media",AX159="Moderado"),AND(AU159="Alta",AX159="Leve"),AND(AU159="Alta",AX159="Menor")),"Moderado",IF(OR(AND(AU159="Muy Baja",AX159="Mayor"),AND(AU159="Baja",AX159="Mayor"),AND(AU159="Media",AX159="Mayor"),AND(AU159="Alta",AX159="Moderado"),AND(AU159="Alta",AX159="Mayor"),AND(AU159="Muy Alta",AX159="Leve"),AND(AU159="Muy Alta",AX159="Menor"),AND(AU159="Muy Alta",AX159="Moderado"),AND(AU159="Muy Alta",AX159="Mayor")),"Alto",IF(OR(AND(AU159="Muy Baja",AX159="Catastrófico"),AND(AU159="Baja",AX159="Catastrófico"),AND(AU159="Media",AX159="Catastrófico"),AND(AU159="Alta",AX159="Catastrófico"),AND(AU159="Muy Alta",AX159="Catastrófico")),"Extremo","")))),"")</f>
        <v>Bajo</v>
      </c>
      <c r="BA159" s="1015" t="s">
        <v>255</v>
      </c>
      <c r="BB159" s="46"/>
      <c r="BC159" s="46"/>
      <c r="BD159" s="103" t="str">
        <f t="shared" si="7"/>
        <v/>
      </c>
      <c r="BE159" s="9"/>
      <c r="BF159" s="9"/>
      <c r="BG159" s="9"/>
      <c r="BH159" s="9"/>
      <c r="BI159" s="46"/>
      <c r="BJ159" s="46"/>
      <c r="BK159" s="46"/>
      <c r="BL159" s="46"/>
      <c r="BM159" s="48"/>
      <c r="BN159" s="48"/>
      <c r="BO159" s="48"/>
      <c r="BP159" s="48"/>
      <c r="BQ159" s="104"/>
      <c r="BR159" s="797"/>
      <c r="BS159" s="883"/>
      <c r="BT159" s="883"/>
      <c r="BU159" s="1050"/>
      <c r="BV159" s="1075"/>
      <c r="BW159" s="1075"/>
      <c r="BX159" s="1836"/>
      <c r="BY159" s="1852"/>
      <c r="BZ159" s="997"/>
    </row>
    <row r="160" spans="1:78" ht="16" x14ac:dyDescent="0.2">
      <c r="A160" s="1817"/>
      <c r="B160" s="1818"/>
      <c r="C160" s="1819"/>
      <c r="D160" s="1820"/>
      <c r="E160" s="1004"/>
      <c r="F160" s="1759"/>
      <c r="G160" s="995"/>
      <c r="H160" s="1013"/>
      <c r="I160" s="1774"/>
      <c r="J160" s="1767"/>
      <c r="K160" s="1022"/>
      <c r="L160" s="995"/>
      <c r="M160" s="1169"/>
      <c r="N160" s="995"/>
      <c r="O160" s="995"/>
      <c r="P160" s="1191"/>
      <c r="Q160" s="1827"/>
      <c r="R160" s="1774"/>
      <c r="S160" s="1825"/>
      <c r="T160" s="1774"/>
      <c r="U160" s="1825"/>
      <c r="V160" s="1774"/>
      <c r="W160" s="1825"/>
      <c r="X160" s="1781"/>
      <c r="Y160" s="1825"/>
      <c r="Z160" s="1825"/>
      <c r="AA160" s="1769"/>
      <c r="AB160" s="812">
        <v>2</v>
      </c>
      <c r="AC160" s="774"/>
      <c r="AD160" s="774"/>
      <c r="AE160" s="774"/>
      <c r="AF160" s="813" t="str">
        <f t="shared" si="0"/>
        <v/>
      </c>
      <c r="AG160" s="780"/>
      <c r="AH160" s="790" t="str">
        <f t="shared" si="1"/>
        <v/>
      </c>
      <c r="AI160" s="780"/>
      <c r="AJ160" s="790" t="str">
        <f t="shared" si="2"/>
        <v/>
      </c>
      <c r="AK160" s="814" t="str">
        <f t="shared" si="3"/>
        <v/>
      </c>
      <c r="AL160" s="815" t="str">
        <f>IFERROR(IF(AND(AF159="Probabilidad",AF160="Probabilidad"),(AL159-(+AL159*AK160)),IF(AF160="Probabilidad",(S159-(+S159*AK160)),IF(AF160="Impacto",AL159,""))),"")</f>
        <v/>
      </c>
      <c r="AM160" s="815" t="str">
        <f>IFERROR(IF(AND(AF159="Impacto",AF160="Impacto"),(AM159-(+AM159*AK160)),IF(AF160="Impacto",(Y159-(Y159*AK160)),IF(AF160="Probabilidad",AM159,""))),"")</f>
        <v/>
      </c>
      <c r="AN160" s="751"/>
      <c r="AO160" s="751"/>
      <c r="AP160" s="751"/>
      <c r="AQ160" s="751"/>
      <c r="AR160" s="1013"/>
      <c r="AS160" s="1767"/>
      <c r="AT160" s="1767"/>
      <c r="AU160" s="1769"/>
      <c r="AV160" s="1767"/>
      <c r="AW160" s="1767"/>
      <c r="AX160" s="1769"/>
      <c r="AY160" s="1769"/>
      <c r="AZ160" s="1769"/>
      <c r="BA160" s="1774"/>
      <c r="BB160" s="789"/>
      <c r="BC160" s="789"/>
      <c r="BD160" s="822" t="str">
        <f t="shared" si="7"/>
        <v/>
      </c>
      <c r="BE160" s="774"/>
      <c r="BF160" s="774"/>
      <c r="BG160" s="774"/>
      <c r="BH160" s="774"/>
      <c r="BI160" s="789"/>
      <c r="BJ160" s="789"/>
      <c r="BK160" s="789"/>
      <c r="BL160" s="789"/>
      <c r="BM160" s="791"/>
      <c r="BN160" s="791"/>
      <c r="BO160" s="791"/>
      <c r="BP160" s="791"/>
      <c r="BQ160" s="792"/>
      <c r="BR160" s="796"/>
      <c r="BS160" s="884"/>
      <c r="BT160" s="884"/>
      <c r="BU160" s="1051"/>
      <c r="BV160" s="1191"/>
      <c r="BW160" s="1191"/>
      <c r="BX160" s="1837"/>
      <c r="BY160" s="1853"/>
      <c r="BZ160" s="998"/>
    </row>
    <row r="161" spans="1:78" ht="16" x14ac:dyDescent="0.2">
      <c r="A161" s="1817"/>
      <c r="B161" s="1818"/>
      <c r="C161" s="1819"/>
      <c r="D161" s="1820"/>
      <c r="E161" s="1004"/>
      <c r="F161" s="1759"/>
      <c r="G161" s="995"/>
      <c r="H161" s="1013"/>
      <c r="I161" s="1774"/>
      <c r="J161" s="1767"/>
      <c r="K161" s="1022"/>
      <c r="L161" s="995"/>
      <c r="M161" s="1169"/>
      <c r="N161" s="995"/>
      <c r="O161" s="995"/>
      <c r="P161" s="1191"/>
      <c r="Q161" s="1827"/>
      <c r="R161" s="1774"/>
      <c r="S161" s="1825"/>
      <c r="T161" s="1774"/>
      <c r="U161" s="1825"/>
      <c r="V161" s="1774"/>
      <c r="W161" s="1825"/>
      <c r="X161" s="1781"/>
      <c r="Y161" s="1825"/>
      <c r="Z161" s="1825"/>
      <c r="AA161" s="1769"/>
      <c r="AB161" s="812">
        <v>3</v>
      </c>
      <c r="AC161" s="774"/>
      <c r="AD161" s="774"/>
      <c r="AE161" s="774"/>
      <c r="AF161" s="813" t="str">
        <f t="shared" si="0"/>
        <v/>
      </c>
      <c r="AG161" s="780"/>
      <c r="AH161" s="790" t="str">
        <f t="shared" si="1"/>
        <v/>
      </c>
      <c r="AI161" s="780"/>
      <c r="AJ161" s="790" t="str">
        <f t="shared" si="2"/>
        <v/>
      </c>
      <c r="AK161" s="814" t="str">
        <f t="shared" si="3"/>
        <v/>
      </c>
      <c r="AL161" s="815" t="str">
        <f>IFERROR(IF(AND(AF160="Probabilidad",AF161="Probabilidad"),(AL160-(+AL160*AK161)),IF(AND(AF160="Impacto",AF161="Probabilidad"),(AL159-(+AL159*AK161)),IF(AF161="Impacto",AL160,""))),"")</f>
        <v/>
      </c>
      <c r="AM161" s="815" t="str">
        <f>IFERROR(IF(AND(AF160="Impacto",AF161="Impacto"),(AM160-(+AM160*AK161)),IF(AND(AF160="Probabilidad",AF161="Impacto"),(AM159-(+AM159*AK161)),IF(AF161="Probabilidad",AM160,""))),"")</f>
        <v/>
      </c>
      <c r="AN161" s="751"/>
      <c r="AO161" s="751"/>
      <c r="AP161" s="751"/>
      <c r="AQ161" s="751"/>
      <c r="AR161" s="1013"/>
      <c r="AS161" s="1767"/>
      <c r="AT161" s="1767"/>
      <c r="AU161" s="1769"/>
      <c r="AV161" s="1767"/>
      <c r="AW161" s="1767"/>
      <c r="AX161" s="1769"/>
      <c r="AY161" s="1769"/>
      <c r="AZ161" s="1769"/>
      <c r="BA161" s="1774"/>
      <c r="BB161" s="789"/>
      <c r="BC161" s="789"/>
      <c r="BD161" s="822" t="str">
        <f t="shared" si="7"/>
        <v/>
      </c>
      <c r="BE161" s="774"/>
      <c r="BF161" s="774"/>
      <c r="BG161" s="774"/>
      <c r="BH161" s="774"/>
      <c r="BI161" s="789"/>
      <c r="BJ161" s="789"/>
      <c r="BK161" s="789"/>
      <c r="BL161" s="789"/>
      <c r="BM161" s="791"/>
      <c r="BN161" s="791"/>
      <c r="BO161" s="791"/>
      <c r="BP161" s="791"/>
      <c r="BQ161" s="792"/>
      <c r="BR161" s="796"/>
      <c r="BS161" s="884"/>
      <c r="BT161" s="884"/>
      <c r="BU161" s="1051"/>
      <c r="BV161" s="1191"/>
      <c r="BW161" s="1191"/>
      <c r="BX161" s="1837"/>
      <c r="BY161" s="1853"/>
      <c r="BZ161" s="998"/>
    </row>
    <row r="162" spans="1:78" ht="16" x14ac:dyDescent="0.2">
      <c r="A162" s="1817"/>
      <c r="B162" s="1818"/>
      <c r="C162" s="1819"/>
      <c r="D162" s="1820"/>
      <c r="E162" s="1004"/>
      <c r="F162" s="1759"/>
      <c r="G162" s="995"/>
      <c r="H162" s="1013"/>
      <c r="I162" s="1774"/>
      <c r="J162" s="1767"/>
      <c r="K162" s="1022"/>
      <c r="L162" s="995"/>
      <c r="M162" s="1169"/>
      <c r="N162" s="995"/>
      <c r="O162" s="995"/>
      <c r="P162" s="1191"/>
      <c r="Q162" s="1827"/>
      <c r="R162" s="1774"/>
      <c r="S162" s="1825"/>
      <c r="T162" s="1774"/>
      <c r="U162" s="1825"/>
      <c r="V162" s="1774"/>
      <c r="W162" s="1825"/>
      <c r="X162" s="1781"/>
      <c r="Y162" s="1825"/>
      <c r="Z162" s="1825"/>
      <c r="AA162" s="1769"/>
      <c r="AB162" s="812">
        <v>4</v>
      </c>
      <c r="AC162" s="774"/>
      <c r="AD162" s="774"/>
      <c r="AE162" s="774"/>
      <c r="AF162" s="813" t="str">
        <f t="shared" si="0"/>
        <v/>
      </c>
      <c r="AG162" s="780"/>
      <c r="AH162" s="790" t="str">
        <f t="shared" si="1"/>
        <v/>
      </c>
      <c r="AI162" s="780"/>
      <c r="AJ162" s="790" t="str">
        <f t="shared" si="2"/>
        <v/>
      </c>
      <c r="AK162" s="814" t="str">
        <f t="shared" si="3"/>
        <v/>
      </c>
      <c r="AL162" s="815" t="str">
        <f>IFERROR(IF(AND(AF161="Probabilidad",AF162="Probabilidad"),(AL161-(+AL161*AK162)),IF(AND(AF161="Impacto",AF162="Probabilidad"),(AL160-(+AL160*AK162)),IF(AF162="Impacto",AL161,""))),"")</f>
        <v/>
      </c>
      <c r="AM162" s="815" t="str">
        <f>IFERROR(IF(AND(AF161="Impacto",AF162="Impacto"),(AM161-(+AM161*AK162)),IF(AND(AF161="Probabilidad",AF162="Impacto"),(AM160-(+AM160*AK162)),IF(AF162="Probabilidad",AM161,""))),"")</f>
        <v/>
      </c>
      <c r="AN162" s="751"/>
      <c r="AO162" s="751"/>
      <c r="AP162" s="751"/>
      <c r="AQ162" s="751"/>
      <c r="AR162" s="1013"/>
      <c r="AS162" s="1767"/>
      <c r="AT162" s="1767"/>
      <c r="AU162" s="1769"/>
      <c r="AV162" s="1767"/>
      <c r="AW162" s="1767"/>
      <c r="AX162" s="1769"/>
      <c r="AY162" s="1769"/>
      <c r="AZ162" s="1769"/>
      <c r="BA162" s="1774"/>
      <c r="BB162" s="789"/>
      <c r="BC162" s="789"/>
      <c r="BD162" s="822" t="str">
        <f t="shared" si="7"/>
        <v/>
      </c>
      <c r="BE162" s="774"/>
      <c r="BF162" s="774"/>
      <c r="BG162" s="774"/>
      <c r="BH162" s="774"/>
      <c r="BI162" s="789"/>
      <c r="BJ162" s="789"/>
      <c r="BK162" s="789"/>
      <c r="BL162" s="789"/>
      <c r="BM162" s="791"/>
      <c r="BN162" s="791"/>
      <c r="BO162" s="791"/>
      <c r="BP162" s="791"/>
      <c r="BQ162" s="792"/>
      <c r="BR162" s="796"/>
      <c r="BS162" s="884"/>
      <c r="BT162" s="884"/>
      <c r="BU162" s="1051"/>
      <c r="BV162" s="1191"/>
      <c r="BW162" s="1191"/>
      <c r="BX162" s="1837"/>
      <c r="BY162" s="1853"/>
      <c r="BZ162" s="998"/>
    </row>
    <row r="163" spans="1:78" ht="16" x14ac:dyDescent="0.2">
      <c r="A163" s="1817"/>
      <c r="B163" s="1818"/>
      <c r="C163" s="1819"/>
      <c r="D163" s="1820"/>
      <c r="E163" s="1004"/>
      <c r="F163" s="1759"/>
      <c r="G163" s="995"/>
      <c r="H163" s="1013"/>
      <c r="I163" s="1774"/>
      <c r="J163" s="1767"/>
      <c r="K163" s="1022"/>
      <c r="L163" s="995"/>
      <c r="M163" s="1169"/>
      <c r="N163" s="995"/>
      <c r="O163" s="995"/>
      <c r="P163" s="1191"/>
      <c r="Q163" s="1827"/>
      <c r="R163" s="1774"/>
      <c r="S163" s="1825"/>
      <c r="T163" s="1774"/>
      <c r="U163" s="1825"/>
      <c r="V163" s="1774"/>
      <c r="W163" s="1825"/>
      <c r="X163" s="1781"/>
      <c r="Y163" s="1825"/>
      <c r="Z163" s="1825"/>
      <c r="AA163" s="1769"/>
      <c r="AB163" s="812">
        <v>5</v>
      </c>
      <c r="AC163" s="774"/>
      <c r="AD163" s="774"/>
      <c r="AE163" s="774"/>
      <c r="AF163" s="813" t="str">
        <f t="shared" si="0"/>
        <v/>
      </c>
      <c r="AG163" s="780"/>
      <c r="AH163" s="790" t="str">
        <f t="shared" si="1"/>
        <v/>
      </c>
      <c r="AI163" s="780"/>
      <c r="AJ163" s="790" t="str">
        <f t="shared" si="2"/>
        <v/>
      </c>
      <c r="AK163" s="814" t="str">
        <f t="shared" si="3"/>
        <v/>
      </c>
      <c r="AL163" s="815" t="str">
        <f>IFERROR(IF(AND(AF162="Probabilidad",AF163="Probabilidad"),(AL162-(+AL162*AK163)),IF(AND(AF162="Impacto",AF163="Probabilidad"),(AL161-(+AL161*AK163)),IF(AF163="Impacto",AL162,""))),"")</f>
        <v/>
      </c>
      <c r="AM163" s="815" t="str">
        <f>IFERROR(IF(AND(AF162="Impacto",AF163="Impacto"),(AM162-(+AM162*AK163)),IF(AND(AF162="Probabilidad",AF163="Impacto"),(AM161-(+AM161*AK163)),IF(AF163="Probabilidad",AM162,""))),"")</f>
        <v/>
      </c>
      <c r="AN163" s="751"/>
      <c r="AO163" s="751"/>
      <c r="AP163" s="751"/>
      <c r="AQ163" s="751"/>
      <c r="AR163" s="1013"/>
      <c r="AS163" s="1767"/>
      <c r="AT163" s="1767"/>
      <c r="AU163" s="1769"/>
      <c r="AV163" s="1767"/>
      <c r="AW163" s="1767"/>
      <c r="AX163" s="1769"/>
      <c r="AY163" s="1769"/>
      <c r="AZ163" s="1769"/>
      <c r="BA163" s="1774"/>
      <c r="BB163" s="789"/>
      <c r="BC163" s="789"/>
      <c r="BD163" s="822" t="str">
        <f t="shared" si="7"/>
        <v/>
      </c>
      <c r="BE163" s="774"/>
      <c r="BF163" s="774"/>
      <c r="BG163" s="774"/>
      <c r="BH163" s="774"/>
      <c r="BI163" s="789"/>
      <c r="BJ163" s="789"/>
      <c r="BK163" s="789"/>
      <c r="BL163" s="789"/>
      <c r="BM163" s="791"/>
      <c r="BN163" s="791"/>
      <c r="BO163" s="791"/>
      <c r="BP163" s="791"/>
      <c r="BQ163" s="792"/>
      <c r="BR163" s="796"/>
      <c r="BS163" s="884"/>
      <c r="BT163" s="884"/>
      <c r="BU163" s="1051"/>
      <c r="BV163" s="1191"/>
      <c r="BW163" s="1191"/>
      <c r="BX163" s="1837"/>
      <c r="BY163" s="1853"/>
      <c r="BZ163" s="998"/>
    </row>
    <row r="164" spans="1:78" ht="17" thickBot="1" x14ac:dyDescent="0.25">
      <c r="A164" s="1817"/>
      <c r="B164" s="1818"/>
      <c r="C164" s="1819"/>
      <c r="D164" s="1821"/>
      <c r="E164" s="1005"/>
      <c r="F164" s="1760"/>
      <c r="G164" s="996"/>
      <c r="H164" s="1014"/>
      <c r="I164" s="1775"/>
      <c r="J164" s="1768"/>
      <c r="K164" s="1023"/>
      <c r="L164" s="996"/>
      <c r="M164" s="1170"/>
      <c r="N164" s="996"/>
      <c r="O164" s="996"/>
      <c r="P164" s="1192"/>
      <c r="Q164" s="1828"/>
      <c r="R164" s="1775"/>
      <c r="S164" s="1826"/>
      <c r="T164" s="1775"/>
      <c r="U164" s="1826"/>
      <c r="V164" s="1775"/>
      <c r="W164" s="1826"/>
      <c r="X164" s="1782"/>
      <c r="Y164" s="1826"/>
      <c r="Z164" s="1826"/>
      <c r="AA164" s="1770"/>
      <c r="AB164" s="773">
        <v>6</v>
      </c>
      <c r="AC164" s="757"/>
      <c r="AD164" s="757"/>
      <c r="AE164" s="757"/>
      <c r="AF164" s="896" t="str">
        <f t="shared" si="0"/>
        <v/>
      </c>
      <c r="AG164" s="888"/>
      <c r="AH164" s="887" t="str">
        <f t="shared" si="1"/>
        <v/>
      </c>
      <c r="AI164" s="888"/>
      <c r="AJ164" s="887" t="str">
        <f t="shared" si="2"/>
        <v/>
      </c>
      <c r="AK164" s="889" t="str">
        <f t="shared" si="3"/>
        <v/>
      </c>
      <c r="AL164" s="935" t="str">
        <f>IFERROR(IF(AND(AF163="Probabilidad",AF164="Probabilidad"),(AL163-(+AL163*AK164)),IF(AND(AF163="Impacto",AF164="Probabilidad"),(AL162-(+AL162*AK164)),IF(AF164="Impacto",AL163,""))),"")</f>
        <v/>
      </c>
      <c r="AM164" s="935" t="str">
        <f>IFERROR(IF(AND(AF163="Impacto",AF164="Impacto"),(AM163-(+AM163*AK164)),IF(AND(AF163="Probabilidad",AF164="Impacto"),(AM162-(+AM162*AK164)),IF(AF164="Probabilidad",AM163,""))),"")</f>
        <v/>
      </c>
      <c r="AN164" s="51"/>
      <c r="AO164" s="51"/>
      <c r="AP164" s="51"/>
      <c r="AQ164" s="51"/>
      <c r="AR164" s="1014"/>
      <c r="AS164" s="1768"/>
      <c r="AT164" s="1768"/>
      <c r="AU164" s="1770"/>
      <c r="AV164" s="1768"/>
      <c r="AW164" s="1768"/>
      <c r="AX164" s="1770"/>
      <c r="AY164" s="1770"/>
      <c r="AZ164" s="1770"/>
      <c r="BA164" s="1775"/>
      <c r="BB164" s="770"/>
      <c r="BC164" s="770"/>
      <c r="BD164" s="762" t="str">
        <f t="shared" si="7"/>
        <v/>
      </c>
      <c r="BE164" s="757"/>
      <c r="BF164" s="757"/>
      <c r="BG164" s="757"/>
      <c r="BH164" s="757"/>
      <c r="BI164" s="770"/>
      <c r="BJ164" s="770"/>
      <c r="BK164" s="770"/>
      <c r="BL164" s="770"/>
      <c r="BM164" s="749"/>
      <c r="BN164" s="749"/>
      <c r="BO164" s="749"/>
      <c r="BP164" s="749"/>
      <c r="BQ164" s="766"/>
      <c r="BR164" s="890"/>
      <c r="BS164" s="891"/>
      <c r="BT164" s="891"/>
      <c r="BU164" s="1052"/>
      <c r="BV164" s="1192"/>
      <c r="BW164" s="1192"/>
      <c r="BX164" s="1838"/>
      <c r="BY164" s="1854"/>
      <c r="BZ164" s="999"/>
    </row>
    <row r="165" spans="1:78" ht="167" x14ac:dyDescent="0.2">
      <c r="A165" s="1870" t="s">
        <v>363</v>
      </c>
      <c r="B165" s="1818" t="s">
        <v>207</v>
      </c>
      <c r="C165" s="1819" t="s">
        <v>1564</v>
      </c>
      <c r="D165" s="1000" t="s">
        <v>1387</v>
      </c>
      <c r="E165" s="1003" t="s">
        <v>365</v>
      </c>
      <c r="F165" s="1006">
        <v>1</v>
      </c>
      <c r="G165" s="1871" t="s">
        <v>1565</v>
      </c>
      <c r="H165" s="1012" t="s">
        <v>1247</v>
      </c>
      <c r="I165" s="1015" t="s">
        <v>1218</v>
      </c>
      <c r="J165" s="1812" t="str">
        <f>IF(D165="","",IF(D165="RG",[1]Árbol!A176,IF(D165="RIC",[1]Árbol!A176,IF(D165="RLAFT",[1]Árbol!A176,IF(D165="RF",[1]Árbol!A176,IF(I165="","",(CONCATENATE(I165," ",$M$3," ",G165," ",$M$4," ",O165," ",$M$5," ",N165))))))))</f>
        <v>Pérdida de confidencialidad e integridad de Aplicaciones Web y códigos fuente de la  Subgerencia de Analítica de Datos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entidad
2. Debilidades en el mantenimiento de la Infraestructura Tecnológica
3. Fallas Humanas</v>
      </c>
      <c r="K165" s="1021" t="s">
        <v>313</v>
      </c>
      <c r="L165" s="994" t="s">
        <v>562</v>
      </c>
      <c r="M165" s="1168" t="s">
        <v>1389</v>
      </c>
      <c r="N165" s="1880" t="s">
        <v>1566</v>
      </c>
      <c r="O165" s="1880" t="s">
        <v>1567</v>
      </c>
      <c r="P165" s="1075" t="s">
        <v>1392</v>
      </c>
      <c r="Q165" s="1133" t="s">
        <v>1392</v>
      </c>
      <c r="R165" s="1015" t="s">
        <v>269</v>
      </c>
      <c r="S165" s="1877">
        <f>IF(R165="Muy Alta",100%,IF(R165="Alta",80%,IF(R165="Media",60%,IF(R165="Baja",40%,IF(R165="Muy Baja",20%,"")))))</f>
        <v>0.2</v>
      </c>
      <c r="T165" s="1015" t="s">
        <v>317</v>
      </c>
      <c r="U165" s="1877">
        <f>IF(T165="Catastrófico",100%,IF(T165="Mayor",80%,IF(T165="Moderado",60%,IF(T165="Menor",40%,IF(T165="Leve",20%,"")))))</f>
        <v>0.2</v>
      </c>
      <c r="V165" s="1015" t="s">
        <v>251</v>
      </c>
      <c r="W165" s="1877">
        <f>IF(V165="Catastrófico",100%,IF(V165="Mayor",80%,IF(V165="Moderado",60%,IF(V165="Menor",40%,IF(V165="Leve",20%,"")))))</f>
        <v>0.4</v>
      </c>
      <c r="X165" s="1029" t="str">
        <f>IF(Y165=100%,"Catastrófico",IF(Y165=80%,"Mayor",IF(Y165=60%,"Moderado",IF(Y165=40%,"Menor",IF(Y165=20%,"Leve","")))))</f>
        <v>Menor</v>
      </c>
      <c r="Y165" s="1877">
        <f>IF(AND(U165="",W165=""),"",MAX(U165,W165))</f>
        <v>0.4</v>
      </c>
      <c r="Z165" s="1877" t="str">
        <f>CONCATENATE(R165,X165)</f>
        <v>Muy BajaMenor</v>
      </c>
      <c r="AA165" s="1038" t="str">
        <f>IF(Z165="Muy AltaLeve","Alto",IF(Z165="Muy AltaMenor","Alto",IF(Z165="Muy AltaModerado","Alto",IF(Z165="Muy AltaMayor","Alto",IF(Z165="Muy AltaCatastrófico","Extremo",IF(Z165="AltaLeve","Moderado",IF(Z165="AltaMenor","Moderado",IF(Z165="AltaModerado","Alto",IF(Z165="AltaMayor","Alto",IF(Z165="AltaCatastrófico","Extremo",IF(Z165="MediaLeve","Moderado",IF(Z165="MediaMenor","Moderado",IF(Z165="MediaModerado","Moderado",IF(Z165="MediaMayor","Alto",IF(Z165="MediaCatastrófico","Extremo",IF(Z165="BajaLeve","Bajo",IF(Z165="BajaMenor","Moderado",IF(Z165="BajaModerado","Moderado",IF(Z165="BajaMayor","Alto",IF(Z165="BajaCatastrófico","Extremo",IF(Z165="Muy BajaLeve","Bajo",IF(Z165="Muy BajaMenor","Bajo",IF(Z165="Muy BajaModerado","Moderado",IF(Z165="Muy BajaMayor","Alto",IF(Z165="Muy BajaCatastrófico","Extremo","")))))))))))))))))))))))))</f>
        <v>Bajo</v>
      </c>
      <c r="AB165" s="97">
        <v>1</v>
      </c>
      <c r="AC165" s="981" t="s">
        <v>1568</v>
      </c>
      <c r="AD165" s="989">
        <v>1.2</v>
      </c>
      <c r="AE165" s="981" t="s">
        <v>1569</v>
      </c>
      <c r="AF165" s="813" t="str">
        <f>IF(OR(AG165="Preventivo",AG165="Detectivo"),"Probabilidad",IF(AG165="Correctivo","Impacto",""))</f>
        <v>Probabilidad</v>
      </c>
      <c r="AG165" s="10" t="s">
        <v>281</v>
      </c>
      <c r="AH165" s="941">
        <f>IF(AG165="","",IF(AG165="Preventivo",25%,IF(AG165="Detectivo",15%,IF(AG165="Correctivo",10%))))</f>
        <v>0.15</v>
      </c>
      <c r="AI165" s="10" t="s">
        <v>734</v>
      </c>
      <c r="AJ165" s="941">
        <f>IF(AI165="Automático",25%,IF(AI165="Manual",15%,""))</f>
        <v>0.25</v>
      </c>
      <c r="AK165" s="814">
        <f>IF(OR(AH165="",AJ165=""),"",AH165+AJ165)</f>
        <v>0.4</v>
      </c>
      <c r="AL165" s="100">
        <f>IFERROR(IF(AF165="Probabilidad",(S165-(+S165*AK165)),IF(AF165="Impacto",S165,"")),"")</f>
        <v>0.12</v>
      </c>
      <c r="AM165" s="100">
        <f>IFERROR(IF(AF165="Impacto",(Y165-(+Y165*AK165)),IF(AF165="Probabilidad",Y165,"")),"")</f>
        <v>0.4</v>
      </c>
      <c r="AN165" s="50" t="s">
        <v>223</v>
      </c>
      <c r="AO165" s="50" t="s">
        <v>291</v>
      </c>
      <c r="AP165" s="50" t="s">
        <v>241</v>
      </c>
      <c r="AQ165" s="50" t="s">
        <v>226</v>
      </c>
      <c r="AR165" s="1764" t="s">
        <v>1570</v>
      </c>
      <c r="AS165" s="1035">
        <f>S165</f>
        <v>0.2</v>
      </c>
      <c r="AT165" s="1035">
        <f>IF(AL165="","",MIN(AL165:AL170))</f>
        <v>2.1167999999999999E-2</v>
      </c>
      <c r="AU165" s="1032" t="str">
        <f>IFERROR(IF(AT165="","",IF(AT165&lt;=0.2,"Muy Baja",IF(AT165&lt;=0.4,"Baja",IF(AT165&lt;=0.6,"Media",IF(AT165&lt;=0.8,"Alta","Muy Alta"))))),"")</f>
        <v>Muy Baja</v>
      </c>
      <c r="AV165" s="1035">
        <f>Y165</f>
        <v>0.4</v>
      </c>
      <c r="AW165" s="1035">
        <f>IF(AM165="","",MIN(AM165:AM170))</f>
        <v>0.30000000000000004</v>
      </c>
      <c r="AX165" s="1032" t="str">
        <f>IFERROR(IF(AW165="","",IF(AW165&lt;=0.2,"Leve",IF(AW165&lt;=0.4,"Menor",IF(AW165&lt;=0.6,"Moderado",IF(AW165&lt;=0.8,"Mayor","Catastrófico"))))),"")</f>
        <v>Menor</v>
      </c>
      <c r="AY165" s="1032" t="str">
        <f>AA165</f>
        <v>Bajo</v>
      </c>
      <c r="AZ165" s="1032" t="str">
        <f>IFERROR(IF(OR(AND(AU165="Muy Baja",AX165="Leve"),AND(AU165="Muy Baja",AX165="Menor"),AND(AU165="Baja",AX165="Leve")),"Bajo",IF(OR(AND(AU165="Muy baja",AX165="Moderado"),AND(AU165="Baja",AX165="Menor"),AND(AU165="Baja",AX165="Moderado"),AND(AU165="Media",AX165="Leve"),AND(AU165="Media",AX165="Menor"),AND(AU165="Media",AX165="Moderado"),AND(AU165="Alta",AX165="Leve"),AND(AU165="Alta",AX165="Menor")),"Moderado",IF(OR(AND(AU165="Muy Baja",AX165="Mayor"),AND(AU165="Baja",AX165="Mayor"),AND(AU165="Media",AX165="Mayor"),AND(AU165="Alta",AX165="Moderado"),AND(AU165="Alta",AX165="Mayor"),AND(AU165="Muy Alta",AX165="Leve"),AND(AU165="Muy Alta",AX165="Menor"),AND(AU165="Muy Alta",AX165="Moderado"),AND(AU165="Muy Alta",AX165="Mayor")),"Alto",IF(OR(AND(AU165="Muy Baja",AX165="Catastrófico"),AND(AU165="Baja",AX165="Catastrófico"),AND(AU165="Media",AX165="Catastrófico"),AND(AU165="Alta",AX165="Catastrófico"),AND(AU165="Muy Alta",AX165="Catastrófico")),"Extremo","")))),"")</f>
        <v>Bajo</v>
      </c>
      <c r="BA165" s="1015" t="s">
        <v>255</v>
      </c>
      <c r="BB165" s="216"/>
      <c r="BC165" s="216"/>
      <c r="BD165" s="102" t="str">
        <f t="shared" si="7"/>
        <v/>
      </c>
      <c r="BE165" s="49"/>
      <c r="BF165" s="49"/>
      <c r="BG165" s="49"/>
      <c r="BH165" s="49"/>
      <c r="BI165" s="46"/>
      <c r="BJ165" s="46"/>
      <c r="BK165" s="46"/>
      <c r="BL165" s="46"/>
      <c r="BM165" s="48"/>
      <c r="BN165" s="48"/>
      <c r="BO165" s="48"/>
      <c r="BP165" s="48"/>
      <c r="BQ165" s="104"/>
      <c r="BR165" s="797"/>
      <c r="BS165" s="883"/>
      <c r="BT165" s="883"/>
      <c r="BU165" s="1050"/>
      <c r="BV165" s="994"/>
      <c r="BW165" s="994"/>
      <c r="BX165" s="1874"/>
      <c r="BY165" s="1839"/>
      <c r="BZ165" s="997"/>
    </row>
    <row r="166" spans="1:78" ht="118" x14ac:dyDescent="0.2">
      <c r="A166" s="1870"/>
      <c r="B166" s="1818"/>
      <c r="C166" s="1819"/>
      <c r="D166" s="1820"/>
      <c r="E166" s="1004"/>
      <c r="F166" s="1759"/>
      <c r="G166" s="1872"/>
      <c r="H166" s="1013"/>
      <c r="I166" s="1774"/>
      <c r="J166" s="1767"/>
      <c r="K166" s="1022"/>
      <c r="L166" s="995"/>
      <c r="M166" s="1169"/>
      <c r="N166" s="1881"/>
      <c r="O166" s="1881"/>
      <c r="P166" s="1191"/>
      <c r="Q166" s="1827"/>
      <c r="R166" s="1774"/>
      <c r="S166" s="1878"/>
      <c r="T166" s="1774"/>
      <c r="U166" s="1878"/>
      <c r="V166" s="1774"/>
      <c r="W166" s="1878"/>
      <c r="X166" s="1781"/>
      <c r="Y166" s="1878"/>
      <c r="Z166" s="1878"/>
      <c r="AA166" s="1039"/>
      <c r="AB166" s="812">
        <v>2</v>
      </c>
      <c r="AC166" s="982" t="s">
        <v>1571</v>
      </c>
      <c r="AD166" s="986">
        <v>3</v>
      </c>
      <c r="AE166" s="983" t="s">
        <v>1572</v>
      </c>
      <c r="AF166" s="813" t="str">
        <f>IF(OR(AG166="Preventivo",AG166="Detectivo"),"Probabilidad",IF(AG166="Correctivo","Impacto",""))</f>
        <v>Probabilidad</v>
      </c>
      <c r="AG166" s="780" t="s">
        <v>281</v>
      </c>
      <c r="AH166" s="941">
        <f>IF(AG166="","",IF(AG166="Preventivo",25%,IF(AG166="Detectivo",15%,IF(AG166="Correctivo",10%))))</f>
        <v>0.15</v>
      </c>
      <c r="AI166" s="780" t="s">
        <v>734</v>
      </c>
      <c r="AJ166" s="941">
        <f>IF(AI166="Automático",25%,IF(AI166="Manual",15%,""))</f>
        <v>0.25</v>
      </c>
      <c r="AK166" s="814">
        <f>IF(OR(AH166="",AJ166=""),"",AH166+AJ166)</f>
        <v>0.4</v>
      </c>
      <c r="AL166" s="815">
        <f>IFERROR(IF(AND(AF165="Probabilidad",AF166="Probabilidad"),(AL165-(+AL165*AK166)),IF(AF166="Probabilidad",(S165-(+S165*AK166)),IF(AF166="Impacto",AL165,""))),"")</f>
        <v>7.1999999999999995E-2</v>
      </c>
      <c r="AM166" s="815">
        <f>IFERROR(IF(AND(AF165="Impacto",AF166="Impacto"),(AM165-(+AM165*AK166)),IF(AF166="Impacto",(Y165-(+Y165*AK166)),IF(AF166="Probabilidad",AM165,""))),"")</f>
        <v>0.4</v>
      </c>
      <c r="AN166" s="751" t="s">
        <v>859</v>
      </c>
      <c r="AO166" s="751" t="s">
        <v>245</v>
      </c>
      <c r="AP166" s="751" t="s">
        <v>241</v>
      </c>
      <c r="AQ166" s="751" t="s">
        <v>226</v>
      </c>
      <c r="AR166" s="1013"/>
      <c r="AS166" s="1767"/>
      <c r="AT166" s="1767"/>
      <c r="AU166" s="1769"/>
      <c r="AV166" s="1767"/>
      <c r="AW166" s="1767"/>
      <c r="AX166" s="1769"/>
      <c r="AY166" s="1769"/>
      <c r="AZ166" s="1769"/>
      <c r="BA166" s="1774"/>
      <c r="BB166" s="788"/>
      <c r="BC166" s="788"/>
      <c r="BD166" s="781" t="str">
        <f t="shared" si="7"/>
        <v/>
      </c>
      <c r="BE166" s="755"/>
      <c r="BF166" s="755"/>
      <c r="BG166" s="755"/>
      <c r="BH166" s="755"/>
      <c r="BI166" s="789"/>
      <c r="BJ166" s="789"/>
      <c r="BK166" s="789"/>
      <c r="BL166" s="789"/>
      <c r="BM166" s="791"/>
      <c r="BN166" s="791"/>
      <c r="BO166" s="791"/>
      <c r="BP166" s="791"/>
      <c r="BQ166" s="792"/>
      <c r="BR166" s="796"/>
      <c r="BS166" s="884"/>
      <c r="BT166" s="884"/>
      <c r="BU166" s="1051"/>
      <c r="BV166" s="995"/>
      <c r="BW166" s="995"/>
      <c r="BX166" s="1875"/>
      <c r="BY166" s="1840"/>
      <c r="BZ166" s="998"/>
    </row>
    <row r="167" spans="1:78" ht="145" x14ac:dyDescent="0.2">
      <c r="A167" s="1870"/>
      <c r="B167" s="1818"/>
      <c r="C167" s="1819"/>
      <c r="D167" s="1820"/>
      <c r="E167" s="1004"/>
      <c r="F167" s="1759"/>
      <c r="G167" s="1872"/>
      <c r="H167" s="1013"/>
      <c r="I167" s="1774"/>
      <c r="J167" s="1767"/>
      <c r="K167" s="1022"/>
      <c r="L167" s="995"/>
      <c r="M167" s="1169"/>
      <c r="N167" s="1881"/>
      <c r="O167" s="1881"/>
      <c r="P167" s="1191"/>
      <c r="Q167" s="1827"/>
      <c r="R167" s="1774"/>
      <c r="S167" s="1878"/>
      <c r="T167" s="1774"/>
      <c r="U167" s="1878"/>
      <c r="V167" s="1774"/>
      <c r="W167" s="1878"/>
      <c r="X167" s="1781"/>
      <c r="Y167" s="1878"/>
      <c r="Z167" s="1878"/>
      <c r="AA167" s="1039"/>
      <c r="AB167" s="812">
        <v>3</v>
      </c>
      <c r="AC167" s="982" t="s">
        <v>1573</v>
      </c>
      <c r="AD167" s="986">
        <v>1.2</v>
      </c>
      <c r="AE167" s="982" t="s">
        <v>1574</v>
      </c>
      <c r="AF167" s="813" t="str">
        <f>IF(OR(AG167="Preventivo",AG167="Detectivo"),"Probabilidad",IF(AG167="Correctivo","Impacto",""))</f>
        <v>Probabilidad</v>
      </c>
      <c r="AG167" s="780" t="s">
        <v>281</v>
      </c>
      <c r="AH167" s="941">
        <f>IF(AG167="","",IF(AG167="Preventivo",25%,IF(AG167="Detectivo",15%,IF(AG167="Correctivo",10%))))</f>
        <v>0.15</v>
      </c>
      <c r="AI167" s="780" t="s">
        <v>222</v>
      </c>
      <c r="AJ167" s="941">
        <f>IF(AI167="Automático",25%,IF(AI167="Manual",15%,""))</f>
        <v>0.15</v>
      </c>
      <c r="AK167" s="814">
        <f>IF(OR(AH167="",AJ167=""),"",AH167+AJ167)</f>
        <v>0.3</v>
      </c>
      <c r="AL167" s="815">
        <f>IFERROR(IF(AND(AF166="Probabilidad",AF167="Probabilidad"),(AL166-(+AL166*AK167)),IF(AND(AF166="Impacto",AF167="Probabilidad"),(AL165-(+AL165*AK167)),IF(AF167="Impacto",AL166,""))),"")</f>
        <v>5.04E-2</v>
      </c>
      <c r="AM167" s="815">
        <f>IFERROR(IF(AND(AF166="Impacto",AF167="Impacto"),(AM166-(+AM166*AK167)),IF(AND(AF166="Probabilidad",AF167="Impacto"),(AM165-(+AM165*AK167)),IF(AF167="Probabilidad",AM166,""))),"")</f>
        <v>0.4</v>
      </c>
      <c r="AN167" s="751" t="s">
        <v>223</v>
      </c>
      <c r="AO167" s="751" t="s">
        <v>443</v>
      </c>
      <c r="AP167" s="751" t="s">
        <v>241</v>
      </c>
      <c r="AQ167" s="751" t="s">
        <v>226</v>
      </c>
      <c r="AR167" s="1013"/>
      <c r="AS167" s="1767"/>
      <c r="AT167" s="1767"/>
      <c r="AU167" s="1769"/>
      <c r="AV167" s="1767"/>
      <c r="AW167" s="1767"/>
      <c r="AX167" s="1769"/>
      <c r="AY167" s="1769"/>
      <c r="AZ167" s="1769"/>
      <c r="BA167" s="1774"/>
      <c r="BB167" s="788"/>
      <c r="BC167" s="788"/>
      <c r="BD167" s="781" t="str">
        <f t="shared" si="7"/>
        <v/>
      </c>
      <c r="BE167" s="755"/>
      <c r="BF167" s="755"/>
      <c r="BG167" s="755"/>
      <c r="BH167" s="755"/>
      <c r="BI167" s="789"/>
      <c r="BJ167" s="789"/>
      <c r="BK167" s="789"/>
      <c r="BL167" s="789"/>
      <c r="BM167" s="791"/>
      <c r="BN167" s="791"/>
      <c r="BO167" s="791"/>
      <c r="BP167" s="791"/>
      <c r="BQ167" s="792"/>
      <c r="BR167" s="796"/>
      <c r="BS167" s="884"/>
      <c r="BT167" s="884"/>
      <c r="BU167" s="1051"/>
      <c r="BV167" s="995"/>
      <c r="BW167" s="995"/>
      <c r="BX167" s="1875"/>
      <c r="BY167" s="1840"/>
      <c r="BZ167" s="998"/>
    </row>
    <row r="168" spans="1:78" ht="167" x14ac:dyDescent="0.2">
      <c r="A168" s="1870"/>
      <c r="B168" s="1818"/>
      <c r="C168" s="1819"/>
      <c r="D168" s="1820"/>
      <c r="E168" s="1004"/>
      <c r="F168" s="1759"/>
      <c r="G168" s="1872"/>
      <c r="H168" s="1013"/>
      <c r="I168" s="1774"/>
      <c r="J168" s="1767"/>
      <c r="K168" s="1022"/>
      <c r="L168" s="995"/>
      <c r="M168" s="1169"/>
      <c r="N168" s="1881"/>
      <c r="O168" s="1881"/>
      <c r="P168" s="1191"/>
      <c r="Q168" s="1827"/>
      <c r="R168" s="1774"/>
      <c r="S168" s="1878"/>
      <c r="T168" s="1774"/>
      <c r="U168" s="1878"/>
      <c r="V168" s="1774"/>
      <c r="W168" s="1878"/>
      <c r="X168" s="1781"/>
      <c r="Y168" s="1878"/>
      <c r="Z168" s="1878"/>
      <c r="AA168" s="1039"/>
      <c r="AB168" s="812">
        <v>4</v>
      </c>
      <c r="AC168" s="983" t="s">
        <v>1575</v>
      </c>
      <c r="AD168" s="985">
        <v>1.2</v>
      </c>
      <c r="AE168" s="983" t="s">
        <v>1574</v>
      </c>
      <c r="AF168" s="813" t="str">
        <f>IF(OR(AG168="Preventivo",AG168="Detectivo"),"Probabilidad",IF(AG168="Correctivo","Impacto",""))</f>
        <v>Probabilidad</v>
      </c>
      <c r="AG168" s="780" t="s">
        <v>281</v>
      </c>
      <c r="AH168" s="941">
        <f>IF(AG168="","",IF(AG168="Preventivo",25%,IF(AG168="Detectivo",15%,IF(AG168="Correctivo",10%))))</f>
        <v>0.15</v>
      </c>
      <c r="AI168" s="780" t="s">
        <v>222</v>
      </c>
      <c r="AJ168" s="941">
        <f>IF(AI168="Automático",25%,IF(AI168="Manual",15%,""))</f>
        <v>0.15</v>
      </c>
      <c r="AK168" s="814">
        <f>IF(OR(AH168="",AJ168=""),"",AH168+AJ168)</f>
        <v>0.3</v>
      </c>
      <c r="AL168" s="815">
        <f>IFERROR(IF(AND(AF167="Probabilidad",AF168="Probabilidad"),(AL167-(+AL167*AK168)),IF(AND(AF167="Impacto",AF168="Probabilidad"),(AL166-(+AL166*AK168)),IF(AF168="Impacto",AL167,""))),"")</f>
        <v>3.5279999999999999E-2</v>
      </c>
      <c r="AM168" s="815">
        <f>IFERROR(IF(AND(AF167="Impacto",AF168="Impacto"),(AM167-(+AM167*AK168)),IF(AND(AF167="Probabilidad",AF168="Impacto"),(AM166-(+AM166*AK168)),IF(AF168="Probabilidad",AM167,""))),"")</f>
        <v>0.4</v>
      </c>
      <c r="AN168" s="751" t="s">
        <v>223</v>
      </c>
      <c r="AO168" s="751" t="s">
        <v>291</v>
      </c>
      <c r="AP168" s="751" t="s">
        <v>241</v>
      </c>
      <c r="AQ168" s="751" t="s">
        <v>226</v>
      </c>
      <c r="AR168" s="1013"/>
      <c r="AS168" s="1767"/>
      <c r="AT168" s="1767"/>
      <c r="AU168" s="1769"/>
      <c r="AV168" s="1767"/>
      <c r="AW168" s="1767"/>
      <c r="AX168" s="1769"/>
      <c r="AY168" s="1769"/>
      <c r="AZ168" s="1769"/>
      <c r="BA168" s="1774"/>
      <c r="BB168" s="788"/>
      <c r="BC168" s="788"/>
      <c r="BD168" s="781" t="str">
        <f t="shared" si="7"/>
        <v/>
      </c>
      <c r="BE168" s="755"/>
      <c r="BF168" s="755"/>
      <c r="BG168" s="755"/>
      <c r="BH168" s="755"/>
      <c r="BI168" s="789"/>
      <c r="BJ168" s="789"/>
      <c r="BK168" s="789"/>
      <c r="BL168" s="789"/>
      <c r="BM168" s="791"/>
      <c r="BN168" s="791"/>
      <c r="BO168" s="791"/>
      <c r="BP168" s="791"/>
      <c r="BQ168" s="792"/>
      <c r="BR168" s="796"/>
      <c r="BS168" s="884"/>
      <c r="BT168" s="884"/>
      <c r="BU168" s="1051"/>
      <c r="BV168" s="995"/>
      <c r="BW168" s="995"/>
      <c r="BX168" s="1875"/>
      <c r="BY168" s="1840"/>
      <c r="BZ168" s="998"/>
    </row>
    <row r="169" spans="1:78" ht="167" x14ac:dyDescent="0.2">
      <c r="A169" s="1870"/>
      <c r="B169" s="1818"/>
      <c r="C169" s="1819"/>
      <c r="D169" s="1820"/>
      <c r="E169" s="1004"/>
      <c r="F169" s="1759"/>
      <c r="G169" s="1872"/>
      <c r="H169" s="1013"/>
      <c r="I169" s="1774"/>
      <c r="J169" s="1767"/>
      <c r="K169" s="1022"/>
      <c r="L169" s="995"/>
      <c r="M169" s="1169"/>
      <c r="N169" s="1881"/>
      <c r="O169" s="1881"/>
      <c r="P169" s="1191"/>
      <c r="Q169" s="1827"/>
      <c r="R169" s="1774"/>
      <c r="S169" s="1878"/>
      <c r="T169" s="1774"/>
      <c r="U169" s="1878"/>
      <c r="V169" s="1774"/>
      <c r="W169" s="1878"/>
      <c r="X169" s="1781"/>
      <c r="Y169" s="1878"/>
      <c r="Z169" s="1878"/>
      <c r="AA169" s="1039"/>
      <c r="AB169" s="812">
        <v>5</v>
      </c>
      <c r="AC169" s="982" t="s">
        <v>1576</v>
      </c>
      <c r="AD169" s="986">
        <v>1.2</v>
      </c>
      <c r="AE169" s="983" t="s">
        <v>1574</v>
      </c>
      <c r="AF169" s="813" t="s">
        <v>1119</v>
      </c>
      <c r="AG169" s="780" t="s">
        <v>221</v>
      </c>
      <c r="AH169" s="941">
        <v>0.25</v>
      </c>
      <c r="AI169" s="780" t="s">
        <v>222</v>
      </c>
      <c r="AJ169" s="941">
        <v>0.15</v>
      </c>
      <c r="AK169" s="814">
        <v>0.4</v>
      </c>
      <c r="AL169" s="815">
        <v>2.1167999999999999E-2</v>
      </c>
      <c r="AM169" s="815">
        <v>0.4</v>
      </c>
      <c r="AN169" s="751" t="s">
        <v>223</v>
      </c>
      <c r="AO169" s="751" t="s">
        <v>291</v>
      </c>
      <c r="AP169" s="751" t="s">
        <v>241</v>
      </c>
      <c r="AQ169" s="751" t="s">
        <v>226</v>
      </c>
      <c r="AR169" s="1013"/>
      <c r="AS169" s="1767"/>
      <c r="AT169" s="1767"/>
      <c r="AU169" s="1769"/>
      <c r="AV169" s="1767"/>
      <c r="AW169" s="1767"/>
      <c r="AX169" s="1769"/>
      <c r="AY169" s="1769"/>
      <c r="AZ169" s="1769"/>
      <c r="BA169" s="1774"/>
      <c r="BB169" s="788"/>
      <c r="BC169" s="788"/>
      <c r="BD169" s="781" t="str">
        <f t="shared" si="7"/>
        <v/>
      </c>
      <c r="BE169" s="755"/>
      <c r="BF169" s="755"/>
      <c r="BG169" s="755"/>
      <c r="BH169" s="755"/>
      <c r="BI169" s="789"/>
      <c r="BJ169" s="789"/>
      <c r="BK169" s="789"/>
      <c r="BL169" s="789"/>
      <c r="BM169" s="791"/>
      <c r="BN169" s="791"/>
      <c r="BO169" s="791"/>
      <c r="BP169" s="791"/>
      <c r="BQ169" s="792"/>
      <c r="BR169" s="796"/>
      <c r="BS169" s="884"/>
      <c r="BT169" s="884"/>
      <c r="BU169" s="1051"/>
      <c r="BV169" s="995"/>
      <c r="BW169" s="995"/>
      <c r="BX169" s="1875"/>
      <c r="BY169" s="1840"/>
      <c r="BZ169" s="998"/>
    </row>
    <row r="170" spans="1:78" ht="168" thickBot="1" x14ac:dyDescent="0.25">
      <c r="A170" s="1870"/>
      <c r="B170" s="1818"/>
      <c r="C170" s="1819"/>
      <c r="D170" s="1821"/>
      <c r="E170" s="1005"/>
      <c r="F170" s="1760"/>
      <c r="G170" s="1873"/>
      <c r="H170" s="1014"/>
      <c r="I170" s="1775"/>
      <c r="J170" s="1768"/>
      <c r="K170" s="1023"/>
      <c r="L170" s="996"/>
      <c r="M170" s="1170"/>
      <c r="N170" s="1882"/>
      <c r="O170" s="1882"/>
      <c r="P170" s="1192"/>
      <c r="Q170" s="1828"/>
      <c r="R170" s="1775"/>
      <c r="S170" s="1879"/>
      <c r="T170" s="1775"/>
      <c r="U170" s="1879"/>
      <c r="V170" s="1775"/>
      <c r="W170" s="1879"/>
      <c r="X170" s="1782"/>
      <c r="Y170" s="1879"/>
      <c r="Z170" s="1879"/>
      <c r="AA170" s="1040"/>
      <c r="AB170" s="773">
        <v>6</v>
      </c>
      <c r="AC170" s="984" t="s">
        <v>1577</v>
      </c>
      <c r="AD170" s="987">
        <v>1.2</v>
      </c>
      <c r="AE170" s="984" t="s">
        <v>1574</v>
      </c>
      <c r="AF170" s="819" t="s">
        <v>697</v>
      </c>
      <c r="AG170" s="888" t="s">
        <v>264</v>
      </c>
      <c r="AH170" s="942">
        <v>0.1</v>
      </c>
      <c r="AI170" s="888" t="s">
        <v>222</v>
      </c>
      <c r="AJ170" s="942">
        <v>0.15</v>
      </c>
      <c r="AK170" s="889">
        <v>0.25</v>
      </c>
      <c r="AL170" s="815">
        <v>2.1167999999999999E-2</v>
      </c>
      <c r="AM170" s="815">
        <v>0.30000000000000004</v>
      </c>
      <c r="AN170" s="126" t="s">
        <v>223</v>
      </c>
      <c r="AO170" s="51" t="s">
        <v>291</v>
      </c>
      <c r="AP170" s="51" t="s">
        <v>241</v>
      </c>
      <c r="AQ170" s="51" t="s">
        <v>226</v>
      </c>
      <c r="AR170" s="1014"/>
      <c r="AS170" s="1768"/>
      <c r="AT170" s="1768"/>
      <c r="AU170" s="1770"/>
      <c r="AV170" s="1768"/>
      <c r="AW170" s="1768"/>
      <c r="AX170" s="1770"/>
      <c r="AY170" s="1770"/>
      <c r="AZ170" s="1770"/>
      <c r="BA170" s="1775"/>
      <c r="BB170" s="873"/>
      <c r="BC170" s="873"/>
      <c r="BD170" s="767" t="str">
        <f t="shared" si="7"/>
        <v/>
      </c>
      <c r="BE170" s="826"/>
      <c r="BF170" s="826"/>
      <c r="BG170" s="826"/>
      <c r="BH170" s="826"/>
      <c r="BI170" s="770"/>
      <c r="BJ170" s="770"/>
      <c r="BK170" s="770"/>
      <c r="BL170" s="770"/>
      <c r="BM170" s="749"/>
      <c r="BN170" s="749"/>
      <c r="BO170" s="749"/>
      <c r="BP170" s="749"/>
      <c r="BQ170" s="766"/>
      <c r="BR170" s="890"/>
      <c r="BS170" s="891"/>
      <c r="BT170" s="891"/>
      <c r="BU170" s="1052"/>
      <c r="BV170" s="996"/>
      <c r="BW170" s="996"/>
      <c r="BX170" s="1876"/>
      <c r="BY170" s="1841"/>
      <c r="BZ170" s="999"/>
    </row>
    <row r="171" spans="1:78" ht="167" x14ac:dyDescent="0.2">
      <c r="A171" s="1870"/>
      <c r="B171" s="1818"/>
      <c r="C171" s="1819"/>
      <c r="D171" s="1000" t="s">
        <v>1387</v>
      </c>
      <c r="E171" s="1003" t="s">
        <v>365</v>
      </c>
      <c r="F171" s="1006">
        <v>2</v>
      </c>
      <c r="G171" s="1871" t="s">
        <v>1578</v>
      </c>
      <c r="H171" s="1012" t="s">
        <v>1247</v>
      </c>
      <c r="I171" s="1015" t="s">
        <v>1215</v>
      </c>
      <c r="J171" s="1812" t="str">
        <f>IF(D171="","",IF(D171="RG",[1]Árbol!A182,IF(D171="RIC",[1]Árbol!A182,IF(D171="RLAFT",[1]Árbol!A182,IF(D171="RF",[1]Árbol!A182,IF(I171="","",(CONCATENATE(I171," ",$M$3," ",G171," ",$M$4," ",O171," ",$M$5," ",N171))))))))</f>
        <v>Pérdida de Disponibilidad de Aplicaciones  web y código fuente de la  Subgerencia de Analítica de Datos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entidad
2. Debilidades en el mantenimiento de la Infraestructura Tecnológica
3. Fallas Humanas</v>
      </c>
      <c r="K171" s="1021" t="s">
        <v>313</v>
      </c>
      <c r="L171" s="994" t="s">
        <v>562</v>
      </c>
      <c r="M171" s="1168" t="s">
        <v>1389</v>
      </c>
      <c r="N171" s="1880" t="s">
        <v>1566</v>
      </c>
      <c r="O171" s="1880" t="s">
        <v>1567</v>
      </c>
      <c r="P171" s="994" t="s">
        <v>1392</v>
      </c>
      <c r="Q171" s="1482" t="s">
        <v>1392</v>
      </c>
      <c r="R171" s="1015" t="s">
        <v>269</v>
      </c>
      <c r="S171" s="1877">
        <f>IF(R171="Muy Alta",100%,IF(R171="Alta",80%,IF(R171="Media",60%,IF(R171="Baja",40%,IF(R171="Muy Baja",20%,"")))))</f>
        <v>0.2</v>
      </c>
      <c r="T171" s="1015" t="s">
        <v>317</v>
      </c>
      <c r="U171" s="1877">
        <f>IF(T171="Catastrófico",100%,IF(T171="Mayor",80%,IF(T171="Moderado",60%,IF(T171="Menor",40%,IF(T171="Leve",20%,"")))))</f>
        <v>0.2</v>
      </c>
      <c r="V171" s="1015" t="s">
        <v>251</v>
      </c>
      <c r="W171" s="1877">
        <f>IF(V171="Catastrófico",100%,IF(V171="Mayor",80%,IF(V171="Moderado",60%,IF(V171="Menor",40%,IF(V171="Leve",20%,"")))))</f>
        <v>0.4</v>
      </c>
      <c r="X171" s="1029" t="str">
        <f>IF(Y171=100%,"Catastrófico",IF(Y171=80%,"Mayor",IF(Y171=60%,"Moderado",IF(Y171=40%,"Menor",IF(Y171=20%,"Leve","")))))</f>
        <v>Menor</v>
      </c>
      <c r="Y171" s="1877">
        <f>IF(AND(U171="",W171=""),"",MAX(U171,W171))</f>
        <v>0.4</v>
      </c>
      <c r="Z171" s="1877" t="str">
        <f>CONCATENATE(R171,X171)</f>
        <v>Muy BajaMenor</v>
      </c>
      <c r="AA171" s="1032" t="str">
        <f>IF(Z171="Muy AltaLeve","Alto",IF(Z171="Muy AltaMenor","Alto",IF(Z171="Muy AltaModerado","Alto",IF(Z171="Muy AltaMayor","Alto",IF(Z171="Muy AltaCatastrófico","Extremo",IF(Z171="AltaLeve","Moderado",IF(Z171="AltaMenor","Moderado",IF(Z171="AltaModerado","Alto",IF(Z171="AltaMayor","Alto",IF(Z171="AltaCatastrófico","Extremo",IF(Z171="MediaLeve","Moderado",IF(Z171="MediaMenor","Moderado",IF(Z171="MediaModerado","Moderado",IF(Z171="MediaMayor","Alto",IF(Z171="MediaCatastrófico","Extremo",IF(Z171="BajaLeve","Bajo",IF(Z171="BajaMenor","Moderado",IF(Z171="BajaModerado","Moderado",IF(Z171="BajaMayor","Alto",IF(Z171="BajaCatastrófico","Extremo",IF(Z171="Muy BajaLeve","Bajo",IF(Z171="Muy BajaMenor","Bajo",IF(Z171="Muy BajaModerado","Moderado",IF(Z171="Muy BajaMayor","Alto",IF(Z171="Muy BajaCatastrófico","Extremo","")))))))))))))))))))))))))</f>
        <v>Bajo</v>
      </c>
      <c r="AB171" s="97">
        <v>1</v>
      </c>
      <c r="AC171" s="939" t="s">
        <v>1579</v>
      </c>
      <c r="AD171" s="988">
        <v>1</v>
      </c>
      <c r="AE171" s="939" t="s">
        <v>1580</v>
      </c>
      <c r="AF171" s="99" t="str">
        <f>IF(OR(AG171="Preventivo",AG171="Detectivo"),"Probabilidad",IF(AG171="Correctivo","Impacto",""))</f>
        <v>Probabilidad</v>
      </c>
      <c r="AG171" s="780" t="s">
        <v>221</v>
      </c>
      <c r="AH171" s="940">
        <f>IF(AG171="","",IF(AG171="Preventivo",25%,IF(AG171="Detectivo",15%,IF(AG171="Correctivo",10%))))</f>
        <v>0.25</v>
      </c>
      <c r="AI171" s="10" t="s">
        <v>734</v>
      </c>
      <c r="AJ171" s="940">
        <f>IF(AI171="Automático",25%,IF(AI171="Manual",15%,""))</f>
        <v>0.25</v>
      </c>
      <c r="AK171" s="101">
        <f>IF(OR(AH171="",AJ171=""),"",AH171+AJ171)</f>
        <v>0.5</v>
      </c>
      <c r="AL171" s="100">
        <f>IFERROR(IF(AF171="Probabilidad",(S171-(+S171*AK171)),IF(AF171="Impacto",S171,"")),"")</f>
        <v>0.1</v>
      </c>
      <c r="AM171" s="100">
        <f>IFERROR(IF(AF171="Impacto",(Y171-(+Y171*AK171)),IF(AF171="Probabilidad",Y171,"")),"")</f>
        <v>0.4</v>
      </c>
      <c r="AN171" s="50" t="s">
        <v>223</v>
      </c>
      <c r="AO171" s="50" t="s">
        <v>291</v>
      </c>
      <c r="AP171" s="50" t="s">
        <v>241</v>
      </c>
      <c r="AQ171" s="50" t="s">
        <v>226</v>
      </c>
      <c r="AR171" s="1764" t="s">
        <v>1570</v>
      </c>
      <c r="AS171" s="1035">
        <f>S171</f>
        <v>0.2</v>
      </c>
      <c r="AT171" s="1035">
        <f>IF(AL171="","",MIN(AL171:AL176))</f>
        <v>1.512E-2</v>
      </c>
      <c r="AU171" s="1032" t="str">
        <f>IFERROR(IF(AT171="","",IF(AT171&lt;=0.2,"Muy Baja",IF(AT171&lt;=0.4,"Baja",IF(AT171&lt;=0.6,"Media",IF(AT171&lt;=0.8,"Alta","Muy Alta"))))),"")</f>
        <v>Muy Baja</v>
      </c>
      <c r="AV171" s="1035">
        <f>Y171</f>
        <v>0.4</v>
      </c>
      <c r="AW171" s="1035">
        <f>IF(AM171="","",MIN(AM171:AM176))</f>
        <v>0.30000000000000004</v>
      </c>
      <c r="AX171" s="1032" t="str">
        <f>IFERROR(IF(AW171="","",IF(AW171&lt;=0.2,"Leve",IF(AW171&lt;=0.4,"Menor",IF(AW171&lt;=0.6,"Moderado",IF(AW171&lt;=0.8,"Mayor","Catastrófico"))))),"")</f>
        <v>Menor</v>
      </c>
      <c r="AY171" s="1032" t="str">
        <f>AA171</f>
        <v>Bajo</v>
      </c>
      <c r="AZ171" s="1032" t="str">
        <f>IFERROR(IF(OR(AND(AU171="Muy Baja",AX171="Leve"),AND(AU171="Muy Baja",AX171="Menor"),AND(AU171="Baja",AX171="Leve")),"Bajo",IF(OR(AND(AU171="Muy baja",AX171="Moderado"),AND(AU171="Baja",AX171="Menor"),AND(AU171="Baja",AX171="Moderado"),AND(AU171="Media",AX171="Leve"),AND(AU171="Media",AX171="Menor"),AND(AU171="Media",AX171="Moderado"),AND(AU171="Alta",AX171="Leve"),AND(AU171="Alta",AX171="Menor")),"Moderado",IF(OR(AND(AU171="Muy Baja",AX171="Mayor"),AND(AU171="Baja",AX171="Mayor"),AND(AU171="Media",AX171="Mayor"),AND(AU171="Alta",AX171="Moderado"),AND(AU171="Alta",AX171="Mayor"),AND(AU171="Muy Alta",AX171="Leve"),AND(AU171="Muy Alta",AX171="Menor"),AND(AU171="Muy Alta",AX171="Moderado"),AND(AU171="Muy Alta",AX171="Mayor")),"Alto",IF(OR(AND(AU171="Muy Baja",AX171="Catastrófico"),AND(AU171="Baja",AX171="Catastrófico"),AND(AU171="Media",AX171="Catastrófico"),AND(AU171="Alta",AX171="Catastrófico"),AND(AU171="Muy Alta",AX171="Catastrófico")),"Extremo","")))),"")</f>
        <v>Bajo</v>
      </c>
      <c r="BA171" s="1015" t="s">
        <v>255</v>
      </c>
      <c r="BB171" s="46"/>
      <c r="BC171" s="46"/>
      <c r="BD171" s="103" t="str">
        <f t="shared" si="7"/>
        <v/>
      </c>
      <c r="BE171" s="9"/>
      <c r="BF171" s="9"/>
      <c r="BG171" s="9"/>
      <c r="BH171" s="9"/>
      <c r="BI171" s="46"/>
      <c r="BJ171" s="46"/>
      <c r="BK171" s="46"/>
      <c r="BL171" s="46"/>
      <c r="BM171" s="48"/>
      <c r="BN171" s="48"/>
      <c r="BO171" s="48"/>
      <c r="BP171" s="48"/>
      <c r="BQ171" s="104"/>
      <c r="BR171" s="797"/>
      <c r="BS171" s="883"/>
      <c r="BT171" s="883"/>
      <c r="BU171" s="1050"/>
      <c r="BV171" s="994"/>
      <c r="BW171" s="994"/>
      <c r="BX171" s="1874"/>
      <c r="BY171" s="1852"/>
      <c r="BZ171" s="997"/>
    </row>
    <row r="172" spans="1:78" ht="167" x14ac:dyDescent="0.2">
      <c r="A172" s="1870"/>
      <c r="B172" s="1818"/>
      <c r="C172" s="1819"/>
      <c r="D172" s="1820"/>
      <c r="E172" s="1004"/>
      <c r="F172" s="1759"/>
      <c r="G172" s="1872"/>
      <c r="H172" s="1013"/>
      <c r="I172" s="1774"/>
      <c r="J172" s="1767"/>
      <c r="K172" s="1022"/>
      <c r="L172" s="995"/>
      <c r="M172" s="1169"/>
      <c r="N172" s="1881"/>
      <c r="O172" s="1881"/>
      <c r="P172" s="995"/>
      <c r="Q172" s="1829"/>
      <c r="R172" s="1774"/>
      <c r="S172" s="1878"/>
      <c r="T172" s="1774"/>
      <c r="U172" s="1878"/>
      <c r="V172" s="1774"/>
      <c r="W172" s="1878"/>
      <c r="X172" s="1781"/>
      <c r="Y172" s="1878"/>
      <c r="Z172" s="1878"/>
      <c r="AA172" s="1769"/>
      <c r="AB172" s="812">
        <v>2</v>
      </c>
      <c r="AC172" s="983" t="s">
        <v>1581</v>
      </c>
      <c r="AD172" s="985">
        <v>1</v>
      </c>
      <c r="AE172" s="983" t="s">
        <v>1580</v>
      </c>
      <c r="AF172" s="816" t="str">
        <f>IF(OR(AG172="Preventivo",AG172="Detectivo"),"Probabilidad",IF(AG172="Correctivo","Impacto",""))</f>
        <v>Impacto</v>
      </c>
      <c r="AG172" s="780" t="s">
        <v>264</v>
      </c>
      <c r="AH172" s="941">
        <f>IF(AG172="","",IF(AG172="Preventivo",25%,IF(AG172="Detectivo",15%,IF(AG172="Correctivo",10%))))</f>
        <v>0.1</v>
      </c>
      <c r="AI172" s="751" t="s">
        <v>222</v>
      </c>
      <c r="AJ172" s="941">
        <f>IF(AI172="Automático",25%,IF(AI172="Manual",15%,""))</f>
        <v>0.15</v>
      </c>
      <c r="AK172" s="814">
        <f>IF(OR(AH172="",AJ172=""),"",AH172+AJ172)</f>
        <v>0.25</v>
      </c>
      <c r="AL172" s="817">
        <f>IFERROR(IF(AND(AF171="Probabilidad",AF172="Probabilidad"),(AL171-(+AL171*AK172)),IF(AF172="Probabilidad",(S171-(+S171*AK172)),IF(AF172="Impacto",AL171,""))),"")</f>
        <v>0.1</v>
      </c>
      <c r="AM172" s="817">
        <f>IFERROR(IF(AND(AF171="Impacto",AF172="Impacto"),(AM171-(+AM171*AK172)),IF(AF172="Impacto",(Y171-(+Y171*AK172)),IF(AF172="Probabilidad",AM171,""))),"")</f>
        <v>0.30000000000000004</v>
      </c>
      <c r="AN172" s="751" t="s">
        <v>223</v>
      </c>
      <c r="AO172" s="751" t="s">
        <v>291</v>
      </c>
      <c r="AP172" s="751" t="s">
        <v>241</v>
      </c>
      <c r="AQ172" s="751" t="s">
        <v>226</v>
      </c>
      <c r="AR172" s="1013"/>
      <c r="AS172" s="1767"/>
      <c r="AT172" s="1767"/>
      <c r="AU172" s="1769"/>
      <c r="AV172" s="1767"/>
      <c r="AW172" s="1767"/>
      <c r="AX172" s="1769"/>
      <c r="AY172" s="1769"/>
      <c r="AZ172" s="1769"/>
      <c r="BA172" s="1774"/>
      <c r="BB172" s="789"/>
      <c r="BC172" s="789"/>
      <c r="BD172" s="822" t="str">
        <f t="shared" si="7"/>
        <v/>
      </c>
      <c r="BE172" s="774"/>
      <c r="BF172" s="774"/>
      <c r="BG172" s="774"/>
      <c r="BH172" s="774"/>
      <c r="BI172" s="789"/>
      <c r="BJ172" s="789"/>
      <c r="BK172" s="789"/>
      <c r="BL172" s="789"/>
      <c r="BM172" s="791"/>
      <c r="BN172" s="791"/>
      <c r="BO172" s="791"/>
      <c r="BP172" s="791"/>
      <c r="BQ172" s="792"/>
      <c r="BR172" s="796"/>
      <c r="BS172" s="884"/>
      <c r="BT172" s="884"/>
      <c r="BU172" s="1051"/>
      <c r="BV172" s="995"/>
      <c r="BW172" s="995"/>
      <c r="BX172" s="1875"/>
      <c r="BY172" s="1853"/>
      <c r="BZ172" s="998"/>
    </row>
    <row r="173" spans="1:78" ht="167" x14ac:dyDescent="0.2">
      <c r="A173" s="1870"/>
      <c r="B173" s="1818"/>
      <c r="C173" s="1819"/>
      <c r="D173" s="1820"/>
      <c r="E173" s="1004"/>
      <c r="F173" s="1759"/>
      <c r="G173" s="1872"/>
      <c r="H173" s="1013"/>
      <c r="I173" s="1774"/>
      <c r="J173" s="1767"/>
      <c r="K173" s="1022"/>
      <c r="L173" s="995"/>
      <c r="M173" s="1169"/>
      <c r="N173" s="1881"/>
      <c r="O173" s="1881"/>
      <c r="P173" s="995"/>
      <c r="Q173" s="1829"/>
      <c r="R173" s="1774"/>
      <c r="S173" s="1878"/>
      <c r="T173" s="1774"/>
      <c r="U173" s="1878"/>
      <c r="V173" s="1774"/>
      <c r="W173" s="1878"/>
      <c r="X173" s="1781"/>
      <c r="Y173" s="1878"/>
      <c r="Z173" s="1878"/>
      <c r="AA173" s="1769"/>
      <c r="AB173" s="812">
        <v>3</v>
      </c>
      <c r="AC173" s="982" t="s">
        <v>1582</v>
      </c>
      <c r="AD173" s="986">
        <v>1</v>
      </c>
      <c r="AE173" s="983" t="s">
        <v>1583</v>
      </c>
      <c r="AF173" s="813" t="str">
        <f>IF(OR(AG173="Preventivo",AG173="Detectivo"),"Probabilidad",IF(AG173="Correctivo","Impacto",""))</f>
        <v>Probabilidad</v>
      </c>
      <c r="AG173" s="780" t="s">
        <v>281</v>
      </c>
      <c r="AH173" s="941">
        <f>IF(AG173="","",IF(AG173="Preventivo",25%,IF(AG173="Detectivo",15%,IF(AG173="Correctivo",10%))))</f>
        <v>0.15</v>
      </c>
      <c r="AI173" s="780" t="s">
        <v>222</v>
      </c>
      <c r="AJ173" s="941">
        <f>IF(AI173="Automático",25%,IF(AI173="Manual",15%,""))</f>
        <v>0.15</v>
      </c>
      <c r="AK173" s="814">
        <f>IF(OR(AH173="",AJ173=""),"",AH173+AJ173)</f>
        <v>0.3</v>
      </c>
      <c r="AL173" s="815">
        <f>IFERROR(IF(AND(AF172="Probabilidad",AF173="Probabilidad"),(AL172-(+AL172*AK173)),IF(AND(AF172="Impacto",AF173="Probabilidad"),(AL171-(+AL171*AK173)),IF(AF173="Impacto",AL172,""))),"")</f>
        <v>7.0000000000000007E-2</v>
      </c>
      <c r="AM173" s="815">
        <f>IFERROR(IF(AND(AF172="Impacto",AF173="Impacto"),(AM172-(+AM172*AK173)),IF(AND(AF172="Probabilidad",AF173="Impacto"),(AM171-(+AM171*AK173)),IF(AF173="Probabilidad",AM172,""))),"")</f>
        <v>0.30000000000000004</v>
      </c>
      <c r="AN173" s="751" t="s">
        <v>223</v>
      </c>
      <c r="AO173" s="751" t="s">
        <v>291</v>
      </c>
      <c r="AP173" s="751" t="s">
        <v>241</v>
      </c>
      <c r="AQ173" s="751" t="s">
        <v>226</v>
      </c>
      <c r="AR173" s="1013"/>
      <c r="AS173" s="1767"/>
      <c r="AT173" s="1767"/>
      <c r="AU173" s="1769"/>
      <c r="AV173" s="1767"/>
      <c r="AW173" s="1767"/>
      <c r="AX173" s="1769"/>
      <c r="AY173" s="1769"/>
      <c r="AZ173" s="1769"/>
      <c r="BA173" s="1774"/>
      <c r="BB173" s="789"/>
      <c r="BC173" s="789"/>
      <c r="BD173" s="822" t="str">
        <f t="shared" si="7"/>
        <v/>
      </c>
      <c r="BE173" s="774"/>
      <c r="BF173" s="774"/>
      <c r="BG173" s="774"/>
      <c r="BH173" s="774"/>
      <c r="BI173" s="789"/>
      <c r="BJ173" s="789"/>
      <c r="BK173" s="789"/>
      <c r="BL173" s="789"/>
      <c r="BM173" s="791"/>
      <c r="BN173" s="791"/>
      <c r="BO173" s="791"/>
      <c r="BP173" s="791"/>
      <c r="BQ173" s="792"/>
      <c r="BR173" s="796"/>
      <c r="BS173" s="884"/>
      <c r="BT173" s="884"/>
      <c r="BU173" s="1051"/>
      <c r="BV173" s="995"/>
      <c r="BW173" s="995"/>
      <c r="BX173" s="1875"/>
      <c r="BY173" s="1853"/>
      <c r="BZ173" s="998"/>
    </row>
    <row r="174" spans="1:78" ht="145" x14ac:dyDescent="0.2">
      <c r="A174" s="1870"/>
      <c r="B174" s="1818"/>
      <c r="C174" s="1819"/>
      <c r="D174" s="1820"/>
      <c r="E174" s="1004"/>
      <c r="F174" s="1759"/>
      <c r="G174" s="1872"/>
      <c r="H174" s="1013"/>
      <c r="I174" s="1774"/>
      <c r="J174" s="1767"/>
      <c r="K174" s="1022"/>
      <c r="L174" s="995"/>
      <c r="M174" s="1169"/>
      <c r="N174" s="1881"/>
      <c r="O174" s="1881"/>
      <c r="P174" s="995"/>
      <c r="Q174" s="1829"/>
      <c r="R174" s="1774"/>
      <c r="S174" s="1878"/>
      <c r="T174" s="1774"/>
      <c r="U174" s="1878"/>
      <c r="V174" s="1774"/>
      <c r="W174" s="1878"/>
      <c r="X174" s="1781"/>
      <c r="Y174" s="1878"/>
      <c r="Z174" s="1878"/>
      <c r="AA174" s="1769"/>
      <c r="AB174" s="812">
        <v>4</v>
      </c>
      <c r="AC174" s="983" t="s">
        <v>1584</v>
      </c>
      <c r="AD174" s="985">
        <v>1</v>
      </c>
      <c r="AE174" s="983" t="s">
        <v>1574</v>
      </c>
      <c r="AF174" s="813" t="str">
        <f>IF(OR(AG174="Preventivo",AG174="Detectivo"),"Probabilidad",IF(AG174="Correctivo","Impacto",""))</f>
        <v>Probabilidad</v>
      </c>
      <c r="AG174" s="780" t="s">
        <v>221</v>
      </c>
      <c r="AH174" s="941">
        <f>IF(AG174="","",IF(AG174="Preventivo",25%,IF(AG174="Detectivo",15%,IF(AG174="Correctivo",10%))))</f>
        <v>0.25</v>
      </c>
      <c r="AI174" s="780" t="s">
        <v>222</v>
      </c>
      <c r="AJ174" s="941">
        <f>IF(AI174="Automático",25%,IF(AI174="Manual",15%,""))</f>
        <v>0.15</v>
      </c>
      <c r="AK174" s="814">
        <f>IF(OR(AH174="",AJ174=""),"",AH174+AJ174)</f>
        <v>0.4</v>
      </c>
      <c r="AL174" s="815">
        <f>IFERROR(IF(AND(AF173="Probabilidad",AF174="Probabilidad"),(AL173-(+AL173*AK174)),IF(AND(AF173="Impacto",AF174="Probabilidad"),(AL172-(+AL172*AK174)),IF(AF174="Impacto",AL173,""))),"")</f>
        <v>4.2000000000000003E-2</v>
      </c>
      <c r="AM174" s="815">
        <f>IFERROR(IF(AND(AF173="Impacto",AF174="Impacto"),(AM173-(+AM173*AK174)),IF(AND(AF173="Probabilidad",AF174="Impacto"),(AM172-(+AM172*AK174)),IF(AF174="Probabilidad",AM173,""))),"")</f>
        <v>0.30000000000000004</v>
      </c>
      <c r="AN174" s="751" t="s">
        <v>223</v>
      </c>
      <c r="AO174" s="751" t="s">
        <v>443</v>
      </c>
      <c r="AP174" s="751" t="s">
        <v>241</v>
      </c>
      <c r="AQ174" s="751" t="s">
        <v>226</v>
      </c>
      <c r="AR174" s="1013"/>
      <c r="AS174" s="1767"/>
      <c r="AT174" s="1767"/>
      <c r="AU174" s="1769"/>
      <c r="AV174" s="1767"/>
      <c r="AW174" s="1767"/>
      <c r="AX174" s="1769"/>
      <c r="AY174" s="1769"/>
      <c r="AZ174" s="1769"/>
      <c r="BA174" s="1774"/>
      <c r="BB174" s="789"/>
      <c r="BC174" s="789"/>
      <c r="BD174" s="822" t="str">
        <f t="shared" si="7"/>
        <v/>
      </c>
      <c r="BE174" s="774"/>
      <c r="BF174" s="774"/>
      <c r="BG174" s="774"/>
      <c r="BH174" s="774"/>
      <c r="BI174" s="789"/>
      <c r="BJ174" s="789"/>
      <c r="BK174" s="789"/>
      <c r="BL174" s="789"/>
      <c r="BM174" s="791"/>
      <c r="BN174" s="791"/>
      <c r="BO174" s="791"/>
      <c r="BP174" s="791"/>
      <c r="BQ174" s="792"/>
      <c r="BR174" s="796"/>
      <c r="BS174" s="884"/>
      <c r="BT174" s="884"/>
      <c r="BU174" s="1051"/>
      <c r="BV174" s="995"/>
      <c r="BW174" s="995"/>
      <c r="BX174" s="1875"/>
      <c r="BY174" s="1853"/>
      <c r="BZ174" s="998"/>
    </row>
    <row r="175" spans="1:78" ht="167" x14ac:dyDescent="0.2">
      <c r="A175" s="1870"/>
      <c r="B175" s="1818"/>
      <c r="C175" s="1819"/>
      <c r="D175" s="1820"/>
      <c r="E175" s="1004"/>
      <c r="F175" s="1759"/>
      <c r="G175" s="1872"/>
      <c r="H175" s="1013"/>
      <c r="I175" s="1774"/>
      <c r="J175" s="1767"/>
      <c r="K175" s="1022"/>
      <c r="L175" s="995"/>
      <c r="M175" s="1169"/>
      <c r="N175" s="1881"/>
      <c r="O175" s="1881"/>
      <c r="P175" s="995"/>
      <c r="Q175" s="1829"/>
      <c r="R175" s="1774"/>
      <c r="S175" s="1878"/>
      <c r="T175" s="1774"/>
      <c r="U175" s="1878"/>
      <c r="V175" s="1774"/>
      <c r="W175" s="1878"/>
      <c r="X175" s="1781"/>
      <c r="Y175" s="1878"/>
      <c r="Z175" s="1878"/>
      <c r="AA175" s="1769"/>
      <c r="AB175" s="812">
        <v>5</v>
      </c>
      <c r="AC175" s="982" t="s">
        <v>1573</v>
      </c>
      <c r="AD175" s="986">
        <v>1</v>
      </c>
      <c r="AE175" s="983" t="s">
        <v>1574</v>
      </c>
      <c r="AF175" s="813" t="s">
        <v>1119</v>
      </c>
      <c r="AG175" s="780" t="s">
        <v>221</v>
      </c>
      <c r="AH175" s="941">
        <v>0.25</v>
      </c>
      <c r="AI175" s="780" t="s">
        <v>222</v>
      </c>
      <c r="AJ175" s="941">
        <v>0.15</v>
      </c>
      <c r="AK175" s="814">
        <v>0.4</v>
      </c>
      <c r="AL175" s="815">
        <v>2.52E-2</v>
      </c>
      <c r="AM175" s="815">
        <v>0.30000000000000004</v>
      </c>
      <c r="AN175" s="751" t="s">
        <v>223</v>
      </c>
      <c r="AO175" s="751" t="s">
        <v>291</v>
      </c>
      <c r="AP175" s="751" t="s">
        <v>241</v>
      </c>
      <c r="AQ175" s="751" t="s">
        <v>226</v>
      </c>
      <c r="AR175" s="1013"/>
      <c r="AS175" s="1767"/>
      <c r="AT175" s="1767"/>
      <c r="AU175" s="1769"/>
      <c r="AV175" s="1767"/>
      <c r="AW175" s="1767"/>
      <c r="AX175" s="1769"/>
      <c r="AY175" s="1769"/>
      <c r="AZ175" s="1769"/>
      <c r="BA175" s="1774"/>
      <c r="BB175" s="789"/>
      <c r="BC175" s="789"/>
      <c r="BD175" s="822" t="str">
        <f t="shared" si="7"/>
        <v/>
      </c>
      <c r="BE175" s="774"/>
      <c r="BF175" s="774"/>
      <c r="BG175" s="774"/>
      <c r="BH175" s="774"/>
      <c r="BI175" s="789"/>
      <c r="BJ175" s="789"/>
      <c r="BK175" s="789"/>
      <c r="BL175" s="789"/>
      <c r="BM175" s="791"/>
      <c r="BN175" s="791"/>
      <c r="BO175" s="791"/>
      <c r="BP175" s="791"/>
      <c r="BQ175" s="792"/>
      <c r="BR175" s="796"/>
      <c r="BS175" s="884"/>
      <c r="BT175" s="884"/>
      <c r="BU175" s="1051"/>
      <c r="BV175" s="995"/>
      <c r="BW175" s="995"/>
      <c r="BX175" s="1875"/>
      <c r="BY175" s="1853"/>
      <c r="BZ175" s="998"/>
    </row>
    <row r="176" spans="1:78" ht="146" thickBot="1" x14ac:dyDescent="0.25">
      <c r="A176" s="1870"/>
      <c r="B176" s="1818"/>
      <c r="C176" s="1819"/>
      <c r="D176" s="1821"/>
      <c r="E176" s="1005"/>
      <c r="F176" s="1760"/>
      <c r="G176" s="1873"/>
      <c r="H176" s="1014"/>
      <c r="I176" s="1775"/>
      <c r="J176" s="1768"/>
      <c r="K176" s="1023"/>
      <c r="L176" s="996"/>
      <c r="M176" s="1170"/>
      <c r="N176" s="1882"/>
      <c r="O176" s="1882"/>
      <c r="P176" s="996"/>
      <c r="Q176" s="1830"/>
      <c r="R176" s="1775"/>
      <c r="S176" s="1879"/>
      <c r="T176" s="1775"/>
      <c r="U176" s="1879"/>
      <c r="V176" s="1775"/>
      <c r="W176" s="1879"/>
      <c r="X176" s="1782"/>
      <c r="Y176" s="1879"/>
      <c r="Z176" s="1879"/>
      <c r="AA176" s="1770"/>
      <c r="AB176" s="773">
        <v>6</v>
      </c>
      <c r="AC176" s="984" t="s">
        <v>1585</v>
      </c>
      <c r="AD176" s="987">
        <v>1</v>
      </c>
      <c r="AE176" s="984" t="s">
        <v>1574</v>
      </c>
      <c r="AF176" s="896" t="s">
        <v>1119</v>
      </c>
      <c r="AG176" s="888" t="s">
        <v>221</v>
      </c>
      <c r="AH176" s="942">
        <v>0.25</v>
      </c>
      <c r="AI176" s="888" t="s">
        <v>222</v>
      </c>
      <c r="AJ176" s="942">
        <v>0.15</v>
      </c>
      <c r="AK176" s="889">
        <v>0.4</v>
      </c>
      <c r="AL176" s="815">
        <v>1.512E-2</v>
      </c>
      <c r="AM176" s="815">
        <v>0.30000000000000004</v>
      </c>
      <c r="AN176" s="751" t="s">
        <v>223</v>
      </c>
      <c r="AO176" s="51" t="s">
        <v>443</v>
      </c>
      <c r="AP176" s="51" t="s">
        <v>241</v>
      </c>
      <c r="AQ176" s="51" t="s">
        <v>226</v>
      </c>
      <c r="AR176" s="1014"/>
      <c r="AS176" s="1768"/>
      <c r="AT176" s="1768"/>
      <c r="AU176" s="1770"/>
      <c r="AV176" s="1768"/>
      <c r="AW176" s="1768"/>
      <c r="AX176" s="1770"/>
      <c r="AY176" s="1770"/>
      <c r="AZ176" s="1770"/>
      <c r="BA176" s="1775"/>
      <c r="BB176" s="770"/>
      <c r="BC176" s="770"/>
      <c r="BD176" s="762" t="str">
        <f t="shared" si="7"/>
        <v/>
      </c>
      <c r="BE176" s="757"/>
      <c r="BF176" s="757"/>
      <c r="BG176" s="757"/>
      <c r="BH176" s="757"/>
      <c r="BI176" s="770"/>
      <c r="BJ176" s="770"/>
      <c r="BK176" s="770"/>
      <c r="BL176" s="770"/>
      <c r="BM176" s="749"/>
      <c r="BN176" s="749"/>
      <c r="BO176" s="749"/>
      <c r="BP176" s="749"/>
      <c r="BQ176" s="766"/>
      <c r="BR176" s="890"/>
      <c r="BS176" s="891"/>
      <c r="BT176" s="891"/>
      <c r="BU176" s="1052"/>
      <c r="BV176" s="996"/>
      <c r="BW176" s="996"/>
      <c r="BX176" s="1876"/>
      <c r="BY176" s="1854"/>
      <c r="BZ176" s="999"/>
    </row>
    <row r="177" spans="1:78" ht="167" x14ac:dyDescent="0.2">
      <c r="A177" s="1870"/>
      <c r="B177" s="1818"/>
      <c r="C177" s="1819"/>
      <c r="D177" s="1000" t="s">
        <v>1387</v>
      </c>
      <c r="E177" s="1003" t="s">
        <v>365</v>
      </c>
      <c r="F177" s="1006">
        <v>3</v>
      </c>
      <c r="G177" s="1883" t="s">
        <v>1586</v>
      </c>
      <c r="H177" s="1012" t="s">
        <v>1247</v>
      </c>
      <c r="I177" s="1015" t="s">
        <v>1218</v>
      </c>
      <c r="J177" s="1812" t="str">
        <f>IF(D177="","",IF(D177="RG",[1]Árbol!A188,IF(D177="RIC",[1]Árbol!A188,IF(D177="RLAFT",[1]Árbol!A188,IF(D177="RF",[1]Árbol!A188,IF(I177="","",(CONCATENATE(I177," ",$M$3," ",G177," ",$M$4," ",O177," ",$M$5," ",N177))))))))</f>
        <v xml:space="preserve">Pérdida de confidencialidad e integridad de Servicios de computación en nube y softtware
1. Falla en los sistemas.
2. Pérdida o corrupción (alteración o daño) de la información.
3. Fallas Humanas
4. Fallas de conexión de internet o red.  1. Inconvenientes en la gestión operativa, administración y/o soporte de la infraestrutura tecnológica que soporta las plataformas o servicios de la entidad  
2. Debilidades en el mantenimiento de la Infraestructura Tecnológica en nube
3. Desconocimiento en el uso de los servicios de computación en nube y softtware.
4. Ausencia de control de acceso </v>
      </c>
      <c r="K177" s="1021" t="s">
        <v>313</v>
      </c>
      <c r="L177" s="994" t="s">
        <v>562</v>
      </c>
      <c r="M177" s="1168" t="s">
        <v>1389</v>
      </c>
      <c r="N177" s="1880" t="s">
        <v>1587</v>
      </c>
      <c r="O177" s="994" t="s">
        <v>1588</v>
      </c>
      <c r="P177" s="1075" t="s">
        <v>1392</v>
      </c>
      <c r="Q177" s="1133" t="s">
        <v>1392</v>
      </c>
      <c r="R177" s="1015" t="s">
        <v>269</v>
      </c>
      <c r="S177" s="1877">
        <f>IF(R177="Muy Alta",100%,IF(R177="Alta",80%,IF(R177="Media",60%,IF(R177="Baja",40%,IF(R177="Muy Baja",20%,"")))))</f>
        <v>0.2</v>
      </c>
      <c r="T177" s="1015" t="s">
        <v>317</v>
      </c>
      <c r="U177" s="1877">
        <f>IF(T177="Catastrófico",100%,IF(T177="Mayor",80%,IF(T177="Moderado",60%,IF(T177="Menor",40%,IF(T177="Leve",20%,"")))))</f>
        <v>0.2</v>
      </c>
      <c r="V177" s="1015" t="s">
        <v>251</v>
      </c>
      <c r="W177" s="1877">
        <f>IF(V177="Catastrófico",100%,IF(V177="Mayor",80%,IF(V177="Moderado",60%,IF(V177="Menor",40%,IF(V177="Leve",20%,"")))))</f>
        <v>0.4</v>
      </c>
      <c r="X177" s="1029" t="str">
        <f>IF(Y177=100%,"Catastrófico",IF(Y177=80%,"Mayor",IF(Y177=60%,"Moderado",IF(Y177=40%,"Menor",IF(Y177=20%,"Leve","")))))</f>
        <v>Menor</v>
      </c>
      <c r="Y177" s="1877">
        <f>IF(AND(U177="",W177=""),"",MAX(U177,W177))</f>
        <v>0.4</v>
      </c>
      <c r="Z177" s="1877" t="str">
        <f>CONCATENATE(R177,X177)</f>
        <v>Muy BajaMenor</v>
      </c>
      <c r="AA177" s="1032" t="str">
        <f>IF(Z177="Muy AltaLeve","Alto",IF(Z177="Muy AltaMenor","Alto",IF(Z177="Muy AltaModerado","Alto",IF(Z177="Muy AltaMayor","Alto",IF(Z177="Muy AltaCatastrófico","Extremo",IF(Z177="AltaLeve","Moderado",IF(Z177="AltaMenor","Moderado",IF(Z177="AltaModerado","Alto",IF(Z177="AltaMayor","Alto",IF(Z177="AltaCatastrófico","Extremo",IF(Z177="MediaLeve","Moderado",IF(Z177="MediaMenor","Moderado",IF(Z177="MediaModerado","Moderado",IF(Z177="MediaMayor","Alto",IF(Z177="MediaCatastrófico","Extremo",IF(Z177="BajaLeve","Bajo",IF(Z177="BajaMenor","Moderado",IF(Z177="BajaModerado","Moderado",IF(Z177="BajaMayor","Alto",IF(Z177="BajaCatastrófico","Extremo",IF(Z177="Muy BajaLeve","Bajo",IF(Z177="Muy BajaMenor","Bajo",IF(Z177="Muy BajaModerado","Moderado",IF(Z177="Muy BajaMayor","Alto",IF(Z177="Muy BajaCatastrófico","Extremo","")))))))))))))))))))))))))</f>
        <v>Bajo</v>
      </c>
      <c r="AB177" s="97">
        <v>1</v>
      </c>
      <c r="AC177" s="898" t="s">
        <v>1589</v>
      </c>
      <c r="AD177" s="230">
        <v>4</v>
      </c>
      <c r="AE177" s="12" t="s">
        <v>1590</v>
      </c>
      <c r="AF177" s="99" t="str">
        <f t="shared" ref="AF177:AF188" si="8">IF(OR(AG177="Preventivo",AG177="Detectivo"),"Probabilidad",IF(AG177="Correctivo","Impacto",""))</f>
        <v>Probabilidad</v>
      </c>
      <c r="AG177" s="10" t="s">
        <v>221</v>
      </c>
      <c r="AH177" s="940">
        <f t="shared" ref="AH177:AH188" si="9">IF(AG177="","",IF(AG177="Preventivo",25%,IF(AG177="Detectivo",15%,IF(AG177="Correctivo",10%))))</f>
        <v>0.25</v>
      </c>
      <c r="AI177" s="10" t="s">
        <v>222</v>
      </c>
      <c r="AJ177" s="940">
        <f t="shared" ref="AJ177:AJ188" si="10">IF(AI177="Automático",25%,IF(AI177="Manual",15%,""))</f>
        <v>0.15</v>
      </c>
      <c r="AK177" s="101">
        <f t="shared" ref="AK177:AK188" si="11">IF(OR(AH177="",AJ177=""),"",AH177+AJ177)</f>
        <v>0.4</v>
      </c>
      <c r="AL177" s="100">
        <f>IFERROR(IF(AF177="Probabilidad",(S177-(+S177*AK177)),IF(AF177="Impacto",S177,"")),"")</f>
        <v>0.12</v>
      </c>
      <c r="AM177" s="100">
        <f>IFERROR(IF(AF177="Impacto",(Y177-(+Y177*AK177)),IF(AF177="Probabilidad",Y177,"")),"")</f>
        <v>0.4</v>
      </c>
      <c r="AN177" s="50" t="s">
        <v>223</v>
      </c>
      <c r="AO177" s="50" t="s">
        <v>291</v>
      </c>
      <c r="AP177" s="50" t="s">
        <v>241</v>
      </c>
      <c r="AQ177" s="50" t="s">
        <v>226</v>
      </c>
      <c r="AR177" s="1764" t="s">
        <v>1591</v>
      </c>
      <c r="AS177" s="1035">
        <f>S177</f>
        <v>0.2</v>
      </c>
      <c r="AT177" s="1035">
        <f>IF(AL177="","",MIN(AL177:AL182))</f>
        <v>3.5999999999999997E-2</v>
      </c>
      <c r="AU177" s="1032" t="str">
        <f>IFERROR(IF(AT177="","",IF(AT177&lt;=0.2,"Muy Baja",IF(AT177&lt;=0.4,"Baja",IF(AT177&lt;=0.6,"Media",IF(AT177&lt;=0.8,"Alta","Muy Alta"))))),"")</f>
        <v>Muy Baja</v>
      </c>
      <c r="AV177" s="1035">
        <f>Y177</f>
        <v>0.4</v>
      </c>
      <c r="AW177" s="1035">
        <f>IF(AM177="","",MIN(AM177:AM182))</f>
        <v>0.30000000000000004</v>
      </c>
      <c r="AX177" s="1032" t="str">
        <f>IFERROR(IF(AW177="","",IF(AW177&lt;=0.2,"Leve",IF(AW177&lt;=0.4,"Menor",IF(AW177&lt;=0.6,"Moderado",IF(AW177&lt;=0.8,"Mayor","Catastrófico"))))),"")</f>
        <v>Menor</v>
      </c>
      <c r="AY177" s="1032" t="str">
        <f>AA177</f>
        <v>Bajo</v>
      </c>
      <c r="AZ177" s="1032" t="str">
        <f>IFERROR(IF(OR(AND(AU177="Muy Baja",AX177="Leve"),AND(AU177="Muy Baja",AX177="Menor"),AND(AU177="Baja",AX177="Leve")),"Bajo",IF(OR(AND(AU177="Muy baja",AX177="Moderado"),AND(AU177="Baja",AX177="Menor"),AND(AU177="Baja",AX177="Moderado"),AND(AU177="Media",AX177="Leve"),AND(AU177="Media",AX177="Menor"),AND(AU177="Media",AX177="Moderado"),AND(AU177="Alta",AX177="Leve"),AND(AU177="Alta",AX177="Menor")),"Moderado",IF(OR(AND(AU177="Muy Baja",AX177="Mayor"),AND(AU177="Baja",AX177="Mayor"),AND(AU177="Media",AX177="Mayor"),AND(AU177="Alta",AX177="Moderado"),AND(AU177="Alta",AX177="Mayor"),AND(AU177="Muy Alta",AX177="Leve"),AND(AU177="Muy Alta",AX177="Menor"),AND(AU177="Muy Alta",AX177="Moderado"),AND(AU177="Muy Alta",AX177="Mayor")),"Alto",IF(OR(AND(AU177="Muy Baja",AX177="Catastrófico"),AND(AU177="Baja",AX177="Catastrófico"),AND(AU177="Media",AX177="Catastrófico"),AND(AU177="Alta",AX177="Catastrófico"),AND(AU177="Muy Alta",AX177="Catastrófico")),"Extremo","")))),"")</f>
        <v>Bajo</v>
      </c>
      <c r="BA177" s="1015" t="s">
        <v>255</v>
      </c>
      <c r="BB177" s="309"/>
      <c r="BC177" s="46"/>
      <c r="BD177" s="103" t="str">
        <f t="shared" si="7"/>
        <v/>
      </c>
      <c r="BE177" s="9"/>
      <c r="BF177" s="9"/>
      <c r="BG177" s="9"/>
      <c r="BH177" s="9"/>
      <c r="BI177" s="46"/>
      <c r="BJ177" s="46"/>
      <c r="BK177" s="46"/>
      <c r="BL177" s="46"/>
      <c r="BM177" s="48"/>
      <c r="BN177" s="48"/>
      <c r="BO177" s="48"/>
      <c r="BP177" s="48"/>
      <c r="BQ177" s="104"/>
      <c r="BR177" s="797"/>
      <c r="BS177" s="883"/>
      <c r="BT177" s="883"/>
      <c r="BU177" s="1050"/>
      <c r="BV177" s="994"/>
      <c r="BW177" s="994"/>
      <c r="BX177" s="1874"/>
      <c r="BY177" s="1852"/>
      <c r="BZ177" s="997"/>
    </row>
    <row r="178" spans="1:78" ht="167" x14ac:dyDescent="0.2">
      <c r="A178" s="1870"/>
      <c r="B178" s="1818"/>
      <c r="C178" s="1819"/>
      <c r="D178" s="1820"/>
      <c r="E178" s="1004"/>
      <c r="F178" s="1759"/>
      <c r="G178" s="1884"/>
      <c r="H178" s="1013"/>
      <c r="I178" s="1774"/>
      <c r="J178" s="1767"/>
      <c r="K178" s="1022"/>
      <c r="L178" s="995"/>
      <c r="M178" s="1169"/>
      <c r="N178" s="1881"/>
      <c r="O178" s="995"/>
      <c r="P178" s="1191"/>
      <c r="Q178" s="1827"/>
      <c r="R178" s="1774"/>
      <c r="S178" s="1878"/>
      <c r="T178" s="1774"/>
      <c r="U178" s="1878"/>
      <c r="V178" s="1774"/>
      <c r="W178" s="1878"/>
      <c r="X178" s="1781"/>
      <c r="Y178" s="1878"/>
      <c r="Z178" s="1878"/>
      <c r="AA178" s="1769"/>
      <c r="AB178" s="812">
        <v>2</v>
      </c>
      <c r="AC178" s="898" t="s">
        <v>1592</v>
      </c>
      <c r="AD178" s="898">
        <v>1</v>
      </c>
      <c r="AE178" s="774" t="s">
        <v>1590</v>
      </c>
      <c r="AF178" s="813" t="str">
        <f t="shared" si="8"/>
        <v>Probabilidad</v>
      </c>
      <c r="AG178" s="780" t="s">
        <v>221</v>
      </c>
      <c r="AH178" s="941">
        <f t="shared" si="9"/>
        <v>0.25</v>
      </c>
      <c r="AI178" s="780" t="s">
        <v>222</v>
      </c>
      <c r="AJ178" s="941">
        <f t="shared" si="10"/>
        <v>0.15</v>
      </c>
      <c r="AK178" s="814">
        <f t="shared" si="11"/>
        <v>0.4</v>
      </c>
      <c r="AL178" s="815">
        <f>IFERROR(IF(AND(AF177="Probabilidad",AF178="Probabilidad"),(AL177-(+AL177*AK178)),IF(AF178="Probabilidad",(S177-(+S177*AK178)),IF(AF178="Impacto",AL177,""))),"")</f>
        <v>7.1999999999999995E-2</v>
      </c>
      <c r="AM178" s="815">
        <f>IFERROR(IF(AND(AF177="Impacto",AF178="Impacto"),(AM177-(+AM177*AK178)),IF(AF178="Impacto",(Y177-(+Y177*AK178)),IF(AF178="Probabilidad",AM177,""))),"")</f>
        <v>0.4</v>
      </c>
      <c r="AN178" s="751" t="s">
        <v>223</v>
      </c>
      <c r="AO178" s="751" t="s">
        <v>291</v>
      </c>
      <c r="AP178" s="751" t="s">
        <v>241</v>
      </c>
      <c r="AQ178" s="751" t="s">
        <v>226</v>
      </c>
      <c r="AR178" s="1013"/>
      <c r="AS178" s="1767"/>
      <c r="AT178" s="1767"/>
      <c r="AU178" s="1769"/>
      <c r="AV178" s="1767"/>
      <c r="AW178" s="1767"/>
      <c r="AX178" s="1769"/>
      <c r="AY178" s="1769"/>
      <c r="AZ178" s="1769"/>
      <c r="BA178" s="1774"/>
      <c r="BB178" s="894"/>
      <c r="BC178" s="789"/>
      <c r="BD178" s="822" t="str">
        <f t="shared" si="7"/>
        <v/>
      </c>
      <c r="BE178" s="774"/>
      <c r="BF178" s="774"/>
      <c r="BG178" s="774"/>
      <c r="BH178" s="774"/>
      <c r="BI178" s="789"/>
      <c r="BJ178" s="789"/>
      <c r="BK178" s="789"/>
      <c r="BL178" s="789"/>
      <c r="BM178" s="791"/>
      <c r="BN178" s="791"/>
      <c r="BO178" s="791"/>
      <c r="BP178" s="791"/>
      <c r="BQ178" s="792"/>
      <c r="BR178" s="796"/>
      <c r="BS178" s="943"/>
      <c r="BT178" s="943"/>
      <c r="BU178" s="1051"/>
      <c r="BV178" s="995"/>
      <c r="BW178" s="995"/>
      <c r="BX178" s="1875"/>
      <c r="BY178" s="1853"/>
      <c r="BZ178" s="998"/>
    </row>
    <row r="179" spans="1:78" ht="167" x14ac:dyDescent="0.2">
      <c r="A179" s="1870"/>
      <c r="B179" s="1818"/>
      <c r="C179" s="1819"/>
      <c r="D179" s="1820"/>
      <c r="E179" s="1004"/>
      <c r="F179" s="1759"/>
      <c r="G179" s="1884"/>
      <c r="H179" s="1013"/>
      <c r="I179" s="1774"/>
      <c r="J179" s="1767"/>
      <c r="K179" s="1022"/>
      <c r="L179" s="995"/>
      <c r="M179" s="1169"/>
      <c r="N179" s="1881"/>
      <c r="O179" s="995"/>
      <c r="P179" s="1191"/>
      <c r="Q179" s="1827"/>
      <c r="R179" s="1774"/>
      <c r="S179" s="1878"/>
      <c r="T179" s="1774"/>
      <c r="U179" s="1878"/>
      <c r="V179" s="1774"/>
      <c r="W179" s="1878"/>
      <c r="X179" s="1781"/>
      <c r="Y179" s="1878"/>
      <c r="Z179" s="1878"/>
      <c r="AA179" s="1769"/>
      <c r="AB179" s="812">
        <v>3</v>
      </c>
      <c r="AC179" s="898" t="s">
        <v>1593</v>
      </c>
      <c r="AD179" s="898">
        <v>1</v>
      </c>
      <c r="AE179" s="774" t="s">
        <v>1590</v>
      </c>
      <c r="AF179" s="813" t="str">
        <f t="shared" si="8"/>
        <v>Impacto</v>
      </c>
      <c r="AG179" s="780" t="s">
        <v>264</v>
      </c>
      <c r="AH179" s="941">
        <f t="shared" si="9"/>
        <v>0.1</v>
      </c>
      <c r="AI179" s="780" t="s">
        <v>222</v>
      </c>
      <c r="AJ179" s="941">
        <f t="shared" si="10"/>
        <v>0.15</v>
      </c>
      <c r="AK179" s="814">
        <f t="shared" si="11"/>
        <v>0.25</v>
      </c>
      <c r="AL179" s="815">
        <f>IFERROR(IF(AND(AF178="Probabilidad",AF179="Probabilidad"),(AL178-(+AL178*AK179)),IF(AND(AF178="Impacto",AF179="Probabilidad"),(AL177-(+AL177*AK179)),IF(AF179="Impacto",AL178,""))),"")</f>
        <v>7.1999999999999995E-2</v>
      </c>
      <c r="AM179" s="815">
        <f>IFERROR(IF(AND(AF178="Impacto",AF179="Impacto"),(AM178-(+AM178*AK179)),IF(AND(AF178="Probabilidad",AF179="Impacto"),(AM177-(+AM177*AK179)),IF(AF179="Probabilidad",AM178,""))),"")</f>
        <v>0.30000000000000004</v>
      </c>
      <c r="AN179" s="751" t="s">
        <v>223</v>
      </c>
      <c r="AO179" s="751" t="s">
        <v>291</v>
      </c>
      <c r="AP179" s="751" t="s">
        <v>241</v>
      </c>
      <c r="AQ179" s="751" t="s">
        <v>226</v>
      </c>
      <c r="AR179" s="1013"/>
      <c r="AS179" s="1767"/>
      <c r="AT179" s="1767"/>
      <c r="AU179" s="1769"/>
      <c r="AV179" s="1767"/>
      <c r="AW179" s="1767"/>
      <c r="AX179" s="1769"/>
      <c r="AY179" s="1769"/>
      <c r="AZ179" s="1769"/>
      <c r="BA179" s="1774"/>
      <c r="BB179" s="894"/>
      <c r="BC179" s="789"/>
      <c r="BD179" s="822" t="str">
        <f t="shared" si="7"/>
        <v/>
      </c>
      <c r="BE179" s="774"/>
      <c r="BF179" s="774"/>
      <c r="BG179" s="774"/>
      <c r="BH179" s="774"/>
      <c r="BI179" s="789"/>
      <c r="BJ179" s="789"/>
      <c r="BK179" s="789"/>
      <c r="BL179" s="789"/>
      <c r="BM179" s="791"/>
      <c r="BN179" s="791"/>
      <c r="BO179" s="791"/>
      <c r="BP179" s="791"/>
      <c r="BQ179" s="792"/>
      <c r="BR179" s="796"/>
      <c r="BS179" s="884"/>
      <c r="BT179" s="884"/>
      <c r="BU179" s="1051"/>
      <c r="BV179" s="995"/>
      <c r="BW179" s="995"/>
      <c r="BX179" s="1875"/>
      <c r="BY179" s="1853"/>
      <c r="BZ179" s="998"/>
    </row>
    <row r="180" spans="1:78" ht="145" x14ac:dyDescent="0.2">
      <c r="A180" s="1870"/>
      <c r="B180" s="1818"/>
      <c r="C180" s="1819"/>
      <c r="D180" s="1820"/>
      <c r="E180" s="1004"/>
      <c r="F180" s="1759"/>
      <c r="G180" s="1884"/>
      <c r="H180" s="1013"/>
      <c r="I180" s="1774"/>
      <c r="J180" s="1767"/>
      <c r="K180" s="1022"/>
      <c r="L180" s="995"/>
      <c r="M180" s="1169"/>
      <c r="N180" s="1881"/>
      <c r="O180" s="995"/>
      <c r="P180" s="1191"/>
      <c r="Q180" s="1827"/>
      <c r="R180" s="1774"/>
      <c r="S180" s="1878"/>
      <c r="T180" s="1774"/>
      <c r="U180" s="1878"/>
      <c r="V180" s="1774"/>
      <c r="W180" s="1878"/>
      <c r="X180" s="1781"/>
      <c r="Y180" s="1878"/>
      <c r="Z180" s="1878"/>
      <c r="AA180" s="1769"/>
      <c r="AB180" s="812">
        <v>4</v>
      </c>
      <c r="AC180" s="898" t="s">
        <v>1594</v>
      </c>
      <c r="AD180" s="898">
        <v>1</v>
      </c>
      <c r="AE180" s="774" t="s">
        <v>1590</v>
      </c>
      <c r="AF180" s="813" t="str">
        <f t="shared" si="8"/>
        <v>Probabilidad</v>
      </c>
      <c r="AG180" s="780" t="s">
        <v>221</v>
      </c>
      <c r="AH180" s="941">
        <f t="shared" si="9"/>
        <v>0.25</v>
      </c>
      <c r="AI180" s="780" t="s">
        <v>734</v>
      </c>
      <c r="AJ180" s="941">
        <f t="shared" si="10"/>
        <v>0.25</v>
      </c>
      <c r="AK180" s="814">
        <f t="shared" si="11"/>
        <v>0.5</v>
      </c>
      <c r="AL180" s="815">
        <f>IFERROR(IF(AND(AF179="Probabilidad",AF180="Probabilidad"),(AL179-(+AL179*AK180)),IF(AND(AF179="Impacto",AF180="Probabilidad"),(AL178-(+AL178*AK180)),IF(AF180="Impacto",AL179,""))),"")</f>
        <v>3.5999999999999997E-2</v>
      </c>
      <c r="AM180" s="815">
        <f>IFERROR(IF(AND(AF179="Impacto",AF180="Impacto"),(AM179-(+AM179*AK180)),IF(AND(AF179="Probabilidad",AF180="Impacto"),(AM178-(+AM178*AK180)),IF(AF180="Probabilidad",AM179,""))),"")</f>
        <v>0.30000000000000004</v>
      </c>
      <c r="AN180" s="751" t="s">
        <v>223</v>
      </c>
      <c r="AO180" s="751" t="s">
        <v>443</v>
      </c>
      <c r="AP180" s="751" t="s">
        <v>241</v>
      </c>
      <c r="AQ180" s="751" t="s">
        <v>226</v>
      </c>
      <c r="AR180" s="1013"/>
      <c r="AS180" s="1767"/>
      <c r="AT180" s="1767"/>
      <c r="AU180" s="1769"/>
      <c r="AV180" s="1767"/>
      <c r="AW180" s="1767"/>
      <c r="AX180" s="1769"/>
      <c r="AY180" s="1769"/>
      <c r="AZ180" s="1769"/>
      <c r="BA180" s="1774"/>
      <c r="BB180" s="894"/>
      <c r="BC180" s="789"/>
      <c r="BD180" s="822" t="str">
        <f t="shared" si="7"/>
        <v/>
      </c>
      <c r="BE180" s="774"/>
      <c r="BF180" s="774"/>
      <c r="BG180" s="774"/>
      <c r="BH180" s="774"/>
      <c r="BI180" s="789"/>
      <c r="BJ180" s="789"/>
      <c r="BK180" s="789"/>
      <c r="BL180" s="789"/>
      <c r="BM180" s="791"/>
      <c r="BN180" s="791"/>
      <c r="BO180" s="791"/>
      <c r="BP180" s="791"/>
      <c r="BQ180" s="792"/>
      <c r="BR180" s="796"/>
      <c r="BS180" s="884"/>
      <c r="BT180" s="884"/>
      <c r="BU180" s="1051"/>
      <c r="BV180" s="995"/>
      <c r="BW180" s="995"/>
      <c r="BX180" s="1875"/>
      <c r="BY180" s="1853"/>
      <c r="BZ180" s="998"/>
    </row>
    <row r="181" spans="1:78" ht="16" x14ac:dyDescent="0.2">
      <c r="A181" s="1870"/>
      <c r="B181" s="1818"/>
      <c r="C181" s="1819"/>
      <c r="D181" s="1820"/>
      <c r="E181" s="1004"/>
      <c r="F181" s="1759"/>
      <c r="G181" s="1884"/>
      <c r="H181" s="1013"/>
      <c r="I181" s="1774"/>
      <c r="J181" s="1767"/>
      <c r="K181" s="1022"/>
      <c r="L181" s="995"/>
      <c r="M181" s="1169"/>
      <c r="N181" s="1881"/>
      <c r="O181" s="995"/>
      <c r="P181" s="1191"/>
      <c r="Q181" s="1827"/>
      <c r="R181" s="1774"/>
      <c r="S181" s="1878"/>
      <c r="T181" s="1774"/>
      <c r="U181" s="1878"/>
      <c r="V181" s="1774"/>
      <c r="W181" s="1878"/>
      <c r="X181" s="1781"/>
      <c r="Y181" s="1878"/>
      <c r="Z181" s="1878"/>
      <c r="AA181" s="1769"/>
      <c r="AB181" s="812">
        <v>5</v>
      </c>
      <c r="AC181" s="900"/>
      <c r="AD181" s="900"/>
      <c r="AE181" s="28"/>
      <c r="AF181" s="813" t="str">
        <f t="shared" si="8"/>
        <v/>
      </c>
      <c r="AG181" s="780"/>
      <c r="AH181" s="941" t="str">
        <f t="shared" si="9"/>
        <v/>
      </c>
      <c r="AI181" s="780"/>
      <c r="AJ181" s="941" t="str">
        <f t="shared" si="10"/>
        <v/>
      </c>
      <c r="AK181" s="814" t="str">
        <f t="shared" si="11"/>
        <v/>
      </c>
      <c r="AL181" s="815" t="str">
        <f>IFERROR(IF(AND(AF180="Probabilidad",AF181="Probabilidad"),(AL180-(+AL180*AK181)),IF(AND(AF180="Impacto",AF181="Probabilidad"),(AL179-(+AL179*AK181)),IF(AF181="Impacto",AL180,""))),"")</f>
        <v/>
      </c>
      <c r="AM181" s="815" t="str">
        <f>IFERROR(IF(AND(AF180="Impacto",AF181="Impacto"),(AM180-(+AM180*AK181)),IF(AND(AF180="Probabilidad",AF181="Impacto"),(AM179-(+AM179*AK181)),IF(AF181="Probabilidad",AM180,""))),"")</f>
        <v/>
      </c>
      <c r="AN181" s="751"/>
      <c r="AO181" s="751"/>
      <c r="AP181" s="751"/>
      <c r="AQ181" s="751"/>
      <c r="AR181" s="1013"/>
      <c r="AS181" s="1767"/>
      <c r="AT181" s="1767"/>
      <c r="AU181" s="1769"/>
      <c r="AV181" s="1767"/>
      <c r="AW181" s="1767"/>
      <c r="AX181" s="1769"/>
      <c r="AY181" s="1769"/>
      <c r="AZ181" s="1769"/>
      <c r="BA181" s="1774"/>
      <c r="BB181" s="894"/>
      <c r="BC181" s="789"/>
      <c r="BD181" s="822" t="str">
        <f t="shared" si="7"/>
        <v/>
      </c>
      <c r="BE181" s="774"/>
      <c r="BF181" s="774"/>
      <c r="BG181" s="774"/>
      <c r="BH181" s="774"/>
      <c r="BI181" s="789"/>
      <c r="BJ181" s="789"/>
      <c r="BK181" s="789"/>
      <c r="BL181" s="789"/>
      <c r="BM181" s="791"/>
      <c r="BN181" s="791"/>
      <c r="BO181" s="791"/>
      <c r="BP181" s="791"/>
      <c r="BQ181" s="792"/>
      <c r="BR181" s="796"/>
      <c r="BS181" s="884"/>
      <c r="BT181" s="884"/>
      <c r="BU181" s="1051"/>
      <c r="BV181" s="995"/>
      <c r="BW181" s="995"/>
      <c r="BX181" s="1875"/>
      <c r="BY181" s="1853"/>
      <c r="BZ181" s="998"/>
    </row>
    <row r="182" spans="1:78" ht="17" thickBot="1" x14ac:dyDescent="0.25">
      <c r="A182" s="1870"/>
      <c r="B182" s="1818"/>
      <c r="C182" s="1819"/>
      <c r="D182" s="1821"/>
      <c r="E182" s="1005"/>
      <c r="F182" s="1760"/>
      <c r="G182" s="1885"/>
      <c r="H182" s="1014"/>
      <c r="I182" s="1775"/>
      <c r="J182" s="1768"/>
      <c r="K182" s="1023"/>
      <c r="L182" s="996"/>
      <c r="M182" s="1170"/>
      <c r="N182" s="1882"/>
      <c r="O182" s="996"/>
      <c r="P182" s="1192"/>
      <c r="Q182" s="1828"/>
      <c r="R182" s="1775"/>
      <c r="S182" s="1879"/>
      <c r="T182" s="1775"/>
      <c r="U182" s="1879"/>
      <c r="V182" s="1775"/>
      <c r="W182" s="1879"/>
      <c r="X182" s="1782"/>
      <c r="Y182" s="1879"/>
      <c r="Z182" s="1879"/>
      <c r="AA182" s="1770"/>
      <c r="AB182" s="773">
        <v>6</v>
      </c>
      <c r="AC182" s="757"/>
      <c r="AD182" s="757"/>
      <c r="AE182" s="757"/>
      <c r="AF182" s="896" t="str">
        <f t="shared" si="8"/>
        <v/>
      </c>
      <c r="AG182" s="888"/>
      <c r="AH182" s="942" t="str">
        <f t="shared" si="9"/>
        <v/>
      </c>
      <c r="AI182" s="888"/>
      <c r="AJ182" s="942" t="str">
        <f t="shared" si="10"/>
        <v/>
      </c>
      <c r="AK182" s="889" t="str">
        <f t="shared" si="11"/>
        <v/>
      </c>
      <c r="AL182" s="815" t="str">
        <f>IFERROR(IF(AND(AF181="Probabilidad",AF182="Probabilidad"),(AL181-(+AL181*AK182)),IF(AND(AF181="Impacto",AF182="Probabilidad"),(AL180-(+AL180*AK182)),IF(AF182="Impacto",AL181,""))),"")</f>
        <v/>
      </c>
      <c r="AM182" s="815" t="str">
        <f>IFERROR(IF(AND(AF181="Impacto",AF182="Impacto"),(AM181-(+AM181*AK182)),IF(AND(AF181="Probabilidad",AF182="Impacto"),(AM180-(+AM180*AK182)),IF(AF182="Probabilidad",AM181,""))),"")</f>
        <v/>
      </c>
      <c r="AN182" s="51"/>
      <c r="AO182" s="51"/>
      <c r="AP182" s="51"/>
      <c r="AQ182" s="51"/>
      <c r="AR182" s="1014"/>
      <c r="AS182" s="1768"/>
      <c r="AT182" s="1768"/>
      <c r="AU182" s="1770"/>
      <c r="AV182" s="1768"/>
      <c r="AW182" s="1768"/>
      <c r="AX182" s="1770"/>
      <c r="AY182" s="1770"/>
      <c r="AZ182" s="1770"/>
      <c r="BA182" s="1775"/>
      <c r="BB182" s="901"/>
      <c r="BC182" s="770"/>
      <c r="BD182" s="762" t="str">
        <f t="shared" si="7"/>
        <v/>
      </c>
      <c r="BE182" s="757"/>
      <c r="BF182" s="757"/>
      <c r="BG182" s="757"/>
      <c r="BH182" s="757"/>
      <c r="BI182" s="770"/>
      <c r="BJ182" s="770"/>
      <c r="BK182" s="770"/>
      <c r="BL182" s="770"/>
      <c r="BM182" s="749"/>
      <c r="BN182" s="749"/>
      <c r="BO182" s="749"/>
      <c r="BP182" s="749"/>
      <c r="BQ182" s="766"/>
      <c r="BR182" s="890"/>
      <c r="BS182" s="891"/>
      <c r="BT182" s="891"/>
      <c r="BU182" s="1052"/>
      <c r="BV182" s="996"/>
      <c r="BW182" s="996"/>
      <c r="BX182" s="1876"/>
      <c r="BY182" s="1854"/>
      <c r="BZ182" s="999"/>
    </row>
    <row r="183" spans="1:78" ht="145" x14ac:dyDescent="0.2">
      <c r="A183" s="1870"/>
      <c r="B183" s="1818"/>
      <c r="C183" s="1819"/>
      <c r="D183" s="1000" t="s">
        <v>1387</v>
      </c>
      <c r="E183" s="1003" t="s">
        <v>365</v>
      </c>
      <c r="F183" s="1006">
        <v>4</v>
      </c>
      <c r="G183" s="1880" t="s">
        <v>1595</v>
      </c>
      <c r="H183" s="1012" t="s">
        <v>1247</v>
      </c>
      <c r="I183" s="1844" t="s">
        <v>1215</v>
      </c>
      <c r="J183" s="1812" t="str">
        <f>IF(D183="","",IF(D183="RG",[1]Árbol!A194,IF(D183="RIC",[1]Árbol!A194,IF(D183="RLAFT",[1]Árbol!A194,IF(D183="RF",[1]Árbol!A194,IF(I183="","",(CONCATENATE(I183," ",$M$3," ",G183," ",$M$4," ",O183," ",$M$5," ",N183))))))))</f>
        <v>Pérdida de Disponibilidad de Servicio de computación en nube y software
1. Falla en los sistemas.
2. Pérdida o corrupción (alteración o daño) de la información.
3. Fallas Humanas
4. Fallas de conexión de internet o red.  1. Inconvenientes en la gestión operativa, administración y/o soporte de la infraestrutura tecnológica que soporta las plataformas o servicios de la entidad 
2. Debilidades en el mantenimiento de la Infraestructura Tecnológica
3.  Indisponibilidad de los Servicio de computación en nube y software en la plataformas de nube</v>
      </c>
      <c r="K183" s="1021" t="s">
        <v>313</v>
      </c>
      <c r="L183" s="994" t="s">
        <v>562</v>
      </c>
      <c r="M183" s="1168" t="s">
        <v>1389</v>
      </c>
      <c r="N183" s="1880" t="s">
        <v>1596</v>
      </c>
      <c r="O183" s="994" t="s">
        <v>1588</v>
      </c>
      <c r="P183" s="1075" t="s">
        <v>1392</v>
      </c>
      <c r="Q183" s="1887" t="s">
        <v>1392</v>
      </c>
      <c r="R183" s="1015" t="s">
        <v>269</v>
      </c>
      <c r="S183" s="1877">
        <f>IF(R183="Muy Alta",100%,IF(R183="Alta",80%,IF(R183="Media",60%,IF(R183="Baja",40%,IF(R183="Muy Baja",20%,"")))))</f>
        <v>0.2</v>
      </c>
      <c r="T183" s="1015" t="s">
        <v>317</v>
      </c>
      <c r="U183" s="1877">
        <f>IF(T183="Catastrófico",100%,IF(T183="Mayor",80%,IF(T183="Moderado",60%,IF(T183="Menor",40%,IF(T183="Leve",20%,"")))))</f>
        <v>0.2</v>
      </c>
      <c r="V183" s="1015" t="s">
        <v>251</v>
      </c>
      <c r="W183" s="1877">
        <f>IF(V183="Catastrófico",100%,IF(V183="Mayor",80%,IF(V183="Moderado",60%,IF(V183="Menor",40%,IF(V183="Leve",20%,"")))))</f>
        <v>0.4</v>
      </c>
      <c r="X183" s="1029" t="str">
        <f>IF(Y183=100%,"Catastrófico",IF(Y183=80%,"Mayor",IF(Y183=60%,"Moderado",IF(Y183=40%,"Menor",IF(Y183=20%,"Leve","")))))</f>
        <v>Menor</v>
      </c>
      <c r="Y183" s="1877">
        <f>IF(AND(U183="",W183=""),"",MAX(U183,W183))</f>
        <v>0.4</v>
      </c>
      <c r="Z183" s="1877" t="str">
        <f>CONCATENATE(R183,X183)</f>
        <v>Muy BajaMenor</v>
      </c>
      <c r="AA183" s="1032" t="str">
        <f>IF(Z183="Muy AltaLeve","Alto",IF(Z183="Muy AltaMenor","Alto",IF(Z183="Muy AltaModerado","Alto",IF(Z183="Muy AltaMayor","Alto",IF(Z183="Muy AltaCatastrófico","Extremo",IF(Z183="AltaLeve","Moderado",IF(Z183="AltaMenor","Moderado",IF(Z183="AltaModerado","Alto",IF(Z183="AltaMayor","Alto",IF(Z183="AltaCatastrófico","Extremo",IF(Z183="MediaLeve","Moderado",IF(Z183="MediaMenor","Moderado",IF(Z183="MediaModerado","Moderado",IF(Z183="MediaMayor","Alto",IF(Z183="MediaCatastrófico","Extremo",IF(Z183="BajaLeve","Bajo",IF(Z183="BajaMenor","Moderado",IF(Z183="BajaModerado","Moderado",IF(Z183="BajaMayor","Alto",IF(Z183="BajaCatastrófico","Extremo",IF(Z183="Muy BajaLeve","Bajo",IF(Z183="Muy BajaMenor","Bajo",IF(Z183="Muy BajaModerado","Moderado",IF(Z183="Muy BajaMayor","Alto",IF(Z183="Muy BajaCatastrófico","Extremo","")))))))))))))))))))))))))</f>
        <v>Bajo</v>
      </c>
      <c r="AB183" s="97">
        <v>1</v>
      </c>
      <c r="AC183" s="9" t="s">
        <v>1597</v>
      </c>
      <c r="AD183" s="9">
        <v>1</v>
      </c>
      <c r="AE183" s="9" t="s">
        <v>1590</v>
      </c>
      <c r="AF183" s="99" t="str">
        <f t="shared" si="8"/>
        <v>Probabilidad</v>
      </c>
      <c r="AG183" s="10" t="s">
        <v>221</v>
      </c>
      <c r="AH183" s="940">
        <f t="shared" si="9"/>
        <v>0.25</v>
      </c>
      <c r="AI183" s="10" t="s">
        <v>734</v>
      </c>
      <c r="AJ183" s="940">
        <f t="shared" si="10"/>
        <v>0.25</v>
      </c>
      <c r="AK183" s="101">
        <f t="shared" si="11"/>
        <v>0.5</v>
      </c>
      <c r="AL183" s="100">
        <f>IFERROR(IF(AF183="Probabilidad",(S183-(+S183*AK183)),IF(AF183="Impacto",S183,"")),"")</f>
        <v>0.1</v>
      </c>
      <c r="AM183" s="100">
        <f>IFERROR(IF(AF183="Impacto",(Y183-(+Y183*AK183)),IF(AF183="Probabilidad",Y183,"")),"")</f>
        <v>0.4</v>
      </c>
      <c r="AN183" s="50" t="s">
        <v>223</v>
      </c>
      <c r="AO183" s="50" t="s">
        <v>443</v>
      </c>
      <c r="AP183" s="50" t="s">
        <v>241</v>
      </c>
      <c r="AQ183" s="50" t="s">
        <v>226</v>
      </c>
      <c r="AR183" s="1764" t="s">
        <v>1591</v>
      </c>
      <c r="AS183" s="1035">
        <f>S183</f>
        <v>0.2</v>
      </c>
      <c r="AT183" s="1035">
        <f>IF(AL183="","",MIN(AL183:AL188))</f>
        <v>0.05</v>
      </c>
      <c r="AU183" s="1032" t="str">
        <f>IFERROR(IF(AT183="","",IF(AT183&lt;=0.2,"Muy Baja",IF(AT183&lt;=0.4,"Baja",IF(AT183&lt;=0.6,"Media",IF(AT183&lt;=0.8,"Alta","Muy Alta"))))),"")</f>
        <v>Muy Baja</v>
      </c>
      <c r="AV183" s="1035">
        <f>Y183</f>
        <v>0.4</v>
      </c>
      <c r="AW183" s="1035">
        <f>IF(AM183="","",MIN(AM183:AM188))</f>
        <v>0.26</v>
      </c>
      <c r="AX183" s="1032" t="str">
        <f>IFERROR(IF(AW183="","",IF(AW183&lt;=0.2,"Leve",IF(AW183&lt;=0.4,"Menor",IF(AW183&lt;=0.6,"Moderado",IF(AW183&lt;=0.8,"Mayor","Catastrófico"))))),"")</f>
        <v>Menor</v>
      </c>
      <c r="AY183" s="1032" t="str">
        <f>AA183</f>
        <v>Bajo</v>
      </c>
      <c r="AZ183" s="1032" t="str">
        <f>IFERROR(IF(OR(AND(AU183="Muy Baja",AX183="Leve"),AND(AU183="Muy Baja",AX183="Menor"),AND(AU183="Baja",AX183="Leve")),"Bajo",IF(OR(AND(AU183="Muy baja",AX183="Moderado"),AND(AU183="Baja",AX183="Menor"),AND(AU183="Baja",AX183="Moderado"),AND(AU183="Media",AX183="Leve"),AND(AU183="Media",AX183="Menor"),AND(AU183="Media",AX183="Moderado"),AND(AU183="Alta",AX183="Leve"),AND(AU183="Alta",AX183="Menor")),"Moderado",IF(OR(AND(AU183="Muy Baja",AX183="Mayor"),AND(AU183="Baja",AX183="Mayor"),AND(AU183="Media",AX183="Mayor"),AND(AU183="Alta",AX183="Moderado"),AND(AU183="Alta",AX183="Mayor"),AND(AU183="Muy Alta",AX183="Leve"),AND(AU183="Muy Alta",AX183="Menor"),AND(AU183="Muy Alta",AX183="Moderado"),AND(AU183="Muy Alta",AX183="Mayor")),"Alto",IF(OR(AND(AU183="Muy Baja",AX183="Catastrófico"),AND(AU183="Baja",AX183="Catastrófico"),AND(AU183="Media",AX183="Catastrófico"),AND(AU183="Alta",AX183="Catastrófico"),AND(AU183="Muy Alta",AX183="Catastrófico")),"Extremo","")))),"")</f>
        <v>Bajo</v>
      </c>
      <c r="BA183" s="1015" t="s">
        <v>255</v>
      </c>
      <c r="BB183" s="46"/>
      <c r="BC183" s="46"/>
      <c r="BD183" s="103" t="str">
        <f t="shared" si="7"/>
        <v/>
      </c>
      <c r="BE183" s="9"/>
      <c r="BF183" s="9"/>
      <c r="BG183" s="9"/>
      <c r="BH183" s="9"/>
      <c r="BI183" s="46"/>
      <c r="BJ183" s="46"/>
      <c r="BK183" s="46"/>
      <c r="BL183" s="46"/>
      <c r="BM183" s="48"/>
      <c r="BN183" s="48"/>
      <c r="BO183" s="48"/>
      <c r="BP183" s="48"/>
      <c r="BQ183" s="104"/>
      <c r="BR183" s="797"/>
      <c r="BS183" s="883"/>
      <c r="BT183" s="883"/>
      <c r="BU183" s="1050"/>
      <c r="BV183" s="994"/>
      <c r="BW183" s="994"/>
      <c r="BX183" s="1874"/>
      <c r="BY183" s="1852"/>
      <c r="BZ183" s="997"/>
    </row>
    <row r="184" spans="1:78" ht="145" x14ac:dyDescent="0.2">
      <c r="A184" s="1870"/>
      <c r="B184" s="1818"/>
      <c r="C184" s="1819"/>
      <c r="D184" s="1820"/>
      <c r="E184" s="1004"/>
      <c r="F184" s="1759"/>
      <c r="G184" s="1881"/>
      <c r="H184" s="1013"/>
      <c r="I184" s="1845"/>
      <c r="J184" s="1767"/>
      <c r="K184" s="1022"/>
      <c r="L184" s="995"/>
      <c r="M184" s="1169"/>
      <c r="N184" s="1881"/>
      <c r="O184" s="995"/>
      <c r="P184" s="1191"/>
      <c r="Q184" s="1888"/>
      <c r="R184" s="1774"/>
      <c r="S184" s="1878"/>
      <c r="T184" s="1774"/>
      <c r="U184" s="1878"/>
      <c r="V184" s="1774"/>
      <c r="W184" s="1878"/>
      <c r="X184" s="1781"/>
      <c r="Y184" s="1878"/>
      <c r="Z184" s="1878"/>
      <c r="AA184" s="1769"/>
      <c r="AB184" s="812">
        <v>2</v>
      </c>
      <c r="AC184" s="774" t="s">
        <v>1598</v>
      </c>
      <c r="AD184" s="774">
        <v>1.2</v>
      </c>
      <c r="AE184" s="774" t="s">
        <v>1590</v>
      </c>
      <c r="AF184" s="813" t="str">
        <f t="shared" si="8"/>
        <v>Probabilidad</v>
      </c>
      <c r="AG184" s="780" t="s">
        <v>221</v>
      </c>
      <c r="AH184" s="941">
        <f t="shared" si="9"/>
        <v>0.25</v>
      </c>
      <c r="AI184" s="780" t="s">
        <v>734</v>
      </c>
      <c r="AJ184" s="941">
        <f t="shared" si="10"/>
        <v>0.25</v>
      </c>
      <c r="AK184" s="814">
        <f t="shared" si="11"/>
        <v>0.5</v>
      </c>
      <c r="AL184" s="815">
        <f>IFERROR(IF(AND(AF183="Probabilidad",AF184="Probabilidad"),(AL183-(+AL183*AK184)),IF(AF184="Probabilidad",(S183-(+S183*AK184)),IF(AF184="Impacto",AL183,""))),"")</f>
        <v>0.05</v>
      </c>
      <c r="AM184" s="815">
        <f>IFERROR(IF(AND(AF183="Impacto",AF184="Impacto"),(AM183-(+AM183*AK184)),IF(AF184="Impacto",(Y183-(+Y183*AK184)),IF(AF184="Probabilidad",AM183,""))),"")</f>
        <v>0.4</v>
      </c>
      <c r="AN184" s="751" t="s">
        <v>223</v>
      </c>
      <c r="AO184" s="751" t="s">
        <v>443</v>
      </c>
      <c r="AP184" s="751" t="s">
        <v>241</v>
      </c>
      <c r="AQ184" s="751" t="s">
        <v>226</v>
      </c>
      <c r="AR184" s="1013"/>
      <c r="AS184" s="1767"/>
      <c r="AT184" s="1767"/>
      <c r="AU184" s="1769"/>
      <c r="AV184" s="1767"/>
      <c r="AW184" s="1767"/>
      <c r="AX184" s="1769"/>
      <c r="AY184" s="1769"/>
      <c r="AZ184" s="1769"/>
      <c r="BA184" s="1774"/>
      <c r="BB184" s="789"/>
      <c r="BC184" s="789"/>
      <c r="BD184" s="822" t="str">
        <f t="shared" si="7"/>
        <v/>
      </c>
      <c r="BE184" s="774"/>
      <c r="BF184" s="774"/>
      <c r="BG184" s="774"/>
      <c r="BH184" s="774"/>
      <c r="BI184" s="789"/>
      <c r="BJ184" s="789"/>
      <c r="BK184" s="789"/>
      <c r="BL184" s="789"/>
      <c r="BM184" s="791"/>
      <c r="BN184" s="791"/>
      <c r="BO184" s="791"/>
      <c r="BP184" s="791"/>
      <c r="BQ184" s="792"/>
      <c r="BR184" s="796"/>
      <c r="BS184" s="884"/>
      <c r="BT184" s="884"/>
      <c r="BU184" s="1051"/>
      <c r="BV184" s="995"/>
      <c r="BW184" s="995"/>
      <c r="BX184" s="1875"/>
      <c r="BY184" s="1853"/>
      <c r="BZ184" s="998"/>
    </row>
    <row r="185" spans="1:78" ht="167" x14ac:dyDescent="0.2">
      <c r="A185" s="1870"/>
      <c r="B185" s="1818"/>
      <c r="C185" s="1819"/>
      <c r="D185" s="1820"/>
      <c r="E185" s="1004"/>
      <c r="F185" s="1759"/>
      <c r="G185" s="1881"/>
      <c r="H185" s="1013"/>
      <c r="I185" s="1845"/>
      <c r="J185" s="1767"/>
      <c r="K185" s="1022"/>
      <c r="L185" s="995"/>
      <c r="M185" s="1169"/>
      <c r="N185" s="1881"/>
      <c r="O185" s="995"/>
      <c r="P185" s="1191"/>
      <c r="Q185" s="1888"/>
      <c r="R185" s="1774"/>
      <c r="S185" s="1878"/>
      <c r="T185" s="1774"/>
      <c r="U185" s="1878"/>
      <c r="V185" s="1774"/>
      <c r="W185" s="1878"/>
      <c r="X185" s="1781"/>
      <c r="Y185" s="1878"/>
      <c r="Z185" s="1878"/>
      <c r="AA185" s="1769"/>
      <c r="AB185" s="812">
        <v>3</v>
      </c>
      <c r="AC185" s="774" t="s">
        <v>1599</v>
      </c>
      <c r="AD185" s="774">
        <v>1.3</v>
      </c>
      <c r="AE185" s="774" t="s">
        <v>1590</v>
      </c>
      <c r="AF185" s="813" t="str">
        <f t="shared" si="8"/>
        <v>Impacto</v>
      </c>
      <c r="AG185" s="780" t="s">
        <v>264</v>
      </c>
      <c r="AH185" s="941">
        <f t="shared" si="9"/>
        <v>0.1</v>
      </c>
      <c r="AI185" s="780" t="s">
        <v>734</v>
      </c>
      <c r="AJ185" s="941">
        <f t="shared" si="10"/>
        <v>0.25</v>
      </c>
      <c r="AK185" s="814">
        <f t="shared" si="11"/>
        <v>0.35</v>
      </c>
      <c r="AL185" s="815">
        <f>IFERROR(IF(AND(AF184="Probabilidad",AF185="Probabilidad"),(AL184-(+AL184*AK185)),IF(AND(AF184="Impacto",AF185="Probabilidad"),(AL183-(+AL183*AK185)),IF(AF185="Impacto",AL184,""))),"")</f>
        <v>0.05</v>
      </c>
      <c r="AM185" s="815">
        <f>IFERROR(IF(AND(AF184="Impacto",AF185="Impacto"),(AM184-(+AM184*AK185)),IF(AND(AF184="Probabilidad",AF185="Impacto"),(AM183-(+AM183*AK185)),IF(AF185="Probabilidad",AM184,""))),"")</f>
        <v>0.26</v>
      </c>
      <c r="AN185" s="751" t="s">
        <v>223</v>
      </c>
      <c r="AO185" s="751" t="s">
        <v>291</v>
      </c>
      <c r="AP185" s="751" t="s">
        <v>241</v>
      </c>
      <c r="AQ185" s="751" t="s">
        <v>226</v>
      </c>
      <c r="AR185" s="1013"/>
      <c r="AS185" s="1767"/>
      <c r="AT185" s="1767"/>
      <c r="AU185" s="1769"/>
      <c r="AV185" s="1767"/>
      <c r="AW185" s="1767"/>
      <c r="AX185" s="1769"/>
      <c r="AY185" s="1769"/>
      <c r="AZ185" s="1769"/>
      <c r="BA185" s="1774"/>
      <c r="BB185" s="789"/>
      <c r="BC185" s="789"/>
      <c r="BD185" s="822" t="str">
        <f t="shared" si="7"/>
        <v/>
      </c>
      <c r="BE185" s="774"/>
      <c r="BF185" s="774"/>
      <c r="BG185" s="774"/>
      <c r="BH185" s="774"/>
      <c r="BI185" s="789"/>
      <c r="BJ185" s="789"/>
      <c r="BK185" s="789"/>
      <c r="BL185" s="789"/>
      <c r="BM185" s="791"/>
      <c r="BN185" s="791"/>
      <c r="BO185" s="791"/>
      <c r="BP185" s="791"/>
      <c r="BQ185" s="792"/>
      <c r="BR185" s="796"/>
      <c r="BS185" s="884"/>
      <c r="BT185" s="884"/>
      <c r="BU185" s="1051"/>
      <c r="BV185" s="995"/>
      <c r="BW185" s="995"/>
      <c r="BX185" s="1875"/>
      <c r="BY185" s="1853"/>
      <c r="BZ185" s="998"/>
    </row>
    <row r="186" spans="1:78" ht="16" x14ac:dyDescent="0.2">
      <c r="A186" s="1870"/>
      <c r="B186" s="1818"/>
      <c r="C186" s="1819"/>
      <c r="D186" s="1820"/>
      <c r="E186" s="1004"/>
      <c r="F186" s="1759"/>
      <c r="G186" s="1881"/>
      <c r="H186" s="1013"/>
      <c r="I186" s="1845"/>
      <c r="J186" s="1767"/>
      <c r="K186" s="1022"/>
      <c r="L186" s="995"/>
      <c r="M186" s="1169"/>
      <c r="N186" s="1881"/>
      <c r="O186" s="995"/>
      <c r="P186" s="1191"/>
      <c r="Q186" s="1888"/>
      <c r="R186" s="1774"/>
      <c r="S186" s="1878"/>
      <c r="T186" s="1774"/>
      <c r="U186" s="1878"/>
      <c r="V186" s="1774"/>
      <c r="W186" s="1878"/>
      <c r="X186" s="1781"/>
      <c r="Y186" s="1878"/>
      <c r="Z186" s="1878"/>
      <c r="AA186" s="1769"/>
      <c r="AB186" s="812">
        <v>4</v>
      </c>
      <c r="AC186" s="774"/>
      <c r="AD186" s="774"/>
      <c r="AE186" s="774"/>
      <c r="AF186" s="813" t="str">
        <f t="shared" si="8"/>
        <v/>
      </c>
      <c r="AG186" s="780"/>
      <c r="AH186" s="941" t="str">
        <f t="shared" si="9"/>
        <v/>
      </c>
      <c r="AI186" s="780"/>
      <c r="AJ186" s="941" t="str">
        <f t="shared" si="10"/>
        <v/>
      </c>
      <c r="AK186" s="814" t="str">
        <f t="shared" si="11"/>
        <v/>
      </c>
      <c r="AL186" s="815" t="str">
        <f>IFERROR(IF(AND(AF185="Probabilidad",AF186="Probabilidad"),(AL185-(+AL185*AK186)),IF(AND(AF185="Impacto",AF186="Probabilidad"),(AL184-(+AL184*AK186)),IF(AF186="Impacto",AL185,""))),"")</f>
        <v/>
      </c>
      <c r="AM186" s="815" t="str">
        <f>IFERROR(IF(AND(AF185="Impacto",AF186="Impacto"),(AM185-(+AM185*AK186)),IF(AND(AF185="Probabilidad",AF186="Impacto"),(AM184-(+AM184*AK186)),IF(AF186="Probabilidad",AM185,""))),"")</f>
        <v/>
      </c>
      <c r="AN186" s="751"/>
      <c r="AO186" s="751"/>
      <c r="AP186" s="751"/>
      <c r="AQ186" s="751"/>
      <c r="AR186" s="1013"/>
      <c r="AS186" s="1767"/>
      <c r="AT186" s="1767"/>
      <c r="AU186" s="1769"/>
      <c r="AV186" s="1767"/>
      <c r="AW186" s="1767"/>
      <c r="AX186" s="1769"/>
      <c r="AY186" s="1769"/>
      <c r="AZ186" s="1769"/>
      <c r="BA186" s="1774"/>
      <c r="BB186" s="789"/>
      <c r="BC186" s="789"/>
      <c r="BD186" s="822" t="str">
        <f t="shared" si="7"/>
        <v/>
      </c>
      <c r="BE186" s="774"/>
      <c r="BF186" s="774"/>
      <c r="BG186" s="774"/>
      <c r="BH186" s="774"/>
      <c r="BI186" s="789"/>
      <c r="BJ186" s="789"/>
      <c r="BK186" s="789"/>
      <c r="BL186" s="789"/>
      <c r="BM186" s="791"/>
      <c r="BN186" s="791"/>
      <c r="BO186" s="791"/>
      <c r="BP186" s="791"/>
      <c r="BQ186" s="792"/>
      <c r="BR186" s="796"/>
      <c r="BS186" s="884"/>
      <c r="BT186" s="884"/>
      <c r="BU186" s="1051"/>
      <c r="BV186" s="995"/>
      <c r="BW186" s="995"/>
      <c r="BX186" s="1875"/>
      <c r="BY186" s="1853"/>
      <c r="BZ186" s="998"/>
    </row>
    <row r="187" spans="1:78" ht="16" x14ac:dyDescent="0.2">
      <c r="A187" s="1870"/>
      <c r="B187" s="1818"/>
      <c r="C187" s="1819"/>
      <c r="D187" s="1820"/>
      <c r="E187" s="1004"/>
      <c r="F187" s="1759"/>
      <c r="G187" s="1881"/>
      <c r="H187" s="1013"/>
      <c r="I187" s="1845"/>
      <c r="J187" s="1767"/>
      <c r="K187" s="1022"/>
      <c r="L187" s="995"/>
      <c r="M187" s="1169"/>
      <c r="N187" s="1881"/>
      <c r="O187" s="995"/>
      <c r="P187" s="1191"/>
      <c r="Q187" s="1888"/>
      <c r="R187" s="1774"/>
      <c r="S187" s="1878"/>
      <c r="T187" s="1774"/>
      <c r="U187" s="1878"/>
      <c r="V187" s="1774"/>
      <c r="W187" s="1878"/>
      <c r="X187" s="1781"/>
      <c r="Y187" s="1878"/>
      <c r="Z187" s="1878"/>
      <c r="AA187" s="1769"/>
      <c r="AB187" s="812">
        <v>5</v>
      </c>
      <c r="AC187" s="774"/>
      <c r="AD187" s="774"/>
      <c r="AE187" s="774"/>
      <c r="AF187" s="813" t="str">
        <f t="shared" si="8"/>
        <v/>
      </c>
      <c r="AG187" s="780"/>
      <c r="AH187" s="941" t="str">
        <f t="shared" si="9"/>
        <v/>
      </c>
      <c r="AI187" s="780"/>
      <c r="AJ187" s="941" t="str">
        <f t="shared" si="10"/>
        <v/>
      </c>
      <c r="AK187" s="814" t="str">
        <f t="shared" si="11"/>
        <v/>
      </c>
      <c r="AL187" s="815" t="str">
        <f>IFERROR(IF(AND(AF186="Probabilidad",AF187="Probabilidad"),(AL186-(+AL186*AK187)),IF(AND(AF186="Impacto",AF187="Probabilidad"),(AL185-(+AL185*AK187)),IF(AF187="Impacto",AL186,""))),"")</f>
        <v/>
      </c>
      <c r="AM187" s="815" t="str">
        <f>IFERROR(IF(AND(AF186="Impacto",AF187="Impacto"),(AM186-(+AM186*AK187)),IF(AND(AF186="Probabilidad",AF187="Impacto"),(AM185-(+AM185*AK187)),IF(AF187="Probabilidad",AM186,""))),"")</f>
        <v/>
      </c>
      <c r="AN187" s="751"/>
      <c r="AO187" s="751"/>
      <c r="AP187" s="751"/>
      <c r="AQ187" s="751"/>
      <c r="AR187" s="1013"/>
      <c r="AS187" s="1767"/>
      <c r="AT187" s="1767"/>
      <c r="AU187" s="1769"/>
      <c r="AV187" s="1767"/>
      <c r="AW187" s="1767"/>
      <c r="AX187" s="1769"/>
      <c r="AY187" s="1769"/>
      <c r="AZ187" s="1769"/>
      <c r="BA187" s="1774"/>
      <c r="BB187" s="789"/>
      <c r="BC187" s="789"/>
      <c r="BD187" s="822" t="str">
        <f t="shared" si="7"/>
        <v/>
      </c>
      <c r="BE187" s="774"/>
      <c r="BF187" s="774"/>
      <c r="BG187" s="774"/>
      <c r="BH187" s="774"/>
      <c r="BI187" s="789"/>
      <c r="BJ187" s="789"/>
      <c r="BK187" s="789"/>
      <c r="BL187" s="789"/>
      <c r="BM187" s="791"/>
      <c r="BN187" s="791"/>
      <c r="BO187" s="791"/>
      <c r="BP187" s="791"/>
      <c r="BQ187" s="792"/>
      <c r="BR187" s="796"/>
      <c r="BS187" s="884"/>
      <c r="BT187" s="884"/>
      <c r="BU187" s="1051"/>
      <c r="BV187" s="995"/>
      <c r="BW187" s="995"/>
      <c r="BX187" s="1875"/>
      <c r="BY187" s="1853"/>
      <c r="BZ187" s="998"/>
    </row>
    <row r="188" spans="1:78" ht="17" thickBot="1" x14ac:dyDescent="0.25">
      <c r="A188" s="1870"/>
      <c r="B188" s="1818"/>
      <c r="C188" s="1819"/>
      <c r="D188" s="1821"/>
      <c r="E188" s="1005"/>
      <c r="F188" s="1760"/>
      <c r="G188" s="1886"/>
      <c r="H188" s="1014"/>
      <c r="I188" s="1846"/>
      <c r="J188" s="1768"/>
      <c r="K188" s="1023"/>
      <c r="L188" s="996"/>
      <c r="M188" s="1170"/>
      <c r="N188" s="1882"/>
      <c r="O188" s="996"/>
      <c r="P188" s="1192"/>
      <c r="Q188" s="1889"/>
      <c r="R188" s="1775"/>
      <c r="S188" s="1879"/>
      <c r="T188" s="1775"/>
      <c r="U188" s="1879"/>
      <c r="V188" s="1775"/>
      <c r="W188" s="1879"/>
      <c r="X188" s="1782"/>
      <c r="Y188" s="1879"/>
      <c r="Z188" s="1879"/>
      <c r="AA188" s="1770"/>
      <c r="AB188" s="773">
        <v>6</v>
      </c>
      <c r="AC188" s="757"/>
      <c r="AD188" s="757"/>
      <c r="AE188" s="757"/>
      <c r="AF188" s="896" t="str">
        <f t="shared" si="8"/>
        <v/>
      </c>
      <c r="AG188" s="888"/>
      <c r="AH188" s="942" t="str">
        <f t="shared" si="9"/>
        <v/>
      </c>
      <c r="AI188" s="888"/>
      <c r="AJ188" s="942" t="str">
        <f t="shared" si="10"/>
        <v/>
      </c>
      <c r="AK188" s="889" t="str">
        <f t="shared" si="11"/>
        <v/>
      </c>
      <c r="AL188" s="815" t="str">
        <f>IFERROR(IF(AND(AF187="Probabilidad",AF188="Probabilidad"),(AL187-(+AL187*AK188)),IF(AND(AF187="Impacto",AF188="Probabilidad"),(AL186-(+AL186*AK188)),IF(AF188="Impacto",AL187,""))),"")</f>
        <v/>
      </c>
      <c r="AM188" s="815" t="str">
        <f>IFERROR(IF(AND(AF187="Impacto",AF188="Impacto"),(AM187-(+AM187*AK188)),IF(AND(AF187="Probabilidad",AF188="Impacto"),(AM186-(+AM186*AK188)),IF(AF188="Probabilidad",AM187,""))),"")</f>
        <v/>
      </c>
      <c r="AN188" s="51"/>
      <c r="AO188" s="51"/>
      <c r="AP188" s="51"/>
      <c r="AQ188" s="51"/>
      <c r="AR188" s="1014"/>
      <c r="AS188" s="1768"/>
      <c r="AT188" s="1768"/>
      <c r="AU188" s="1770"/>
      <c r="AV188" s="1768"/>
      <c r="AW188" s="1768"/>
      <c r="AX188" s="1770"/>
      <c r="AY188" s="1770"/>
      <c r="AZ188" s="1770"/>
      <c r="BA188" s="1775"/>
      <c r="BB188" s="770"/>
      <c r="BC188" s="770"/>
      <c r="BD188" s="762" t="str">
        <f t="shared" si="7"/>
        <v/>
      </c>
      <c r="BE188" s="757"/>
      <c r="BF188" s="757"/>
      <c r="BG188" s="757"/>
      <c r="BH188" s="757"/>
      <c r="BI188" s="770"/>
      <c r="BJ188" s="770"/>
      <c r="BK188" s="770"/>
      <c r="BL188" s="770"/>
      <c r="BM188" s="749"/>
      <c r="BN188" s="749"/>
      <c r="BO188" s="749"/>
      <c r="BP188" s="749"/>
      <c r="BQ188" s="766"/>
      <c r="BR188" s="890"/>
      <c r="BS188" s="891"/>
      <c r="BT188" s="891"/>
      <c r="BU188" s="1052"/>
      <c r="BV188" s="996"/>
      <c r="BW188" s="996"/>
      <c r="BX188" s="1876"/>
      <c r="BY188" s="1854"/>
      <c r="BZ188" s="999"/>
    </row>
    <row r="189" spans="1:78" ht="167" x14ac:dyDescent="0.2">
      <c r="A189" s="1817" t="s">
        <v>395</v>
      </c>
      <c r="B189" s="1818" t="s">
        <v>396</v>
      </c>
      <c r="C189" s="1819" t="s">
        <v>1600</v>
      </c>
      <c r="D189" s="1668" t="s">
        <v>1387</v>
      </c>
      <c r="E189" s="1003" t="s">
        <v>398</v>
      </c>
      <c r="F189" s="1006">
        <v>1</v>
      </c>
      <c r="G189" s="1075" t="s">
        <v>1601</v>
      </c>
      <c r="H189" s="1012" t="s">
        <v>1247</v>
      </c>
      <c r="I189" s="1015" t="s">
        <v>1218</v>
      </c>
      <c r="J189" s="1812" t="str">
        <f>IF(D189="","",IF(D189="RG",[1]Árbol!A200,IF(D189="RIC",[1]Árbol!A200,IF(D189="RLAFT",[1]Árbol!A200,IF(D189="RF",[1]Árbol!A200,IF(I189="","",(CONCATENATE(I189," ",$M$3," ",G189," ",$M$4," ",O189," ",$M$5," ",N189))))))))</f>
        <v>Pérdida de confidencialidad e integridad de Portal Web
(Comunicaciones)  1. Ataques cibernéticos
1a. Pérdida o modificación de la información
2. Falsificación y/o abuso  de derechos  1. Ausencia de parametros de seguridad
1a. Ausencia de copias de respaldo 
2. Ausencia de control de acceso al administrador de contenidos
2a. Asignación errada de los derechos de acceso a nivel de admnistración de la base de datos.
3. Desconocimiento de las politicas de seguridad y privacidad de la información</v>
      </c>
      <c r="K189" s="1021" t="s">
        <v>313</v>
      </c>
      <c r="L189" s="994" t="s">
        <v>1179</v>
      </c>
      <c r="M189" s="1168" t="s">
        <v>1389</v>
      </c>
      <c r="N189" s="994" t="s">
        <v>1602</v>
      </c>
      <c r="O189" s="994" t="s">
        <v>1603</v>
      </c>
      <c r="P189" s="1075" t="s">
        <v>1392</v>
      </c>
      <c r="Q189" s="1133" t="s">
        <v>1392</v>
      </c>
      <c r="R189" s="1015" t="s">
        <v>217</v>
      </c>
      <c r="S189" s="1824">
        <f>IF(R189="Muy Alta",100%,IF(R189="Alta",80%,IF(R189="Media",60%,IF(R189="Baja",40%,IF(R189="Muy Baja",20%,"")))))</f>
        <v>0.6</v>
      </c>
      <c r="T189" s="1015" t="s">
        <v>317</v>
      </c>
      <c r="U189" s="1824">
        <f>IF(T189="Catastrófico",100%,IF(T189="Mayor",80%,IF(T189="Moderado",60%,IF(T189="Menor",40%,IF(T189="Leve",20%,"")))))</f>
        <v>0.2</v>
      </c>
      <c r="V189" s="1015" t="s">
        <v>218</v>
      </c>
      <c r="W189" s="1824">
        <f>IF(V189="Catastrófico",100%,IF(V189="Mayor",80%,IF(V189="Moderado",60%,IF(V189="Menor",40%,IF(V189="Leve",20%,"")))))</f>
        <v>0.6</v>
      </c>
      <c r="X189" s="1029" t="str">
        <f>IF(Y189=100%,"Catastrófico",IF(Y189=80%,"Mayor",IF(Y189=60%,"Moderado",IF(Y189=40%,"Menor",IF(Y189=20%,"Leve","")))))</f>
        <v>Moderado</v>
      </c>
      <c r="Y189" s="1824">
        <f>IF(AND(U189="",W189=""),"",MAX(U189,W189))</f>
        <v>0.6</v>
      </c>
      <c r="Z189" s="1824" t="str">
        <f>CONCATENATE(R189,X189)</f>
        <v>MediaModerado</v>
      </c>
      <c r="AA189" s="1038" t="str">
        <f>IF(Z189="Muy AltaLeve","Alto",IF(Z189="Muy AltaMenor","Alto",IF(Z189="Muy AltaModerado","Alto",IF(Z189="Muy AltaMayor","Alto",IF(Z189="Muy AltaCatastrófico","Extremo",IF(Z189="AltaLeve","Moderado",IF(Z189="AltaMenor","Moderado",IF(Z189="AltaModerado","Alto",IF(Z189="AltaMayor","Alto",IF(Z189="AltaCatastrófico","Extremo",IF(Z189="MediaLeve","Moderado",IF(Z189="MediaMenor","Moderado",IF(Z189="MediaModerado","Moderado",IF(Z189="MediaMayor","Alto",IF(Z189="MediaCatastrófico","Extremo",IF(Z189="BajaLeve","Bajo",IF(Z189="BajaMenor","Moderado",IF(Z189="BajaModerado","Moderado",IF(Z189="BajaMayor","Alto",IF(Z189="BajaCatastrófico","Extremo",IF(Z189="Muy BajaLeve","Bajo",IF(Z189="Muy BajaMenor","Bajo",IF(Z189="Muy BajaModerado","Moderado",IF(Z189="Muy BajaMayor","Alto",IF(Z189="Muy BajaCatastrófico","Extremo","")))))))))))))))))))))))))</f>
        <v>Moderado</v>
      </c>
      <c r="AB189" s="97">
        <v>1</v>
      </c>
      <c r="AC189" s="9" t="s">
        <v>1604</v>
      </c>
      <c r="AD189" s="9" t="s">
        <v>1605</v>
      </c>
      <c r="AE189" s="9" t="s">
        <v>1453</v>
      </c>
      <c r="AF189" s="813" t="str">
        <f t="shared" si="0"/>
        <v>Probabilidad</v>
      </c>
      <c r="AG189" s="10" t="s">
        <v>221</v>
      </c>
      <c r="AH189" s="790">
        <f t="shared" si="1"/>
        <v>0.25</v>
      </c>
      <c r="AI189" s="10" t="s">
        <v>222</v>
      </c>
      <c r="AJ189" s="790">
        <f t="shared" si="2"/>
        <v>0.15</v>
      </c>
      <c r="AK189" s="814">
        <f t="shared" si="3"/>
        <v>0.4</v>
      </c>
      <c r="AL189" s="100">
        <f>IFERROR(IF(AF189="Probabilidad",(S189-(+S189*AK189)),IF(AF189="Impacto",S189,"")),"")</f>
        <v>0.36</v>
      </c>
      <c r="AM189" s="100">
        <f>IFERROR(IF(AF189="Impacto",(Y189-(+Y189*AK189)),IF(AF189="Probabilidad",Y189,"")),"")</f>
        <v>0.6</v>
      </c>
      <c r="AN189" s="50" t="s">
        <v>1157</v>
      </c>
      <c r="AO189" s="50" t="s">
        <v>291</v>
      </c>
      <c r="AP189" s="50" t="s">
        <v>241</v>
      </c>
      <c r="AQ189" s="50" t="s">
        <v>226</v>
      </c>
      <c r="AR189" s="1764" t="s">
        <v>1606</v>
      </c>
      <c r="AS189" s="1035">
        <f>S189</f>
        <v>0.6</v>
      </c>
      <c r="AT189" s="1035">
        <f>IF(AL189="","",MIN(AL189:AL194))</f>
        <v>0.12959999999999999</v>
      </c>
      <c r="AU189" s="1032" t="str">
        <f>IFERROR(IF(AT189="","",IF(AT189&lt;=0.2,"Muy Baja",IF(AT189&lt;=0.4,"Baja",IF(AT189&lt;=0.6,"Media",IF(AT189&lt;=0.8,"Alta","Muy Alta"))))),"")</f>
        <v>Muy Baja</v>
      </c>
      <c r="AV189" s="1035">
        <f>Y189</f>
        <v>0.6</v>
      </c>
      <c r="AW189" s="1035">
        <f>IF(AM189="","",MIN(AM189:AM194))</f>
        <v>0.44999999999999996</v>
      </c>
      <c r="AX189" s="1032" t="str">
        <f>IFERROR(IF(AW189="","",IF(AW189&lt;=0.2,"Leve",IF(AW189&lt;=0.4,"Menor",IF(AW189&lt;=0.6,"Moderado",IF(AW189&lt;=0.8,"Mayor","Catastrófico"))))),"")</f>
        <v>Moderado</v>
      </c>
      <c r="AY189" s="1032" t="str">
        <f>AA189</f>
        <v>Moderado</v>
      </c>
      <c r="AZ189" s="1032" t="str">
        <f>IFERROR(IF(OR(AND(AU189="Muy Baja",AX189="Leve"),AND(AU189="Muy Baja",AX189="Menor"),AND(AU189="Baja",AX189="Leve")),"Bajo",IF(OR(AND(AU189="Muy baja",AX189="Moderado"),AND(AU189="Baja",AX189="Menor"),AND(AU189="Baja",AX189="Moderado"),AND(AU189="Media",AX189="Leve"),AND(AU189="Media",AX189="Menor"),AND(AU189="Media",AX189="Moderado"),AND(AU189="Alta",AX189="Leve"),AND(AU189="Alta",AX189="Menor")),"Moderado",IF(OR(AND(AU189="Muy Baja",AX189="Mayor"),AND(AU189="Baja",AX189="Mayor"),AND(AU189="Media",AX189="Mayor"),AND(AU189="Alta",AX189="Moderado"),AND(AU189="Alta",AX189="Mayor"),AND(AU189="Muy Alta",AX189="Leve"),AND(AU189="Muy Alta",AX189="Menor"),AND(AU189="Muy Alta",AX189="Moderado"),AND(AU189="Muy Alta",AX189="Mayor")),"Alto",IF(OR(AND(AU189="Muy Baja",AX189="Catastrófico"),AND(AU189="Baja",AX189="Catastrófico"),AND(AU189="Media",AX189="Catastrófico"),AND(AU189="Alta",AX189="Catastrófico"),AND(AU189="Muy Alta",AX189="Catastrófico")),"Extremo","")))),"")</f>
        <v>Moderado</v>
      </c>
      <c r="BA189" s="1015" t="s">
        <v>228</v>
      </c>
      <c r="BB189" s="216" t="s">
        <v>1607</v>
      </c>
      <c r="BC189" s="216" t="s">
        <v>1608</v>
      </c>
      <c r="BD189" s="102">
        <f t="shared" si="7"/>
        <v>12</v>
      </c>
      <c r="BE189" s="49">
        <v>3</v>
      </c>
      <c r="BF189" s="49">
        <v>3</v>
      </c>
      <c r="BG189" s="49">
        <v>3</v>
      </c>
      <c r="BH189" s="49">
        <v>3</v>
      </c>
      <c r="BI189" s="46" t="s">
        <v>1484</v>
      </c>
      <c r="BJ189" s="46" t="s">
        <v>1609</v>
      </c>
      <c r="BK189" s="46"/>
      <c r="BL189" s="46"/>
      <c r="BM189" s="48"/>
      <c r="BN189" s="48"/>
      <c r="BO189" s="48"/>
      <c r="BP189" s="48"/>
      <c r="BQ189" s="104"/>
      <c r="BR189" s="797"/>
      <c r="BS189" s="883"/>
      <c r="BT189" s="883"/>
      <c r="BU189" s="1050"/>
      <c r="BV189" s="1075"/>
      <c r="BW189" s="1075"/>
      <c r="BX189" s="1836"/>
      <c r="BY189" s="1839"/>
      <c r="BZ189" s="997"/>
    </row>
    <row r="190" spans="1:78" ht="145" x14ac:dyDescent="0.2">
      <c r="A190" s="1817"/>
      <c r="B190" s="1818"/>
      <c r="C190" s="1819"/>
      <c r="D190" s="1820"/>
      <c r="E190" s="1004"/>
      <c r="F190" s="1759"/>
      <c r="G190" s="1191"/>
      <c r="H190" s="1013"/>
      <c r="I190" s="1774"/>
      <c r="J190" s="1767"/>
      <c r="K190" s="1022"/>
      <c r="L190" s="995"/>
      <c r="M190" s="1169"/>
      <c r="N190" s="995"/>
      <c r="O190" s="995"/>
      <c r="P190" s="1191"/>
      <c r="Q190" s="1827"/>
      <c r="R190" s="1774"/>
      <c r="S190" s="1825"/>
      <c r="T190" s="1774"/>
      <c r="U190" s="1825"/>
      <c r="V190" s="1774"/>
      <c r="W190" s="1825"/>
      <c r="X190" s="1781"/>
      <c r="Y190" s="1825"/>
      <c r="Z190" s="1825"/>
      <c r="AA190" s="1039"/>
      <c r="AB190" s="812">
        <v>2</v>
      </c>
      <c r="AC190" s="761" t="s">
        <v>1610</v>
      </c>
      <c r="AD190" s="761" t="s">
        <v>1611</v>
      </c>
      <c r="AE190" s="774" t="s">
        <v>1612</v>
      </c>
      <c r="AF190" s="813" t="str">
        <f t="shared" si="0"/>
        <v>Probabilidad</v>
      </c>
      <c r="AG190" s="780" t="s">
        <v>221</v>
      </c>
      <c r="AH190" s="790">
        <f t="shared" si="1"/>
        <v>0.25</v>
      </c>
      <c r="AI190" s="780" t="s">
        <v>222</v>
      </c>
      <c r="AJ190" s="790">
        <f t="shared" si="2"/>
        <v>0.15</v>
      </c>
      <c r="AK190" s="814">
        <f t="shared" si="3"/>
        <v>0.4</v>
      </c>
      <c r="AL190" s="815">
        <f>IFERROR(IF(AND(AF189="Probabilidad",AF190="Probabilidad"),(AL189-(+AL189*AK190)),IF(AF190="Probabilidad",(S189-(+S189*AK190)),IF(AF190="Impacto",AL189,""))),"")</f>
        <v>0.216</v>
      </c>
      <c r="AM190" s="815">
        <f>IFERROR(IF(AND(AF189="Impacto",AF190="Impacto"),(AM189-(+AM189*AK190)),IF(AF190="Impacto",(Y189-(+Y189*AK190)),IF(AF190="Probabilidad",AM189,""))),"")</f>
        <v>0.6</v>
      </c>
      <c r="AN190" s="751" t="s">
        <v>223</v>
      </c>
      <c r="AO190" s="751" t="s">
        <v>240</v>
      </c>
      <c r="AP190" s="751" t="s">
        <v>241</v>
      </c>
      <c r="AQ190" s="751" t="s">
        <v>226</v>
      </c>
      <c r="AR190" s="1013"/>
      <c r="AS190" s="1767"/>
      <c r="AT190" s="1767"/>
      <c r="AU190" s="1769"/>
      <c r="AV190" s="1767"/>
      <c r="AW190" s="1767"/>
      <c r="AX190" s="1769"/>
      <c r="AY190" s="1769"/>
      <c r="AZ190" s="1769"/>
      <c r="BA190" s="1774"/>
      <c r="BB190" s="788" t="s">
        <v>1613</v>
      </c>
      <c r="BC190" s="788" t="s">
        <v>1614</v>
      </c>
      <c r="BD190" s="781">
        <f t="shared" si="7"/>
        <v>4</v>
      </c>
      <c r="BE190" s="755">
        <v>1</v>
      </c>
      <c r="BF190" s="755">
        <v>1</v>
      </c>
      <c r="BG190" s="755">
        <v>1</v>
      </c>
      <c r="BH190" s="755">
        <v>1</v>
      </c>
      <c r="BI190" s="789" t="s">
        <v>1484</v>
      </c>
      <c r="BJ190" s="789" t="s">
        <v>1609</v>
      </c>
      <c r="BK190" s="789"/>
      <c r="BL190" s="789"/>
      <c r="BM190" s="791"/>
      <c r="BN190" s="791"/>
      <c r="BO190" s="791"/>
      <c r="BP190" s="791"/>
      <c r="BQ190" s="792"/>
      <c r="BR190" s="796"/>
      <c r="BS190" s="884"/>
      <c r="BT190" s="884"/>
      <c r="BU190" s="1051"/>
      <c r="BV190" s="1191"/>
      <c r="BW190" s="1191"/>
      <c r="BX190" s="1837"/>
      <c r="BY190" s="1840"/>
      <c r="BZ190" s="998"/>
    </row>
    <row r="191" spans="1:78" ht="167" x14ac:dyDescent="0.2">
      <c r="A191" s="1817"/>
      <c r="B191" s="1818"/>
      <c r="C191" s="1819"/>
      <c r="D191" s="1820"/>
      <c r="E191" s="1004"/>
      <c r="F191" s="1759"/>
      <c r="G191" s="1191"/>
      <c r="H191" s="1013"/>
      <c r="I191" s="1774"/>
      <c r="J191" s="1767"/>
      <c r="K191" s="1022"/>
      <c r="L191" s="995"/>
      <c r="M191" s="1169"/>
      <c r="N191" s="995"/>
      <c r="O191" s="995"/>
      <c r="P191" s="1191"/>
      <c r="Q191" s="1827"/>
      <c r="R191" s="1774"/>
      <c r="S191" s="1825"/>
      <c r="T191" s="1774"/>
      <c r="U191" s="1825"/>
      <c r="V191" s="1774"/>
      <c r="W191" s="1825"/>
      <c r="X191" s="1781"/>
      <c r="Y191" s="1825"/>
      <c r="Z191" s="1825"/>
      <c r="AA191" s="1039"/>
      <c r="AB191" s="812">
        <v>3</v>
      </c>
      <c r="AC191" s="761" t="s">
        <v>1615</v>
      </c>
      <c r="AD191" s="761" t="s">
        <v>1605</v>
      </c>
      <c r="AE191" s="761" t="s">
        <v>1616</v>
      </c>
      <c r="AF191" s="813" t="str">
        <f t="shared" si="0"/>
        <v>Impacto</v>
      </c>
      <c r="AG191" s="780" t="s">
        <v>264</v>
      </c>
      <c r="AH191" s="790">
        <f t="shared" si="1"/>
        <v>0.1</v>
      </c>
      <c r="AI191" s="780" t="s">
        <v>222</v>
      </c>
      <c r="AJ191" s="790">
        <f t="shared" si="2"/>
        <v>0.15</v>
      </c>
      <c r="AK191" s="814">
        <f t="shared" si="3"/>
        <v>0.25</v>
      </c>
      <c r="AL191" s="815">
        <f>IFERROR(IF(AND(AF190="Probabilidad",AF191="Probabilidad"),(AL190-(+AL190*AK191)),IF(AND(AF190="Impacto",AF191="Probabilidad"),(AL189-(+AL189*AK191)),IF(AF191="Impacto",AL190,""))),"")</f>
        <v>0.216</v>
      </c>
      <c r="AM191" s="815">
        <f>IFERROR(IF(AND(AF190="Impacto",AF191="Impacto"),(AM190-(+AM190*AK191)),IF(AND(AF190="Probabilidad",AF191="Impacto"),(AM189-(+AM189*AK191)),IF(AF191="Probabilidad",AM190,""))),"")</f>
        <v>0.44999999999999996</v>
      </c>
      <c r="AN191" s="751" t="s">
        <v>223</v>
      </c>
      <c r="AO191" s="751" t="s">
        <v>291</v>
      </c>
      <c r="AP191" s="751" t="s">
        <v>241</v>
      </c>
      <c r="AQ191" s="751" t="s">
        <v>226</v>
      </c>
      <c r="AR191" s="1013"/>
      <c r="AS191" s="1767"/>
      <c r="AT191" s="1767"/>
      <c r="AU191" s="1769"/>
      <c r="AV191" s="1767"/>
      <c r="AW191" s="1767"/>
      <c r="AX191" s="1769"/>
      <c r="AY191" s="1769"/>
      <c r="AZ191" s="1769"/>
      <c r="BA191" s="1774"/>
      <c r="BB191" s="788"/>
      <c r="BC191" s="788"/>
      <c r="BD191" s="781" t="str">
        <f t="shared" si="7"/>
        <v/>
      </c>
      <c r="BE191" s="755"/>
      <c r="BF191" s="755"/>
      <c r="BG191" s="755"/>
      <c r="BH191" s="755"/>
      <c r="BI191" s="789"/>
      <c r="BJ191" s="789"/>
      <c r="BK191" s="789"/>
      <c r="BL191" s="789"/>
      <c r="BM191" s="791"/>
      <c r="BN191" s="791"/>
      <c r="BO191" s="791"/>
      <c r="BP191" s="791"/>
      <c r="BQ191" s="792"/>
      <c r="BR191" s="796"/>
      <c r="BS191" s="884"/>
      <c r="BT191" s="884"/>
      <c r="BU191" s="1051"/>
      <c r="BV191" s="1191"/>
      <c r="BW191" s="1191"/>
      <c r="BX191" s="1837"/>
      <c r="BY191" s="1840"/>
      <c r="BZ191" s="998"/>
    </row>
    <row r="192" spans="1:78" ht="118" x14ac:dyDescent="0.2">
      <c r="A192" s="1817"/>
      <c r="B192" s="1818"/>
      <c r="C192" s="1819"/>
      <c r="D192" s="1820"/>
      <c r="E192" s="1004"/>
      <c r="F192" s="1759"/>
      <c r="G192" s="1191"/>
      <c r="H192" s="1013"/>
      <c r="I192" s="1774"/>
      <c r="J192" s="1767"/>
      <c r="K192" s="1022"/>
      <c r="L192" s="995"/>
      <c r="M192" s="1169"/>
      <c r="N192" s="995"/>
      <c r="O192" s="995"/>
      <c r="P192" s="1191"/>
      <c r="Q192" s="1827"/>
      <c r="R192" s="1774"/>
      <c r="S192" s="1825"/>
      <c r="T192" s="1774"/>
      <c r="U192" s="1825"/>
      <c r="V192" s="1774"/>
      <c r="W192" s="1825"/>
      <c r="X192" s="1781"/>
      <c r="Y192" s="1825"/>
      <c r="Z192" s="1825"/>
      <c r="AA192" s="1039"/>
      <c r="AB192" s="812">
        <v>4</v>
      </c>
      <c r="AC192" s="774" t="s">
        <v>1409</v>
      </c>
      <c r="AD192" s="774">
        <v>3</v>
      </c>
      <c r="AE192" s="774" t="s">
        <v>1572</v>
      </c>
      <c r="AF192" s="813" t="str">
        <f t="shared" si="0"/>
        <v>Probabilidad</v>
      </c>
      <c r="AG192" s="780" t="s">
        <v>221</v>
      </c>
      <c r="AH192" s="790">
        <f t="shared" si="1"/>
        <v>0.25</v>
      </c>
      <c r="AI192" s="780" t="s">
        <v>222</v>
      </c>
      <c r="AJ192" s="790">
        <f t="shared" si="2"/>
        <v>0.15</v>
      </c>
      <c r="AK192" s="814">
        <f t="shared" si="3"/>
        <v>0.4</v>
      </c>
      <c r="AL192" s="815">
        <f>IFERROR(IF(AND(AF191="Probabilidad",AF192="Probabilidad"),(AL191-(+AL191*AK192)),IF(AND(AF191="Impacto",AF192="Probabilidad"),(AL190-(+AL190*AK192)),IF(AF192="Impacto",AL191,""))),"")</f>
        <v>0.12959999999999999</v>
      </c>
      <c r="AM192" s="815">
        <f>IFERROR(IF(AND(AF191="Impacto",AF192="Impacto"),(AM191-(+AM191*AK192)),IF(AND(AF191="Probabilidad",AF192="Impacto"),(AM190-(+AM190*AK192)),IF(AF192="Probabilidad",AM191,""))),"")</f>
        <v>0.44999999999999996</v>
      </c>
      <c r="AN192" s="751" t="s">
        <v>859</v>
      </c>
      <c r="AO192" s="751" t="s">
        <v>245</v>
      </c>
      <c r="AP192" s="751" t="s">
        <v>241</v>
      </c>
      <c r="AQ192" s="751" t="s">
        <v>226</v>
      </c>
      <c r="AR192" s="1013"/>
      <c r="AS192" s="1767"/>
      <c r="AT192" s="1767"/>
      <c r="AU192" s="1769"/>
      <c r="AV192" s="1767"/>
      <c r="AW192" s="1767"/>
      <c r="AX192" s="1769"/>
      <c r="AY192" s="1769"/>
      <c r="AZ192" s="1769"/>
      <c r="BA192" s="1774"/>
      <c r="BB192" s="788"/>
      <c r="BC192" s="788"/>
      <c r="BD192" s="781" t="str">
        <f t="shared" si="7"/>
        <v/>
      </c>
      <c r="BE192" s="755"/>
      <c r="BF192" s="755"/>
      <c r="BG192" s="755"/>
      <c r="BH192" s="755"/>
      <c r="BI192" s="789"/>
      <c r="BJ192" s="789"/>
      <c r="BK192" s="789"/>
      <c r="BL192" s="789"/>
      <c r="BM192" s="791"/>
      <c r="BN192" s="791"/>
      <c r="BO192" s="791"/>
      <c r="BP192" s="791"/>
      <c r="BQ192" s="792"/>
      <c r="BR192" s="796"/>
      <c r="BS192" s="884"/>
      <c r="BT192" s="884"/>
      <c r="BU192" s="1051"/>
      <c r="BV192" s="1191"/>
      <c r="BW192" s="1191"/>
      <c r="BX192" s="1837"/>
      <c r="BY192" s="1840"/>
      <c r="BZ192" s="998"/>
    </row>
    <row r="193" spans="1:78" ht="16" x14ac:dyDescent="0.2">
      <c r="A193" s="1817"/>
      <c r="B193" s="1818"/>
      <c r="C193" s="1819"/>
      <c r="D193" s="1820"/>
      <c r="E193" s="1004"/>
      <c r="F193" s="1759"/>
      <c r="G193" s="1191"/>
      <c r="H193" s="1013"/>
      <c r="I193" s="1774"/>
      <c r="J193" s="1767"/>
      <c r="K193" s="1022"/>
      <c r="L193" s="995"/>
      <c r="M193" s="1169"/>
      <c r="N193" s="995"/>
      <c r="O193" s="995"/>
      <c r="P193" s="1191"/>
      <c r="Q193" s="1827"/>
      <c r="R193" s="1774"/>
      <c r="S193" s="1825"/>
      <c r="T193" s="1774"/>
      <c r="U193" s="1825"/>
      <c r="V193" s="1774"/>
      <c r="W193" s="1825"/>
      <c r="X193" s="1781"/>
      <c r="Y193" s="1825"/>
      <c r="Z193" s="1825"/>
      <c r="AA193" s="1039"/>
      <c r="AB193" s="812">
        <v>5</v>
      </c>
      <c r="AC193" s="886"/>
      <c r="AD193" s="886"/>
      <c r="AE193" s="774"/>
      <c r="AF193" s="813" t="str">
        <f t="shared" ref="AF193:AF256" si="12">IF(OR(AG193="Preventivo",AG193="Detectivo"),"Probabilidad",IF(AG193="Correctivo","Impacto",""))</f>
        <v/>
      </c>
      <c r="AG193" s="780"/>
      <c r="AH193" s="790" t="str">
        <f t="shared" ref="AH193:AH256" si="13">IF(AG193="","",IF(AG193="Preventivo",25%,IF(AG193="Detectivo",15%,IF(AG193="Correctivo",10%))))</f>
        <v/>
      </c>
      <c r="AI193" s="780"/>
      <c r="AJ193" s="790" t="str">
        <f t="shared" ref="AJ193:AJ256" si="14">IF(AI193="Automático",25%,IF(AI193="Manual",15%,""))</f>
        <v/>
      </c>
      <c r="AK193" s="814" t="str">
        <f t="shared" ref="AK193:AK256" si="15">IF(OR(AH193="",AJ193=""),"",AH193+AJ193)</f>
        <v/>
      </c>
      <c r="AL193" s="815" t="str">
        <f>IFERROR(IF(AND(AF192="Probabilidad",AF193="Probabilidad"),(AL192-(+AL192*AK193)),IF(AND(AF192="Impacto",AF193="Probabilidad"),(AL191-(+AL191*AK193)),IF(AF193="Impacto",AL192,""))),"")</f>
        <v/>
      </c>
      <c r="AM193" s="815" t="str">
        <f>IFERROR(IF(AND(AF192="Impacto",AF193="Impacto"),(AM192-(+AM192*AK193)),IF(AND(AF192="Probabilidad",AF193="Impacto"),(AM191-(+AM191*AK193)),IF(AF193="Probabilidad",AM192,""))),"")</f>
        <v/>
      </c>
      <c r="AN193" s="751"/>
      <c r="AO193" s="751"/>
      <c r="AP193" s="751"/>
      <c r="AQ193" s="751"/>
      <c r="AR193" s="1013"/>
      <c r="AS193" s="1767"/>
      <c r="AT193" s="1767"/>
      <c r="AU193" s="1769"/>
      <c r="AV193" s="1767"/>
      <c r="AW193" s="1767"/>
      <c r="AX193" s="1769"/>
      <c r="AY193" s="1769"/>
      <c r="AZ193" s="1769"/>
      <c r="BA193" s="1774"/>
      <c r="BB193" s="788"/>
      <c r="BC193" s="788"/>
      <c r="BD193" s="781" t="str">
        <f t="shared" si="7"/>
        <v/>
      </c>
      <c r="BE193" s="755"/>
      <c r="BF193" s="755"/>
      <c r="BG193" s="755"/>
      <c r="BH193" s="755"/>
      <c r="BI193" s="789"/>
      <c r="BJ193" s="789"/>
      <c r="BK193" s="789"/>
      <c r="BL193" s="789"/>
      <c r="BM193" s="791"/>
      <c r="BN193" s="791"/>
      <c r="BO193" s="791"/>
      <c r="BP193" s="791"/>
      <c r="BQ193" s="792"/>
      <c r="BR193" s="796"/>
      <c r="BS193" s="884"/>
      <c r="BT193" s="884"/>
      <c r="BU193" s="1051"/>
      <c r="BV193" s="1191"/>
      <c r="BW193" s="1191"/>
      <c r="BX193" s="1837"/>
      <c r="BY193" s="1840"/>
      <c r="BZ193" s="998"/>
    </row>
    <row r="194" spans="1:78" ht="17" thickBot="1" x14ac:dyDescent="0.25">
      <c r="A194" s="1817"/>
      <c r="B194" s="1818"/>
      <c r="C194" s="1819"/>
      <c r="D194" s="1821"/>
      <c r="E194" s="1005"/>
      <c r="F194" s="1760"/>
      <c r="G194" s="1192"/>
      <c r="H194" s="1014"/>
      <c r="I194" s="1775"/>
      <c r="J194" s="1768"/>
      <c r="K194" s="1023"/>
      <c r="L194" s="996"/>
      <c r="M194" s="1170"/>
      <c r="N194" s="996"/>
      <c r="O194" s="996"/>
      <c r="P194" s="1192"/>
      <c r="Q194" s="1828"/>
      <c r="R194" s="1775"/>
      <c r="S194" s="1826"/>
      <c r="T194" s="1775"/>
      <c r="U194" s="1826"/>
      <c r="V194" s="1775"/>
      <c r="W194" s="1826"/>
      <c r="X194" s="1782"/>
      <c r="Y194" s="1826"/>
      <c r="Z194" s="1826"/>
      <c r="AA194" s="1040"/>
      <c r="AB194" s="773">
        <v>6</v>
      </c>
      <c r="AC194" s="757"/>
      <c r="AD194" s="757"/>
      <c r="AE194" s="757"/>
      <c r="AF194" s="819" t="str">
        <f t="shared" si="12"/>
        <v/>
      </c>
      <c r="AG194" s="888"/>
      <c r="AH194" s="887" t="str">
        <f t="shared" si="13"/>
        <v/>
      </c>
      <c r="AI194" s="888"/>
      <c r="AJ194" s="887" t="str">
        <f t="shared" si="14"/>
        <v/>
      </c>
      <c r="AK194" s="889" t="str">
        <f t="shared" si="15"/>
        <v/>
      </c>
      <c r="AL194" s="815" t="str">
        <f>IFERROR(IF(AND(AF193="Probabilidad",AF194="Probabilidad"),(AL193-(+AL193*AK194)),IF(AND(AF193="Impacto",AF194="Probabilidad"),(AL192-(+AL192*AK194)),IF(AF194="Impacto",AL193,""))),"")</f>
        <v/>
      </c>
      <c r="AM194" s="815" t="str">
        <f>IFERROR(IF(AND(AF193="Impacto",AF194="Impacto"),(AM193-(+AM193*AK194)),IF(AND(AF193="Probabilidad",AF194="Impacto"),(AM192-(+AM192*AK194)),IF(AF194="Probabilidad",AM193,""))),"")</f>
        <v/>
      </c>
      <c r="AN194" s="126"/>
      <c r="AO194" s="51"/>
      <c r="AP194" s="51"/>
      <c r="AQ194" s="51"/>
      <c r="AR194" s="1014"/>
      <c r="AS194" s="1768"/>
      <c r="AT194" s="1768"/>
      <c r="AU194" s="1770"/>
      <c r="AV194" s="1768"/>
      <c r="AW194" s="1768"/>
      <c r="AX194" s="1770"/>
      <c r="AY194" s="1770"/>
      <c r="AZ194" s="1770"/>
      <c r="BA194" s="1775"/>
      <c r="BB194" s="873"/>
      <c r="BC194" s="873"/>
      <c r="BD194" s="767" t="str">
        <f t="shared" si="7"/>
        <v/>
      </c>
      <c r="BE194" s="826"/>
      <c r="BF194" s="826"/>
      <c r="BG194" s="826"/>
      <c r="BH194" s="826"/>
      <c r="BI194" s="770"/>
      <c r="BJ194" s="770"/>
      <c r="BK194" s="770"/>
      <c r="BL194" s="770"/>
      <c r="BM194" s="749"/>
      <c r="BN194" s="749"/>
      <c r="BO194" s="749"/>
      <c r="BP194" s="749"/>
      <c r="BQ194" s="766"/>
      <c r="BR194" s="890"/>
      <c r="BS194" s="891"/>
      <c r="BT194" s="891"/>
      <c r="BU194" s="1052"/>
      <c r="BV194" s="1192"/>
      <c r="BW194" s="1192"/>
      <c r="BX194" s="1838"/>
      <c r="BY194" s="1841"/>
      <c r="BZ194" s="999"/>
    </row>
    <row r="195" spans="1:78" ht="145" x14ac:dyDescent="0.2">
      <c r="A195" s="1817"/>
      <c r="B195" s="1818"/>
      <c r="C195" s="1819"/>
      <c r="D195" s="1000" t="s">
        <v>1387</v>
      </c>
      <c r="E195" s="1003" t="s">
        <v>398</v>
      </c>
      <c r="F195" s="1006">
        <v>2</v>
      </c>
      <c r="G195" s="994" t="s">
        <v>1617</v>
      </c>
      <c r="H195" s="1012" t="s">
        <v>1247</v>
      </c>
      <c r="I195" s="1015" t="s">
        <v>1215</v>
      </c>
      <c r="J195" s="1812" t="str">
        <f>IF(D195="","",IF(D195="RG",[1]Árbol!A206,IF(D195="RIC",[1]Árbol!A206,IF(D195="RLAFT",[1]Árbol!A206,IF(D195="RF",[1]Árbol!A206,IF(I195="","",(CONCATENATE(I195," ",$M$3," ",G195," ",$M$4," ",O195," ",$M$5," ",N195))))))))</f>
        <v>Pérdida de Disponibilidad de Portal Web 
(Comunicaciones)  1. Falsificación de derechos
2. Fallas Humanas
3. Ataque cibernetico  1. Ausencia de parametros de seguridad
1a. Ausencia de copias de respaldo
2. Ausencia de control técnico sobre el software
3. Falta de monitoreo</v>
      </c>
      <c r="K195" s="1021" t="s">
        <v>313</v>
      </c>
      <c r="L195" s="994" t="s">
        <v>1179</v>
      </c>
      <c r="M195" s="1168" t="s">
        <v>1389</v>
      </c>
      <c r="N195" s="994" t="s">
        <v>1618</v>
      </c>
      <c r="O195" s="994" t="s">
        <v>1619</v>
      </c>
      <c r="P195" s="994" t="s">
        <v>1392</v>
      </c>
      <c r="Q195" s="1482" t="s">
        <v>1392</v>
      </c>
      <c r="R195" s="1015" t="s">
        <v>269</v>
      </c>
      <c r="S195" s="1824">
        <f>IF(R195="Muy Alta",100%,IF(R195="Alta",80%,IF(R195="Media",60%,IF(R195="Baja",40%,IF(R195="Muy Baja",20%,"")))))</f>
        <v>0.2</v>
      </c>
      <c r="T195" s="1015" t="s">
        <v>317</v>
      </c>
      <c r="U195" s="1824">
        <f>IF(T195="Catastrófico",100%,IF(T195="Mayor",80%,IF(T195="Moderado",60%,IF(T195="Menor",40%,IF(T195="Leve",20%,"")))))</f>
        <v>0.2</v>
      </c>
      <c r="V195" s="1015" t="s">
        <v>403</v>
      </c>
      <c r="W195" s="1824">
        <f>IF(V195="Catastrófico",100%,IF(V195="Mayor",80%,IF(V195="Moderado",60%,IF(V195="Menor",40%,IF(V195="Leve",20%,"")))))</f>
        <v>0.8</v>
      </c>
      <c r="X195" s="1029" t="str">
        <f>IF(Y195=100%,"Catastrófico",IF(Y195=80%,"Mayor",IF(Y195=60%,"Moderado",IF(Y195=40%,"Menor",IF(Y195=20%,"Leve","")))))</f>
        <v>Mayor</v>
      </c>
      <c r="Y195" s="1824">
        <f>IF(AND(U195="",W195=""),"",MAX(U195,W195))</f>
        <v>0.8</v>
      </c>
      <c r="Z195" s="1824" t="str">
        <f>CONCATENATE(R195,X195)</f>
        <v>Muy BajaMayor</v>
      </c>
      <c r="AA195" s="1032" t="str">
        <f>IF(Z195="Muy AltaLeve","Alto",IF(Z195="Muy AltaMenor","Alto",IF(Z195="Muy AltaModerado","Alto",IF(Z195="Muy AltaMayor","Alto",IF(Z195="Muy AltaCatastrófico","Extremo",IF(Z195="AltaLeve","Moderado",IF(Z195="AltaMenor","Moderado",IF(Z195="AltaModerado","Alto",IF(Z195="AltaMayor","Alto",IF(Z195="AltaCatastrófico","Extremo",IF(Z195="MediaLeve","Moderado",IF(Z195="MediaMenor","Moderado",IF(Z195="MediaModerado","Moderado",IF(Z195="MediaMayor","Alto",IF(Z195="MediaCatastrófico","Extremo",IF(Z195="BajaLeve","Bajo",IF(Z195="BajaMenor","Moderado",IF(Z195="BajaModerado","Moderado",IF(Z195="BajaMayor","Alto",IF(Z195="BajaCatastrófico","Extremo",IF(Z195="Muy BajaLeve","Bajo",IF(Z195="Muy BajaMenor","Bajo",IF(Z195="Muy BajaModerado","Moderado",IF(Z195="Muy BajaMayor","Alto",IF(Z195="Muy BajaCatastrófico","Extremo","")))))))))))))))))))))))))</f>
        <v>Alto</v>
      </c>
      <c r="AB195" s="97">
        <v>1</v>
      </c>
      <c r="AC195" s="12" t="s">
        <v>1620</v>
      </c>
      <c r="AD195" s="12" t="s">
        <v>1611</v>
      </c>
      <c r="AE195" s="12" t="s">
        <v>1403</v>
      </c>
      <c r="AF195" s="99" t="str">
        <f t="shared" si="12"/>
        <v>Probabilidad</v>
      </c>
      <c r="AG195" s="10" t="s">
        <v>221</v>
      </c>
      <c r="AH195" s="787">
        <f t="shared" si="13"/>
        <v>0.25</v>
      </c>
      <c r="AI195" s="10" t="s">
        <v>222</v>
      </c>
      <c r="AJ195" s="787">
        <f t="shared" si="14"/>
        <v>0.15</v>
      </c>
      <c r="AK195" s="101">
        <f t="shared" si="15"/>
        <v>0.4</v>
      </c>
      <c r="AL195" s="100">
        <f>IFERROR(IF(AF195="Probabilidad",(S195-(+S195*AK195)),IF(AF195="Impacto",S195,"")),"")</f>
        <v>0.12</v>
      </c>
      <c r="AM195" s="100">
        <f>IFERROR(IF(AF195="Impacto",(Y195-(+Y195*AK195)),IF(AF195="Probabilidad",Y195,"")),"")</f>
        <v>0.8</v>
      </c>
      <c r="AN195" s="50" t="s">
        <v>223</v>
      </c>
      <c r="AO195" s="50" t="s">
        <v>240</v>
      </c>
      <c r="AP195" s="50" t="s">
        <v>241</v>
      </c>
      <c r="AQ195" s="50" t="s">
        <v>226</v>
      </c>
      <c r="AR195" s="1764" t="s">
        <v>1621</v>
      </c>
      <c r="AS195" s="1035">
        <f>S195</f>
        <v>0.2</v>
      </c>
      <c r="AT195" s="1035">
        <f>IF(AL195="","",MIN(AL195:AL200))</f>
        <v>3.5999999999999997E-2</v>
      </c>
      <c r="AU195" s="1032" t="str">
        <f>IFERROR(IF(AT195="","",IF(AT195&lt;=0.2,"Muy Baja",IF(AT195&lt;=0.4,"Baja",IF(AT195&lt;=0.6,"Media",IF(AT195&lt;=0.8,"Alta","Muy Alta"))))),"")</f>
        <v>Muy Baja</v>
      </c>
      <c r="AV195" s="1035">
        <f>Y195</f>
        <v>0.8</v>
      </c>
      <c r="AW195" s="1035">
        <f>IF(AM195="","",MIN(AM195:AM200))</f>
        <v>0.8</v>
      </c>
      <c r="AX195" s="1032" t="str">
        <f>IFERROR(IF(AW195="","",IF(AW195&lt;=0.2,"Leve",IF(AW195&lt;=0.4,"Menor",IF(AW195&lt;=0.6,"Moderado",IF(AW195&lt;=0.8,"Mayor","Catastrófico"))))),"")</f>
        <v>Mayor</v>
      </c>
      <c r="AY195" s="1032" t="str">
        <f>AA195</f>
        <v>Alto</v>
      </c>
      <c r="AZ195" s="1032" t="str">
        <f>IFERROR(IF(OR(AND(AU195="Muy Baja",AX195="Leve"),AND(AU195="Muy Baja",AX195="Menor"),AND(AU195="Baja",AX195="Leve")),"Bajo",IF(OR(AND(AU195="Muy baja",AX195="Moderado"),AND(AU195="Baja",AX195="Menor"),AND(AU195="Baja",AX195="Moderado"),AND(AU195="Media",AX195="Leve"),AND(AU195="Media",AX195="Menor"),AND(AU195="Media",AX195="Moderado"),AND(AU195="Alta",AX195="Leve"),AND(AU195="Alta",AX195="Menor")),"Moderado",IF(OR(AND(AU195="Muy Baja",AX195="Mayor"),AND(AU195="Baja",AX195="Mayor"),AND(AU195="Media",AX195="Mayor"),AND(AU195="Alta",AX195="Moderado"),AND(AU195="Alta",AX195="Mayor"),AND(AU195="Muy Alta",AX195="Leve"),AND(AU195="Muy Alta",AX195="Menor"),AND(AU195="Muy Alta",AX195="Moderado"),AND(AU195="Muy Alta",AX195="Mayor")),"Alto",IF(OR(AND(AU195="Muy Baja",AX195="Catastrófico"),AND(AU195="Baja",AX195="Catastrófico"),AND(AU195="Media",AX195="Catastrófico"),AND(AU195="Alta",AX195="Catastrófico"),AND(AU195="Muy Alta",AX195="Catastrófico")),"Extremo","")))),"")</f>
        <v>Alto</v>
      </c>
      <c r="BA195" s="1015" t="s">
        <v>228</v>
      </c>
      <c r="BB195" s="46" t="s">
        <v>1607</v>
      </c>
      <c r="BC195" s="46" t="s">
        <v>1608</v>
      </c>
      <c r="BD195" s="103">
        <f t="shared" si="7"/>
        <v>12</v>
      </c>
      <c r="BE195" s="9">
        <v>3</v>
      </c>
      <c r="BF195" s="9">
        <v>3</v>
      </c>
      <c r="BG195" s="9">
        <v>3</v>
      </c>
      <c r="BH195" s="9">
        <v>3</v>
      </c>
      <c r="BI195" s="46" t="s">
        <v>1484</v>
      </c>
      <c r="BJ195" s="46" t="s">
        <v>1609</v>
      </c>
      <c r="BK195" s="46"/>
      <c r="BL195" s="46"/>
      <c r="BM195" s="48"/>
      <c r="BN195" s="48"/>
      <c r="BO195" s="48"/>
      <c r="BP195" s="48"/>
      <c r="BQ195" s="104"/>
      <c r="BR195" s="797"/>
      <c r="BS195" s="883"/>
      <c r="BT195" s="883"/>
      <c r="BU195" s="1050"/>
      <c r="BV195" s="994"/>
      <c r="BW195" s="994"/>
      <c r="BX195" s="1874"/>
      <c r="BY195" s="1852"/>
      <c r="BZ195" s="997"/>
    </row>
    <row r="196" spans="1:78" ht="167" x14ac:dyDescent="0.2">
      <c r="A196" s="1817"/>
      <c r="B196" s="1818"/>
      <c r="C196" s="1819"/>
      <c r="D196" s="1820"/>
      <c r="E196" s="1004"/>
      <c r="F196" s="1759"/>
      <c r="G196" s="995"/>
      <c r="H196" s="1013"/>
      <c r="I196" s="1774"/>
      <c r="J196" s="1767"/>
      <c r="K196" s="1022"/>
      <c r="L196" s="995"/>
      <c r="M196" s="1169"/>
      <c r="N196" s="995"/>
      <c r="O196" s="995"/>
      <c r="P196" s="995"/>
      <c r="Q196" s="1829"/>
      <c r="R196" s="1774"/>
      <c r="S196" s="1825"/>
      <c r="T196" s="1774"/>
      <c r="U196" s="1825"/>
      <c r="V196" s="1774"/>
      <c r="W196" s="1825"/>
      <c r="X196" s="1781"/>
      <c r="Y196" s="1825"/>
      <c r="Z196" s="1825"/>
      <c r="AA196" s="1769"/>
      <c r="AB196" s="812">
        <v>2</v>
      </c>
      <c r="AC196" s="774" t="s">
        <v>1622</v>
      </c>
      <c r="AD196" s="774">
        <v>3</v>
      </c>
      <c r="AE196" s="774" t="s">
        <v>1574</v>
      </c>
      <c r="AF196" s="816" t="str">
        <f>IF(OR(AG196="Preventivo",AG196="Detectivo"),"Probabilidad",IF(AG196="Correctivo","Impacto",""))</f>
        <v>Probabilidad</v>
      </c>
      <c r="AG196" s="751" t="s">
        <v>221</v>
      </c>
      <c r="AH196" s="790">
        <f t="shared" si="13"/>
        <v>0.25</v>
      </c>
      <c r="AI196" s="751" t="s">
        <v>734</v>
      </c>
      <c r="AJ196" s="790">
        <f t="shared" si="14"/>
        <v>0.25</v>
      </c>
      <c r="AK196" s="814">
        <f t="shared" si="15"/>
        <v>0.5</v>
      </c>
      <c r="AL196" s="817">
        <f>IFERROR(IF(AND(AF195="Probabilidad",AF196="Probabilidad"),(AL195-(+AL195*AK196)),IF(AF196="Probabilidad",(S195-(+S195*AK196)),IF(AF196="Impacto",AL195,""))),"")</f>
        <v>0.06</v>
      </c>
      <c r="AM196" s="817">
        <f>IFERROR(IF(AND(AF195="Impacto",AF196="Impacto"),(AM195-(+AM195*AK196)),IF(AF196="Impacto",(Y195-(+Y195*AK196)),IF(AF196="Probabilidad",AM195,""))),"")</f>
        <v>0.8</v>
      </c>
      <c r="AN196" s="751" t="s">
        <v>223</v>
      </c>
      <c r="AO196" s="751" t="s">
        <v>291</v>
      </c>
      <c r="AP196" s="751" t="s">
        <v>241</v>
      </c>
      <c r="AQ196" s="751" t="s">
        <v>226</v>
      </c>
      <c r="AR196" s="1013"/>
      <c r="AS196" s="1767"/>
      <c r="AT196" s="1767"/>
      <c r="AU196" s="1769"/>
      <c r="AV196" s="1767"/>
      <c r="AW196" s="1767"/>
      <c r="AX196" s="1769"/>
      <c r="AY196" s="1769"/>
      <c r="AZ196" s="1769"/>
      <c r="BA196" s="1774"/>
      <c r="BB196" s="789" t="s">
        <v>1623</v>
      </c>
      <c r="BC196" s="789" t="s">
        <v>1624</v>
      </c>
      <c r="BD196" s="822">
        <f t="shared" si="7"/>
        <v>12</v>
      </c>
      <c r="BE196" s="774">
        <v>3</v>
      </c>
      <c r="BF196" s="774">
        <v>3</v>
      </c>
      <c r="BG196" s="774">
        <v>3</v>
      </c>
      <c r="BH196" s="774">
        <v>3</v>
      </c>
      <c r="BI196" s="789" t="s">
        <v>1484</v>
      </c>
      <c r="BJ196" s="789" t="s">
        <v>1609</v>
      </c>
      <c r="BK196" s="789"/>
      <c r="BL196" s="791"/>
      <c r="BM196" s="791"/>
      <c r="BN196" s="791"/>
      <c r="BO196" s="791"/>
      <c r="BP196" s="791"/>
      <c r="BQ196" s="792"/>
      <c r="BR196" s="796"/>
      <c r="BS196" s="884"/>
      <c r="BT196" s="884"/>
      <c r="BU196" s="1051"/>
      <c r="BV196" s="995"/>
      <c r="BW196" s="995"/>
      <c r="BX196" s="1875"/>
      <c r="BY196" s="1853"/>
      <c r="BZ196" s="998"/>
    </row>
    <row r="197" spans="1:78" ht="145" x14ac:dyDescent="0.2">
      <c r="A197" s="1817"/>
      <c r="B197" s="1818"/>
      <c r="C197" s="1819"/>
      <c r="D197" s="1820"/>
      <c r="E197" s="1004"/>
      <c r="F197" s="1759"/>
      <c r="G197" s="995"/>
      <c r="H197" s="1013"/>
      <c r="I197" s="1774"/>
      <c r="J197" s="1767"/>
      <c r="K197" s="1022"/>
      <c r="L197" s="995"/>
      <c r="M197" s="1169"/>
      <c r="N197" s="995"/>
      <c r="O197" s="995"/>
      <c r="P197" s="995"/>
      <c r="Q197" s="1829"/>
      <c r="R197" s="1774"/>
      <c r="S197" s="1825"/>
      <c r="T197" s="1774"/>
      <c r="U197" s="1825"/>
      <c r="V197" s="1774"/>
      <c r="W197" s="1825"/>
      <c r="X197" s="1781"/>
      <c r="Y197" s="1825"/>
      <c r="Z197" s="1825"/>
      <c r="AA197" s="1769"/>
      <c r="AB197" s="812">
        <v>3</v>
      </c>
      <c r="AC197" s="761" t="s">
        <v>1625</v>
      </c>
      <c r="AD197" s="761">
        <v>3</v>
      </c>
      <c r="AE197" s="774" t="s">
        <v>1574</v>
      </c>
      <c r="AF197" s="813" t="str">
        <f>IF(OR(AG197="Preventivo",AG197="Detectivo"),"Probabilidad",IF(AG197="Correctivo","Impacto",""))</f>
        <v>Probabilidad</v>
      </c>
      <c r="AG197" s="780" t="s">
        <v>221</v>
      </c>
      <c r="AH197" s="790">
        <f t="shared" si="13"/>
        <v>0.25</v>
      </c>
      <c r="AI197" s="780" t="s">
        <v>222</v>
      </c>
      <c r="AJ197" s="790">
        <f t="shared" si="14"/>
        <v>0.15</v>
      </c>
      <c r="AK197" s="814">
        <f t="shared" si="15"/>
        <v>0.4</v>
      </c>
      <c r="AL197" s="815">
        <f>IFERROR(IF(AND(AF196="Probabilidad",AF197="Probabilidad"),(AL196-(+AL196*AK197)),IF(AND(AF196="Impacto",AF197="Probabilidad"),(AL195-(+AL195*AK197)),IF(AF197="Impacto",AL196,""))),"")</f>
        <v>3.5999999999999997E-2</v>
      </c>
      <c r="AM197" s="815">
        <f>IFERROR(IF(AND(AF196="Impacto",AF197="Impacto"),(AM196-(+AM196*AK197)),IF(AND(AF196="Probabilidad",AF197="Impacto"),(AM195-(+AM195*AK197)),IF(AF197="Probabilidad",AM196,""))),"")</f>
        <v>0.8</v>
      </c>
      <c r="AN197" s="751" t="s">
        <v>223</v>
      </c>
      <c r="AO197" s="751" t="s">
        <v>443</v>
      </c>
      <c r="AP197" s="751" t="s">
        <v>241</v>
      </c>
      <c r="AQ197" s="751" t="s">
        <v>226</v>
      </c>
      <c r="AR197" s="1013"/>
      <c r="AS197" s="1767"/>
      <c r="AT197" s="1767"/>
      <c r="AU197" s="1769"/>
      <c r="AV197" s="1767"/>
      <c r="AW197" s="1767"/>
      <c r="AX197" s="1769"/>
      <c r="AY197" s="1769"/>
      <c r="AZ197" s="1769"/>
      <c r="BA197" s="1774"/>
      <c r="BB197" s="789"/>
      <c r="BC197" s="789"/>
      <c r="BD197" s="822" t="str">
        <f t="shared" si="7"/>
        <v/>
      </c>
      <c r="BE197" s="774"/>
      <c r="BF197" s="774"/>
      <c r="BG197" s="774"/>
      <c r="BH197" s="774"/>
      <c r="BI197" s="789"/>
      <c r="BJ197" s="789"/>
      <c r="BK197" s="789"/>
      <c r="BL197" s="789"/>
      <c r="BM197" s="791"/>
      <c r="BN197" s="11"/>
      <c r="BO197" s="791"/>
      <c r="BP197" s="791"/>
      <c r="BQ197" s="792"/>
      <c r="BR197" s="796"/>
      <c r="BS197" s="884"/>
      <c r="BT197" s="884"/>
      <c r="BU197" s="1051"/>
      <c r="BV197" s="995"/>
      <c r="BW197" s="995"/>
      <c r="BX197" s="1875"/>
      <c r="BY197" s="1853"/>
      <c r="BZ197" s="998"/>
    </row>
    <row r="198" spans="1:78" ht="16" x14ac:dyDescent="0.2">
      <c r="A198" s="1817"/>
      <c r="B198" s="1818"/>
      <c r="C198" s="1819"/>
      <c r="D198" s="1820"/>
      <c r="E198" s="1004"/>
      <c r="F198" s="1759"/>
      <c r="G198" s="995"/>
      <c r="H198" s="1013"/>
      <c r="I198" s="1774"/>
      <c r="J198" s="1767"/>
      <c r="K198" s="1022"/>
      <c r="L198" s="995"/>
      <c r="M198" s="1169"/>
      <c r="N198" s="995"/>
      <c r="O198" s="995"/>
      <c r="P198" s="995"/>
      <c r="Q198" s="1829"/>
      <c r="R198" s="1774"/>
      <c r="S198" s="1825"/>
      <c r="T198" s="1774"/>
      <c r="U198" s="1825"/>
      <c r="V198" s="1774"/>
      <c r="W198" s="1825"/>
      <c r="X198" s="1781"/>
      <c r="Y198" s="1825"/>
      <c r="Z198" s="1825"/>
      <c r="AA198" s="1769"/>
      <c r="AB198" s="812">
        <v>4</v>
      </c>
      <c r="AC198" s="774"/>
      <c r="AD198" s="774"/>
      <c r="AE198" s="774"/>
      <c r="AF198" s="813" t="str">
        <f t="shared" si="12"/>
        <v/>
      </c>
      <c r="AG198" s="780"/>
      <c r="AH198" s="790" t="str">
        <f t="shared" si="13"/>
        <v/>
      </c>
      <c r="AI198" s="780"/>
      <c r="AJ198" s="790" t="str">
        <f t="shared" si="14"/>
        <v/>
      </c>
      <c r="AK198" s="814" t="str">
        <f t="shared" si="15"/>
        <v/>
      </c>
      <c r="AL198" s="815" t="str">
        <f>IFERROR(IF(AND(AF197="Probabilidad",AF198="Probabilidad"),(AL197-(+AL197*AK198)),IF(AND(AF197="Impacto",AF198="Probabilidad"),(AL196-(+AL196*AK198)),IF(AF198="Impacto",AL197,""))),"")</f>
        <v/>
      </c>
      <c r="AM198" s="815" t="str">
        <f>IFERROR(IF(AND(AF197="Impacto",AF198="Impacto"),(AM197-(+AM197*AK198)),IF(AND(AF197="Probabilidad",AF198="Impacto"),(AM196-(+AM196*AK198)),IF(AF198="Probabilidad",AM197,""))),"")</f>
        <v/>
      </c>
      <c r="AN198" s="751"/>
      <c r="AO198" s="751"/>
      <c r="AP198" s="751"/>
      <c r="AQ198" s="751"/>
      <c r="AR198" s="1013"/>
      <c r="AS198" s="1767"/>
      <c r="AT198" s="1767"/>
      <c r="AU198" s="1769"/>
      <c r="AV198" s="1767"/>
      <c r="AW198" s="1767"/>
      <c r="AX198" s="1769"/>
      <c r="AY198" s="1769"/>
      <c r="AZ198" s="1769"/>
      <c r="BA198" s="1774"/>
      <c r="BB198" s="789"/>
      <c r="BC198" s="789"/>
      <c r="BD198" s="822" t="str">
        <f t="shared" ref="BD198:BD261" si="16">IF(SUM(BE198:BH198)=0,"",SUM(BE198:BH198))</f>
        <v/>
      </c>
      <c r="BE198" s="774"/>
      <c r="BF198" s="774"/>
      <c r="BG198" s="774"/>
      <c r="BH198" s="774"/>
      <c r="BI198" s="789"/>
      <c r="BJ198" s="789"/>
      <c r="BK198" s="789"/>
      <c r="BL198" s="789"/>
      <c r="BM198" s="791"/>
      <c r="BN198" s="791"/>
      <c r="BO198" s="791"/>
      <c r="BP198" s="791"/>
      <c r="BQ198" s="792"/>
      <c r="BR198" s="796"/>
      <c r="BS198" s="884"/>
      <c r="BT198" s="884"/>
      <c r="BU198" s="1051"/>
      <c r="BV198" s="995"/>
      <c r="BW198" s="995"/>
      <c r="BX198" s="1875"/>
      <c r="BY198" s="1853"/>
      <c r="BZ198" s="998"/>
    </row>
    <row r="199" spans="1:78" ht="16" x14ac:dyDescent="0.2">
      <c r="A199" s="1817"/>
      <c r="B199" s="1818"/>
      <c r="C199" s="1819"/>
      <c r="D199" s="1820"/>
      <c r="E199" s="1004"/>
      <c r="F199" s="1759"/>
      <c r="G199" s="995"/>
      <c r="H199" s="1013"/>
      <c r="I199" s="1774"/>
      <c r="J199" s="1767"/>
      <c r="K199" s="1022"/>
      <c r="L199" s="995"/>
      <c r="M199" s="1169"/>
      <c r="N199" s="995"/>
      <c r="O199" s="995"/>
      <c r="P199" s="995"/>
      <c r="Q199" s="1829"/>
      <c r="R199" s="1774"/>
      <c r="S199" s="1825"/>
      <c r="T199" s="1774"/>
      <c r="U199" s="1825"/>
      <c r="V199" s="1774"/>
      <c r="W199" s="1825"/>
      <c r="X199" s="1781"/>
      <c r="Y199" s="1825"/>
      <c r="Z199" s="1825"/>
      <c r="AA199" s="1769"/>
      <c r="AB199" s="812">
        <v>5</v>
      </c>
      <c r="AC199" s="895"/>
      <c r="AD199" s="895"/>
      <c r="AE199" s="774"/>
      <c r="AF199" s="813" t="str">
        <f t="shared" si="12"/>
        <v/>
      </c>
      <c r="AG199" s="780"/>
      <c r="AH199" s="790" t="str">
        <f t="shared" si="13"/>
        <v/>
      </c>
      <c r="AI199" s="780"/>
      <c r="AJ199" s="790" t="str">
        <f t="shared" si="14"/>
        <v/>
      </c>
      <c r="AK199" s="814" t="str">
        <f t="shared" si="15"/>
        <v/>
      </c>
      <c r="AL199" s="815" t="str">
        <f>IFERROR(IF(AND(AF198="Probabilidad",AF199="Probabilidad"),(AL198-(+AL198*AK199)),IF(AND(AF198="Impacto",AF199="Probabilidad"),(AL197-(+AL197*AK199)),IF(AF199="Impacto",AL198,""))),"")</f>
        <v/>
      </c>
      <c r="AM199" s="815" t="str">
        <f>IFERROR(IF(AND(AF198="Impacto",AF199="Impacto"),(AM198-(+AM198*AK199)),IF(AND(AF198="Probabilidad",AF199="Impacto"),(AM197-(+AM197*AK199)),IF(AF199="Probabilidad",AM198,""))),"")</f>
        <v/>
      </c>
      <c r="AN199" s="751"/>
      <c r="AO199" s="751"/>
      <c r="AP199" s="751"/>
      <c r="AQ199" s="751"/>
      <c r="AR199" s="1013"/>
      <c r="AS199" s="1767"/>
      <c r="AT199" s="1767"/>
      <c r="AU199" s="1769"/>
      <c r="AV199" s="1767"/>
      <c r="AW199" s="1767"/>
      <c r="AX199" s="1769"/>
      <c r="AY199" s="1769"/>
      <c r="AZ199" s="1769"/>
      <c r="BA199" s="1774"/>
      <c r="BB199" s="789"/>
      <c r="BC199" s="789"/>
      <c r="BD199" s="822" t="str">
        <f t="shared" si="16"/>
        <v/>
      </c>
      <c r="BE199" s="774"/>
      <c r="BF199" s="774"/>
      <c r="BG199" s="774"/>
      <c r="BH199" s="774"/>
      <c r="BI199" s="789"/>
      <c r="BJ199" s="789"/>
      <c r="BK199" s="789"/>
      <c r="BL199" s="789"/>
      <c r="BM199" s="791"/>
      <c r="BN199" s="791"/>
      <c r="BO199" s="791"/>
      <c r="BP199" s="791"/>
      <c r="BQ199" s="792"/>
      <c r="BR199" s="796"/>
      <c r="BS199" s="884"/>
      <c r="BT199" s="884"/>
      <c r="BU199" s="1051"/>
      <c r="BV199" s="995"/>
      <c r="BW199" s="995"/>
      <c r="BX199" s="1875"/>
      <c r="BY199" s="1853"/>
      <c r="BZ199" s="998"/>
    </row>
    <row r="200" spans="1:78" ht="17" thickBot="1" x14ac:dyDescent="0.25">
      <c r="A200" s="1817"/>
      <c r="B200" s="1818"/>
      <c r="C200" s="1819"/>
      <c r="D200" s="1821"/>
      <c r="E200" s="1005"/>
      <c r="F200" s="1760"/>
      <c r="G200" s="996"/>
      <c r="H200" s="1014"/>
      <c r="I200" s="1775"/>
      <c r="J200" s="1768"/>
      <c r="K200" s="1023"/>
      <c r="L200" s="996"/>
      <c r="M200" s="1170"/>
      <c r="N200" s="996"/>
      <c r="O200" s="996"/>
      <c r="P200" s="996"/>
      <c r="Q200" s="1830"/>
      <c r="R200" s="1775"/>
      <c r="S200" s="1826"/>
      <c r="T200" s="1775"/>
      <c r="U200" s="1826"/>
      <c r="V200" s="1775"/>
      <c r="W200" s="1826"/>
      <c r="X200" s="1782"/>
      <c r="Y200" s="1826"/>
      <c r="Z200" s="1826"/>
      <c r="AA200" s="1770"/>
      <c r="AB200" s="773">
        <v>6</v>
      </c>
      <c r="AC200" s="757"/>
      <c r="AD200" s="757"/>
      <c r="AE200" s="757"/>
      <c r="AF200" s="896" t="str">
        <f t="shared" si="12"/>
        <v/>
      </c>
      <c r="AG200" s="888"/>
      <c r="AH200" s="887" t="str">
        <f t="shared" si="13"/>
        <v/>
      </c>
      <c r="AI200" s="888"/>
      <c r="AJ200" s="887" t="str">
        <f t="shared" si="14"/>
        <v/>
      </c>
      <c r="AK200" s="889" t="str">
        <f t="shared" si="15"/>
        <v/>
      </c>
      <c r="AL200" s="815" t="str">
        <f>IFERROR(IF(AND(AF199="Probabilidad",AF200="Probabilidad"),(AL199-(+AL199*AK200)),IF(AND(AF199="Impacto",AF200="Probabilidad"),(AL198-(+AL198*AK200)),IF(AF200="Impacto",AL199,""))),"")</f>
        <v/>
      </c>
      <c r="AM200" s="815" t="str">
        <f>IFERROR(IF(AND(AF199="Impacto",AF200="Impacto"),(AM199-(+AM199*AK200)),IF(AND(AF199="Probabilidad",AF200="Impacto"),(AM198-(+AM198*AK200)),IF(AF200="Probabilidad",AM199,""))),"")</f>
        <v/>
      </c>
      <c r="AN200" s="51"/>
      <c r="AO200" s="51"/>
      <c r="AP200" s="51"/>
      <c r="AQ200" s="51"/>
      <c r="AR200" s="1014"/>
      <c r="AS200" s="1768"/>
      <c r="AT200" s="1768"/>
      <c r="AU200" s="1770"/>
      <c r="AV200" s="1768"/>
      <c r="AW200" s="1768"/>
      <c r="AX200" s="1770"/>
      <c r="AY200" s="1770"/>
      <c r="AZ200" s="1770"/>
      <c r="BA200" s="1775"/>
      <c r="BB200" s="770"/>
      <c r="BC200" s="770"/>
      <c r="BD200" s="762" t="str">
        <f t="shared" si="16"/>
        <v/>
      </c>
      <c r="BE200" s="757"/>
      <c r="BF200" s="757"/>
      <c r="BG200" s="757"/>
      <c r="BH200" s="757"/>
      <c r="BI200" s="770"/>
      <c r="BJ200" s="770"/>
      <c r="BK200" s="770"/>
      <c r="BL200" s="770"/>
      <c r="BM200" s="749"/>
      <c r="BN200" s="749"/>
      <c r="BO200" s="749"/>
      <c r="BP200" s="749"/>
      <c r="BQ200" s="766"/>
      <c r="BR200" s="890"/>
      <c r="BS200" s="891"/>
      <c r="BT200" s="891"/>
      <c r="BU200" s="1052"/>
      <c r="BV200" s="996"/>
      <c r="BW200" s="996"/>
      <c r="BX200" s="1876"/>
      <c r="BY200" s="1854"/>
      <c r="BZ200" s="999"/>
    </row>
    <row r="201" spans="1:78" ht="118" x14ac:dyDescent="0.2">
      <c r="A201" s="1817"/>
      <c r="B201" s="1818"/>
      <c r="C201" s="1819"/>
      <c r="D201" s="1000" t="s">
        <v>1387</v>
      </c>
      <c r="E201" s="1003" t="s">
        <v>398</v>
      </c>
      <c r="F201" s="1006">
        <v>3</v>
      </c>
      <c r="G201" s="994" t="s">
        <v>1626</v>
      </c>
      <c r="H201" s="1012" t="s">
        <v>1247</v>
      </c>
      <c r="I201" s="1015" t="s">
        <v>1218</v>
      </c>
      <c r="J201" s="1812" t="str">
        <f>IF(D201="","",IF(D201="RG",[1]Árbol!A212,IF(D201="RIC",[1]Árbol!A212,IF(D201="RLAFT",[1]Árbol!A212,IF(D201="RF",[1]Árbol!A212,IF(I201="","",(CONCATENATE(I201," ",$M$3," ",G201," ",$M$4," ",O201," ",$M$5," ",N201))))))))</f>
        <v>Pérdida de confidencialidad e integridad de Credenciales de acceso a las Redes Sociales (Comunicaciones)  1. Falsificación de derechos
2. Fallas Humanas  1. Ausencia de mecanismos de identificación y autentificación, como la autentificación de usuario
2. Desconocimiento de las politicas de seguridad  y privacidad de la información
3. Falta de monitoreo</v>
      </c>
      <c r="K201" s="1021" t="s">
        <v>313</v>
      </c>
      <c r="L201" s="994" t="s">
        <v>314</v>
      </c>
      <c r="M201" s="1168" t="s">
        <v>1389</v>
      </c>
      <c r="N201" s="994" t="s">
        <v>1627</v>
      </c>
      <c r="O201" s="994" t="s">
        <v>1628</v>
      </c>
      <c r="P201" s="1075" t="s">
        <v>1392</v>
      </c>
      <c r="Q201" s="1133" t="s">
        <v>1392</v>
      </c>
      <c r="R201" s="1015" t="s">
        <v>269</v>
      </c>
      <c r="S201" s="1824">
        <f>IF(R201="Muy Alta",100%,IF(R201="Alta",80%,IF(R201="Media",60%,IF(R201="Baja",40%,IF(R201="Muy Baja",20%,"")))))</f>
        <v>0.2</v>
      </c>
      <c r="T201" s="1015" t="s">
        <v>317</v>
      </c>
      <c r="U201" s="1824">
        <f>IF(T201="Catastrófico",100%,IF(T201="Mayor",80%,IF(T201="Moderado",60%,IF(T201="Menor",40%,IF(T201="Leve",20%,"")))))</f>
        <v>0.2</v>
      </c>
      <c r="V201" s="1015" t="s">
        <v>317</v>
      </c>
      <c r="W201" s="1824">
        <f>IF(V201="Catastrófico",100%,IF(V201="Mayor",80%,IF(V201="Moderado",60%,IF(V201="Menor",40%,IF(V201="Leve",20%,"")))))</f>
        <v>0.2</v>
      </c>
      <c r="X201" s="1029" t="str">
        <f>IF(Y201=100%,"Catastrófico",IF(Y201=80%,"Mayor",IF(Y201=60%,"Moderado",IF(Y201=40%,"Menor",IF(Y201=20%,"Leve","")))))</f>
        <v>Leve</v>
      </c>
      <c r="Y201" s="1824">
        <f>IF(AND(U201="",W201=""),"",MAX(U201,W201))</f>
        <v>0.2</v>
      </c>
      <c r="Z201" s="1824" t="str">
        <f>CONCATENATE(R201,X201)</f>
        <v>Muy BajaLeve</v>
      </c>
      <c r="AA201" s="1032" t="str">
        <f>IF(Z201="Muy AltaLeve","Alto",IF(Z201="Muy AltaMenor","Alto",IF(Z201="Muy AltaModerado","Alto",IF(Z201="Muy AltaMayor","Alto",IF(Z201="Muy AltaCatastrófico","Extremo",IF(Z201="AltaLeve","Moderado",IF(Z201="AltaMenor","Moderado",IF(Z201="AltaModerado","Alto",IF(Z201="AltaMayor","Alto",IF(Z201="AltaCatastrófico","Extremo",IF(Z201="MediaLeve","Moderado",IF(Z201="MediaMenor","Moderado",IF(Z201="MediaModerado","Moderado",IF(Z201="MediaMayor","Alto",IF(Z201="MediaCatastrófico","Extremo",IF(Z201="BajaLeve","Bajo",IF(Z201="BajaMenor","Moderado",IF(Z201="BajaModerado","Moderado",IF(Z201="BajaMayor","Alto",IF(Z201="BajaCatastrófico","Extremo",IF(Z201="Muy BajaLeve","Bajo",IF(Z201="Muy BajaMenor","Bajo",IF(Z201="Muy BajaModerado","Moderado",IF(Z201="Muy BajaMayor","Alto",IF(Z201="Muy BajaCatastrófico","Extremo","")))))))))))))))))))))))))</f>
        <v>Bajo</v>
      </c>
      <c r="AB201" s="97">
        <v>1</v>
      </c>
      <c r="AC201" s="898" t="s">
        <v>1629</v>
      </c>
      <c r="AD201" s="230" t="s">
        <v>1630</v>
      </c>
      <c r="AE201" s="12" t="s">
        <v>1631</v>
      </c>
      <c r="AF201" s="99" t="str">
        <f t="shared" si="12"/>
        <v>Probabilidad</v>
      </c>
      <c r="AG201" s="10" t="s">
        <v>221</v>
      </c>
      <c r="AH201" s="787">
        <f t="shared" si="13"/>
        <v>0.25</v>
      </c>
      <c r="AI201" s="10" t="s">
        <v>222</v>
      </c>
      <c r="AJ201" s="787">
        <f t="shared" si="14"/>
        <v>0.15</v>
      </c>
      <c r="AK201" s="101">
        <f t="shared" si="15"/>
        <v>0.4</v>
      </c>
      <c r="AL201" s="100">
        <f>IFERROR(IF(AF201="Probabilidad",(S201-(+S201*AK201)),IF(AF201="Impacto",S201,"")),"")</f>
        <v>0.12</v>
      </c>
      <c r="AM201" s="100">
        <f>IFERROR(IF(AF201="Impacto",(Y201-(+Y201*AK201)),IF(AF201="Probabilidad",Y201,"")),"")</f>
        <v>0.2</v>
      </c>
      <c r="AN201" s="50" t="s">
        <v>1157</v>
      </c>
      <c r="AO201" s="50" t="s">
        <v>245</v>
      </c>
      <c r="AP201" s="50" t="s">
        <v>241</v>
      </c>
      <c r="AQ201" s="50" t="s">
        <v>226</v>
      </c>
      <c r="AR201" s="1764" t="s">
        <v>1632</v>
      </c>
      <c r="AS201" s="1035">
        <f>S201</f>
        <v>0.2</v>
      </c>
      <c r="AT201" s="1035">
        <f>IF(AL201="","",MIN(AL201:AL206))</f>
        <v>4.3199999999999995E-2</v>
      </c>
      <c r="AU201" s="1032" t="str">
        <f>IFERROR(IF(AT201="","",IF(AT201&lt;=0.2,"Muy Baja",IF(AT201&lt;=0.4,"Baja",IF(AT201&lt;=0.6,"Media",IF(AT201&lt;=0.8,"Alta","Muy Alta"))))),"")</f>
        <v>Muy Baja</v>
      </c>
      <c r="AV201" s="1035">
        <f>Y201</f>
        <v>0.2</v>
      </c>
      <c r="AW201" s="1035">
        <f>IF(AM201="","",MIN(AM201:AM206))</f>
        <v>0.2</v>
      </c>
      <c r="AX201" s="1032" t="str">
        <f>IFERROR(IF(AW201="","",IF(AW201&lt;=0.2,"Leve",IF(AW201&lt;=0.4,"Menor",IF(AW201&lt;=0.6,"Moderado",IF(AW201&lt;=0.8,"Mayor","Catastrófico"))))),"")</f>
        <v>Leve</v>
      </c>
      <c r="AY201" s="1032" t="str">
        <f>AA201</f>
        <v>Bajo</v>
      </c>
      <c r="AZ201" s="1032" t="str">
        <f>IFERROR(IF(OR(AND(AU201="Muy Baja",AX201="Leve"),AND(AU201="Muy Baja",AX201="Menor"),AND(AU201="Baja",AX201="Leve")),"Bajo",IF(OR(AND(AU201="Muy baja",AX201="Moderado"),AND(AU201="Baja",AX201="Menor"),AND(AU201="Baja",AX201="Moderado"),AND(AU201="Media",AX201="Leve"),AND(AU201="Media",AX201="Menor"),AND(AU201="Media",AX201="Moderado"),AND(AU201="Alta",AX201="Leve"),AND(AU201="Alta",AX201="Menor")),"Moderado",IF(OR(AND(AU201="Muy Baja",AX201="Mayor"),AND(AU201="Baja",AX201="Mayor"),AND(AU201="Media",AX201="Mayor"),AND(AU201="Alta",AX201="Moderado"),AND(AU201="Alta",AX201="Mayor"),AND(AU201="Muy Alta",AX201="Leve"),AND(AU201="Muy Alta",AX201="Menor"),AND(AU201="Muy Alta",AX201="Moderado"),AND(AU201="Muy Alta",AX201="Mayor")),"Alto",IF(OR(AND(AU201="Muy Baja",AX201="Catastrófico"),AND(AU201="Baja",AX201="Catastrófico"),AND(AU201="Media",AX201="Catastrófico"),AND(AU201="Alta",AX201="Catastrófico"),AND(AU201="Muy Alta",AX201="Catastrófico")),"Extremo","")))),"")</f>
        <v>Bajo</v>
      </c>
      <c r="BA201" s="1015" t="s">
        <v>255</v>
      </c>
      <c r="BB201" s="309"/>
      <c r="BC201" s="46"/>
      <c r="BD201" s="103" t="str">
        <f t="shared" si="16"/>
        <v/>
      </c>
      <c r="BE201" s="9"/>
      <c r="BF201" s="9"/>
      <c r="BG201" s="9"/>
      <c r="BH201" s="9"/>
      <c r="BI201" s="46"/>
      <c r="BJ201" s="46"/>
      <c r="BK201" s="46"/>
      <c r="BL201" s="46"/>
      <c r="BM201" s="48"/>
      <c r="BN201" s="48"/>
      <c r="BO201" s="48"/>
      <c r="BP201" s="48"/>
      <c r="BQ201" s="104"/>
      <c r="BR201" s="797"/>
      <c r="BS201" s="883"/>
      <c r="BT201" s="883"/>
      <c r="BU201" s="1050"/>
      <c r="BV201" s="994"/>
      <c r="BW201" s="994"/>
      <c r="BX201" s="1874"/>
      <c r="BY201" s="1852"/>
      <c r="BZ201" s="997"/>
    </row>
    <row r="202" spans="1:78" ht="118" x14ac:dyDescent="0.2">
      <c r="A202" s="1817"/>
      <c r="B202" s="1818"/>
      <c r="C202" s="1819"/>
      <c r="D202" s="1820"/>
      <c r="E202" s="1004"/>
      <c r="F202" s="1759"/>
      <c r="G202" s="995"/>
      <c r="H202" s="1013"/>
      <c r="I202" s="1774"/>
      <c r="J202" s="1767"/>
      <c r="K202" s="1022"/>
      <c r="L202" s="995"/>
      <c r="M202" s="1169"/>
      <c r="N202" s="995"/>
      <c r="O202" s="995"/>
      <c r="P202" s="1191"/>
      <c r="Q202" s="1827"/>
      <c r="R202" s="1774"/>
      <c r="S202" s="1825"/>
      <c r="T202" s="1774"/>
      <c r="U202" s="1825"/>
      <c r="V202" s="1774"/>
      <c r="W202" s="1825"/>
      <c r="X202" s="1781"/>
      <c r="Y202" s="1825"/>
      <c r="Z202" s="1825"/>
      <c r="AA202" s="1769"/>
      <c r="AB202" s="812">
        <v>2</v>
      </c>
      <c r="AC202" s="898" t="s">
        <v>1633</v>
      </c>
      <c r="AD202" s="898" t="s">
        <v>1630</v>
      </c>
      <c r="AE202" s="774" t="s">
        <v>1631</v>
      </c>
      <c r="AF202" s="813" t="str">
        <f t="shared" si="12"/>
        <v>Probabilidad</v>
      </c>
      <c r="AG202" s="780" t="s">
        <v>221</v>
      </c>
      <c r="AH202" s="790">
        <f t="shared" si="13"/>
        <v>0.25</v>
      </c>
      <c r="AI202" s="780" t="s">
        <v>222</v>
      </c>
      <c r="AJ202" s="790">
        <f t="shared" si="14"/>
        <v>0.15</v>
      </c>
      <c r="AK202" s="814">
        <f t="shared" si="15"/>
        <v>0.4</v>
      </c>
      <c r="AL202" s="815">
        <f>IFERROR(IF(AND(AF201="Probabilidad",AF202="Probabilidad"),(AL201-(+AL201*AK202)),IF(AF202="Probabilidad",(S201-(+S201*AK202)),IF(AF202="Impacto",AL201,""))),"")</f>
        <v>7.1999999999999995E-2</v>
      </c>
      <c r="AM202" s="815">
        <f>IFERROR(IF(AND(AF201="Impacto",AF202="Impacto"),(AM201-(+AM201*AK202)),IF(AF202="Impacto",(Y201-(+Y201*AK202)),IF(AF202="Probabilidad",AM201,""))),"")</f>
        <v>0.2</v>
      </c>
      <c r="AN202" s="751" t="s">
        <v>1157</v>
      </c>
      <c r="AO202" s="751" t="s">
        <v>245</v>
      </c>
      <c r="AP202" s="751" t="s">
        <v>241</v>
      </c>
      <c r="AQ202" s="751" t="s">
        <v>226</v>
      </c>
      <c r="AR202" s="1013"/>
      <c r="AS202" s="1767"/>
      <c r="AT202" s="1767"/>
      <c r="AU202" s="1769"/>
      <c r="AV202" s="1767"/>
      <c r="AW202" s="1767"/>
      <c r="AX202" s="1769"/>
      <c r="AY202" s="1769"/>
      <c r="AZ202" s="1769"/>
      <c r="BA202" s="1774"/>
      <c r="BB202" s="894"/>
      <c r="BC202" s="789"/>
      <c r="BD202" s="822" t="str">
        <f t="shared" si="16"/>
        <v/>
      </c>
      <c r="BE202" s="774"/>
      <c r="BF202" s="774"/>
      <c r="BG202" s="774"/>
      <c r="BH202" s="774"/>
      <c r="BI202" s="789"/>
      <c r="BJ202" s="789"/>
      <c r="BK202" s="789"/>
      <c r="BL202" s="789"/>
      <c r="BM202" s="791"/>
      <c r="BN202" s="791"/>
      <c r="BO202" s="791"/>
      <c r="BP202" s="791"/>
      <c r="BQ202" s="792"/>
      <c r="BR202" s="796"/>
      <c r="BS202" s="884"/>
      <c r="BT202" s="884"/>
      <c r="BU202" s="1051"/>
      <c r="BV202" s="995"/>
      <c r="BW202" s="995"/>
      <c r="BX202" s="1875"/>
      <c r="BY202" s="1853"/>
      <c r="BZ202" s="998"/>
    </row>
    <row r="203" spans="1:78" ht="167" x14ac:dyDescent="0.2">
      <c r="A203" s="1817"/>
      <c r="B203" s="1818"/>
      <c r="C203" s="1819"/>
      <c r="D203" s="1820"/>
      <c r="E203" s="1004"/>
      <c r="F203" s="1759"/>
      <c r="G203" s="995"/>
      <c r="H203" s="1013"/>
      <c r="I203" s="1774"/>
      <c r="J203" s="1767"/>
      <c r="K203" s="1022"/>
      <c r="L203" s="995"/>
      <c r="M203" s="1169"/>
      <c r="N203" s="995"/>
      <c r="O203" s="995"/>
      <c r="P203" s="1191"/>
      <c r="Q203" s="1827"/>
      <c r="R203" s="1774"/>
      <c r="S203" s="1825"/>
      <c r="T203" s="1774"/>
      <c r="U203" s="1825"/>
      <c r="V203" s="1774"/>
      <c r="W203" s="1825"/>
      <c r="X203" s="1781"/>
      <c r="Y203" s="1825"/>
      <c r="Z203" s="1825"/>
      <c r="AA203" s="1769"/>
      <c r="AB203" s="812">
        <v>3</v>
      </c>
      <c r="AC203" s="898" t="s">
        <v>1634</v>
      </c>
      <c r="AD203" s="898">
        <v>3</v>
      </c>
      <c r="AE203" s="774" t="s">
        <v>1635</v>
      </c>
      <c r="AF203" s="813" t="str">
        <f t="shared" si="12"/>
        <v>Probabilidad</v>
      </c>
      <c r="AG203" s="780" t="s">
        <v>221</v>
      </c>
      <c r="AH203" s="790">
        <f t="shared" si="13"/>
        <v>0.25</v>
      </c>
      <c r="AI203" s="780" t="s">
        <v>222</v>
      </c>
      <c r="AJ203" s="790">
        <f t="shared" si="14"/>
        <v>0.15</v>
      </c>
      <c r="AK203" s="814">
        <f t="shared" si="15"/>
        <v>0.4</v>
      </c>
      <c r="AL203" s="815">
        <f>IFERROR(IF(AND(AF202="Probabilidad",AF203="Probabilidad"),(AL202-(+AL202*AK203)),IF(AND(AF202="Impacto",AF203="Probabilidad"),(AL201-(+AL201*AK203)),IF(AF203="Impacto",AL202,""))),"")</f>
        <v>4.3199999999999995E-2</v>
      </c>
      <c r="AM203" s="815">
        <f>IFERROR(IF(AND(AF202="Impacto",AF203="Impacto"),(AM202-(+AM202*AK203)),IF(AND(AF202="Probabilidad",AF203="Impacto"),(AM201-(+AM201*AK203)),IF(AF203="Probabilidad",AM202,""))),"")</f>
        <v>0.2</v>
      </c>
      <c r="AN203" s="751" t="s">
        <v>223</v>
      </c>
      <c r="AO203" s="751" t="s">
        <v>291</v>
      </c>
      <c r="AP203" s="751" t="s">
        <v>241</v>
      </c>
      <c r="AQ203" s="751" t="s">
        <v>226</v>
      </c>
      <c r="AR203" s="1013"/>
      <c r="AS203" s="1767"/>
      <c r="AT203" s="1767"/>
      <c r="AU203" s="1769"/>
      <c r="AV203" s="1767"/>
      <c r="AW203" s="1767"/>
      <c r="AX203" s="1769"/>
      <c r="AY203" s="1769"/>
      <c r="AZ203" s="1769"/>
      <c r="BA203" s="1774"/>
      <c r="BB203" s="894"/>
      <c r="BC203" s="789"/>
      <c r="BD203" s="822" t="str">
        <f t="shared" si="16"/>
        <v/>
      </c>
      <c r="BE203" s="774"/>
      <c r="BF203" s="774"/>
      <c r="BG203" s="774"/>
      <c r="BH203" s="774"/>
      <c r="BI203" s="789"/>
      <c r="BJ203" s="789"/>
      <c r="BK203" s="789"/>
      <c r="BL203" s="789"/>
      <c r="BM203" s="791"/>
      <c r="BN203" s="791"/>
      <c r="BO203" s="791"/>
      <c r="BP203" s="791"/>
      <c r="BQ203" s="792"/>
      <c r="BR203" s="796"/>
      <c r="BS203" s="884"/>
      <c r="BT203" s="884"/>
      <c r="BU203" s="1051"/>
      <c r="BV203" s="995"/>
      <c r="BW203" s="995"/>
      <c r="BX203" s="1875"/>
      <c r="BY203" s="1853"/>
      <c r="BZ203" s="998"/>
    </row>
    <row r="204" spans="1:78" ht="16" x14ac:dyDescent="0.2">
      <c r="A204" s="1817"/>
      <c r="B204" s="1818"/>
      <c r="C204" s="1819"/>
      <c r="D204" s="1820"/>
      <c r="E204" s="1004"/>
      <c r="F204" s="1759"/>
      <c r="G204" s="995"/>
      <c r="H204" s="1013"/>
      <c r="I204" s="1774"/>
      <c r="J204" s="1767"/>
      <c r="K204" s="1022"/>
      <c r="L204" s="995"/>
      <c r="M204" s="1169"/>
      <c r="N204" s="995"/>
      <c r="O204" s="995"/>
      <c r="P204" s="1191"/>
      <c r="Q204" s="1827"/>
      <c r="R204" s="1774"/>
      <c r="S204" s="1825"/>
      <c r="T204" s="1774"/>
      <c r="U204" s="1825"/>
      <c r="V204" s="1774"/>
      <c r="W204" s="1825"/>
      <c r="X204" s="1781"/>
      <c r="Y204" s="1825"/>
      <c r="Z204" s="1825"/>
      <c r="AA204" s="1769"/>
      <c r="AB204" s="812">
        <v>4</v>
      </c>
      <c r="AC204" s="898"/>
      <c r="AD204" s="898"/>
      <c r="AE204" s="774"/>
      <c r="AF204" s="813" t="str">
        <f t="shared" si="12"/>
        <v/>
      </c>
      <c r="AG204" s="780"/>
      <c r="AH204" s="790" t="str">
        <f t="shared" si="13"/>
        <v/>
      </c>
      <c r="AI204" s="780"/>
      <c r="AJ204" s="790" t="str">
        <f t="shared" si="14"/>
        <v/>
      </c>
      <c r="AK204" s="814" t="str">
        <f t="shared" si="15"/>
        <v/>
      </c>
      <c r="AL204" s="815" t="str">
        <f>IFERROR(IF(AND(AF203="Probabilidad",AF204="Probabilidad"),(AL203-(+AL203*AK204)),IF(AND(AF203="Impacto",AF204="Probabilidad"),(AL202-(+AL202*AK204)),IF(AF204="Impacto",AL203,""))),"")</f>
        <v/>
      </c>
      <c r="AM204" s="815" t="str">
        <f>IFERROR(IF(AND(AF203="Impacto",AF204="Impacto"),(AM203-(+AM203*AK204)),IF(AND(AF203="Probabilidad",AF204="Impacto"),(AM202-(+AM202*AK204)),IF(AF204="Probabilidad",AM203,""))),"")</f>
        <v/>
      </c>
      <c r="AN204" s="751"/>
      <c r="AO204" s="751"/>
      <c r="AP204" s="751"/>
      <c r="AQ204" s="751"/>
      <c r="AR204" s="1013"/>
      <c r="AS204" s="1767"/>
      <c r="AT204" s="1767"/>
      <c r="AU204" s="1769"/>
      <c r="AV204" s="1767"/>
      <c r="AW204" s="1767"/>
      <c r="AX204" s="1769"/>
      <c r="AY204" s="1769"/>
      <c r="AZ204" s="1769"/>
      <c r="BA204" s="1774"/>
      <c r="BB204" s="894"/>
      <c r="BC204" s="789"/>
      <c r="BD204" s="822" t="str">
        <f t="shared" si="16"/>
        <v/>
      </c>
      <c r="BE204" s="774"/>
      <c r="BF204" s="774"/>
      <c r="BG204" s="774"/>
      <c r="BH204" s="774"/>
      <c r="BI204" s="789"/>
      <c r="BJ204" s="789"/>
      <c r="BK204" s="789"/>
      <c r="BL204" s="789"/>
      <c r="BM204" s="791"/>
      <c r="BN204" s="791"/>
      <c r="BO204" s="791"/>
      <c r="BP204" s="791"/>
      <c r="BQ204" s="792"/>
      <c r="BR204" s="796"/>
      <c r="BS204" s="884"/>
      <c r="BT204" s="884"/>
      <c r="BU204" s="1051"/>
      <c r="BV204" s="995"/>
      <c r="BW204" s="995"/>
      <c r="BX204" s="1875"/>
      <c r="BY204" s="1853"/>
      <c r="BZ204" s="998"/>
    </row>
    <row r="205" spans="1:78" ht="16" x14ac:dyDescent="0.2">
      <c r="A205" s="1817"/>
      <c r="B205" s="1818"/>
      <c r="C205" s="1819"/>
      <c r="D205" s="1820"/>
      <c r="E205" s="1004"/>
      <c r="F205" s="1759"/>
      <c r="G205" s="995"/>
      <c r="H205" s="1013"/>
      <c r="I205" s="1774"/>
      <c r="J205" s="1767"/>
      <c r="K205" s="1022"/>
      <c r="L205" s="995"/>
      <c r="M205" s="1169"/>
      <c r="N205" s="995"/>
      <c r="O205" s="995"/>
      <c r="P205" s="1191"/>
      <c r="Q205" s="1827"/>
      <c r="R205" s="1774"/>
      <c r="S205" s="1825"/>
      <c r="T205" s="1774"/>
      <c r="U205" s="1825"/>
      <c r="V205" s="1774"/>
      <c r="W205" s="1825"/>
      <c r="X205" s="1781"/>
      <c r="Y205" s="1825"/>
      <c r="Z205" s="1825"/>
      <c r="AA205" s="1769"/>
      <c r="AB205" s="812">
        <v>5</v>
      </c>
      <c r="AC205" s="900"/>
      <c r="AD205" s="900"/>
      <c r="AE205" s="28"/>
      <c r="AF205" s="813" t="str">
        <f t="shared" si="12"/>
        <v/>
      </c>
      <c r="AG205" s="780"/>
      <c r="AH205" s="790" t="str">
        <f t="shared" si="13"/>
        <v/>
      </c>
      <c r="AI205" s="780"/>
      <c r="AJ205" s="790" t="str">
        <f t="shared" si="14"/>
        <v/>
      </c>
      <c r="AK205" s="814" t="str">
        <f t="shared" si="15"/>
        <v/>
      </c>
      <c r="AL205" s="815" t="str">
        <f>IFERROR(IF(AND(AF204="Probabilidad",AF205="Probabilidad"),(AL204-(+AL204*AK205)),IF(AND(AF204="Impacto",AF205="Probabilidad"),(AL203-(+AL203*AK205)),IF(AF205="Impacto",AL204,""))),"")</f>
        <v/>
      </c>
      <c r="AM205" s="815" t="str">
        <f>IFERROR(IF(AND(AF204="Impacto",AF205="Impacto"),(AM204-(+AM204*AK205)),IF(AND(AF204="Probabilidad",AF205="Impacto"),(AM203-(+AM203*AK205)),IF(AF205="Probabilidad",AM204,""))),"")</f>
        <v/>
      </c>
      <c r="AN205" s="751"/>
      <c r="AO205" s="751"/>
      <c r="AP205" s="751"/>
      <c r="AQ205" s="751"/>
      <c r="AR205" s="1013"/>
      <c r="AS205" s="1767"/>
      <c r="AT205" s="1767"/>
      <c r="AU205" s="1769"/>
      <c r="AV205" s="1767"/>
      <c r="AW205" s="1767"/>
      <c r="AX205" s="1769"/>
      <c r="AY205" s="1769"/>
      <c r="AZ205" s="1769"/>
      <c r="BA205" s="1774"/>
      <c r="BB205" s="894"/>
      <c r="BC205" s="789"/>
      <c r="BD205" s="822" t="str">
        <f t="shared" si="16"/>
        <v/>
      </c>
      <c r="BE205" s="774"/>
      <c r="BF205" s="774"/>
      <c r="BG205" s="774"/>
      <c r="BH205" s="774"/>
      <c r="BI205" s="789"/>
      <c r="BJ205" s="789"/>
      <c r="BK205" s="789"/>
      <c r="BL205" s="789"/>
      <c r="BM205" s="791"/>
      <c r="BN205" s="791"/>
      <c r="BO205" s="791"/>
      <c r="BP205" s="791"/>
      <c r="BQ205" s="792"/>
      <c r="BR205" s="796"/>
      <c r="BS205" s="884"/>
      <c r="BT205" s="884"/>
      <c r="BU205" s="1051"/>
      <c r="BV205" s="995"/>
      <c r="BW205" s="995"/>
      <c r="BX205" s="1875"/>
      <c r="BY205" s="1853"/>
      <c r="BZ205" s="998"/>
    </row>
    <row r="206" spans="1:78" ht="17" thickBot="1" x14ac:dyDescent="0.25">
      <c r="A206" s="1817"/>
      <c r="B206" s="1818"/>
      <c r="C206" s="1819"/>
      <c r="D206" s="1821"/>
      <c r="E206" s="1005"/>
      <c r="F206" s="1760"/>
      <c r="G206" s="996"/>
      <c r="H206" s="1014"/>
      <c r="I206" s="1775"/>
      <c r="J206" s="1768"/>
      <c r="K206" s="1023"/>
      <c r="L206" s="996"/>
      <c r="M206" s="1170"/>
      <c r="N206" s="996"/>
      <c r="O206" s="996"/>
      <c r="P206" s="1192"/>
      <c r="Q206" s="1828"/>
      <c r="R206" s="1775"/>
      <c r="S206" s="1826"/>
      <c r="T206" s="1775"/>
      <c r="U206" s="1826"/>
      <c r="V206" s="1775"/>
      <c r="W206" s="1826"/>
      <c r="X206" s="1782"/>
      <c r="Y206" s="1826"/>
      <c r="Z206" s="1826"/>
      <c r="AA206" s="1770"/>
      <c r="AB206" s="773">
        <v>6</v>
      </c>
      <c r="AC206" s="757"/>
      <c r="AD206" s="757"/>
      <c r="AE206" s="757"/>
      <c r="AF206" s="896" t="str">
        <f t="shared" si="12"/>
        <v/>
      </c>
      <c r="AG206" s="888"/>
      <c r="AH206" s="887" t="str">
        <f t="shared" si="13"/>
        <v/>
      </c>
      <c r="AI206" s="888"/>
      <c r="AJ206" s="887" t="str">
        <f t="shared" si="14"/>
        <v/>
      </c>
      <c r="AK206" s="889" t="str">
        <f t="shared" si="15"/>
        <v/>
      </c>
      <c r="AL206" s="815" t="str">
        <f>IFERROR(IF(AND(AF205="Probabilidad",AF206="Probabilidad"),(AL205-(+AL205*AK206)),IF(AND(AF205="Impacto",AF206="Probabilidad"),(AL204-(+AL204*AK206)),IF(AF206="Impacto",AL205,""))),"")</f>
        <v/>
      </c>
      <c r="AM206" s="815" t="str">
        <f>IFERROR(IF(AND(AF205="Impacto",AF206="Impacto"),(AM205-(+AM205*AK206)),IF(AND(AF205="Probabilidad",AF206="Impacto"),(AM204-(+AM204*AK206)),IF(AF206="Probabilidad",AM205,""))),"")</f>
        <v/>
      </c>
      <c r="AN206" s="51"/>
      <c r="AO206" s="51"/>
      <c r="AP206" s="51"/>
      <c r="AQ206" s="51"/>
      <c r="AR206" s="1014"/>
      <c r="AS206" s="1768"/>
      <c r="AT206" s="1768"/>
      <c r="AU206" s="1770"/>
      <c r="AV206" s="1768"/>
      <c r="AW206" s="1768"/>
      <c r="AX206" s="1770"/>
      <c r="AY206" s="1770"/>
      <c r="AZ206" s="1770"/>
      <c r="BA206" s="1775"/>
      <c r="BB206" s="901"/>
      <c r="BC206" s="770"/>
      <c r="BD206" s="762" t="str">
        <f t="shared" si="16"/>
        <v/>
      </c>
      <c r="BE206" s="757"/>
      <c r="BF206" s="757"/>
      <c r="BG206" s="757"/>
      <c r="BH206" s="757"/>
      <c r="BI206" s="770"/>
      <c r="BJ206" s="770"/>
      <c r="BK206" s="770"/>
      <c r="BL206" s="770"/>
      <c r="BM206" s="749"/>
      <c r="BN206" s="749"/>
      <c r="BO206" s="749"/>
      <c r="BP206" s="749"/>
      <c r="BQ206" s="766"/>
      <c r="BR206" s="890"/>
      <c r="BS206" s="891"/>
      <c r="BT206" s="891"/>
      <c r="BU206" s="1052"/>
      <c r="BV206" s="996"/>
      <c r="BW206" s="996"/>
      <c r="BX206" s="1876"/>
      <c r="BY206" s="1854"/>
      <c r="BZ206" s="999"/>
    </row>
    <row r="207" spans="1:78" ht="167" x14ac:dyDescent="0.2">
      <c r="A207" s="1817"/>
      <c r="B207" s="1818"/>
      <c r="C207" s="1819"/>
      <c r="D207" s="1000" t="s">
        <v>1387</v>
      </c>
      <c r="E207" s="1003" t="s">
        <v>398</v>
      </c>
      <c r="F207" s="1006">
        <v>4</v>
      </c>
      <c r="G207" s="994" t="s">
        <v>1626</v>
      </c>
      <c r="H207" s="1012" t="s">
        <v>1247</v>
      </c>
      <c r="I207" s="1015" t="s">
        <v>1215</v>
      </c>
      <c r="J207" s="1812" t="str">
        <f>IF(D207="","",IF(D207="RG",[1]Árbol!A218,IF(D207="RIC",[1]Árbol!A218,IF(D207="RLAFT",[1]Árbol!A218,IF(D207="RF",[1]Árbol!A218,IF(I207="","",(CONCATENATE(I207," ",$M$3," ",G207," ",$M$4," ",O207," ",$M$5," ",N207))))))))</f>
        <v>Pérdida de Disponibilidad de Credenciales de acceso a las Redes Sociales (Comunicaciones)  1. Ataques cibernéticos
1a. Perdida o borrado de la información. 
1 b. Mal funcionamiento del software
2. Acceso no autorizado a cuenta de red principal
3. Secuestro de la cuenta.
4.  Inhabilitación de la cuenta por parte de sus propietaros.   1. Ausencia de parametros de seguridad
1a. Ausencia de copias de respaldo
2. Ausencia de control de acceso a las redes sociales</v>
      </c>
      <c r="K207" s="1021" t="s">
        <v>313</v>
      </c>
      <c r="L207" s="994" t="s">
        <v>314</v>
      </c>
      <c r="M207" s="1168" t="s">
        <v>1389</v>
      </c>
      <c r="N207" s="994" t="s">
        <v>1636</v>
      </c>
      <c r="O207" s="994" t="s">
        <v>1637</v>
      </c>
      <c r="P207" s="1075" t="s">
        <v>1392</v>
      </c>
      <c r="Q207" s="1831" t="s">
        <v>1392</v>
      </c>
      <c r="R207" s="1015" t="s">
        <v>250</v>
      </c>
      <c r="S207" s="1824">
        <f>IF(R207="Muy Alta",100%,IF(R207="Alta",80%,IF(R207="Media",60%,IF(R207="Baja",40%,IF(R207="Muy Baja",20%,"")))))</f>
        <v>0.4</v>
      </c>
      <c r="T207" s="1015" t="s">
        <v>317</v>
      </c>
      <c r="U207" s="1824">
        <f>IF(T207="Catastrófico",100%,IF(T207="Mayor",80%,IF(T207="Moderado",60%,IF(T207="Menor",40%,IF(T207="Leve",20%,"")))))</f>
        <v>0.2</v>
      </c>
      <c r="V207" s="1015" t="s">
        <v>251</v>
      </c>
      <c r="W207" s="1824">
        <f>IF(V207="Catastrófico",100%,IF(V207="Mayor",80%,IF(V207="Moderado",60%,IF(V207="Menor",40%,IF(V207="Leve",20%,"")))))</f>
        <v>0.4</v>
      </c>
      <c r="X207" s="1029" t="str">
        <f>IF(Y207=100%,"Catastrófico",IF(Y207=80%,"Mayor",IF(Y207=60%,"Moderado",IF(Y207=40%,"Menor",IF(Y207=20%,"Leve","")))))</f>
        <v>Menor</v>
      </c>
      <c r="Y207" s="1824">
        <f>IF(AND(U207="",W207=""),"",MAX(U207,W207))</f>
        <v>0.4</v>
      </c>
      <c r="Z207" s="1824" t="str">
        <f>CONCATENATE(R207,X207)</f>
        <v>BajaMenor</v>
      </c>
      <c r="AA207" s="1032" t="str">
        <f>IF(Z207="Muy AltaLeve","Alto",IF(Z207="Muy AltaMenor","Alto",IF(Z207="Muy AltaModerado","Alto",IF(Z207="Muy AltaMayor","Alto",IF(Z207="Muy AltaCatastrófico","Extremo",IF(Z207="AltaLeve","Moderado",IF(Z207="AltaMenor","Moderado",IF(Z207="AltaModerado","Alto",IF(Z207="AltaMayor","Alto",IF(Z207="AltaCatastrófico","Extremo",IF(Z207="MediaLeve","Moderado",IF(Z207="MediaMenor","Moderado",IF(Z207="MediaModerado","Moderado",IF(Z207="MediaMayor","Alto",IF(Z207="MediaCatastrófico","Extremo",IF(Z207="BajaLeve","Bajo",IF(Z207="BajaMenor","Moderado",IF(Z207="BajaModerado","Moderado",IF(Z207="BajaMayor","Alto",IF(Z207="BajaCatastrófico","Extremo",IF(Z207="Muy BajaLeve","Bajo",IF(Z207="Muy BajaMenor","Bajo",IF(Z207="Muy BajaModerado","Moderado",IF(Z207="Muy BajaMayor","Alto",IF(Z207="Muy BajaCatastrófico","Extremo","")))))))))))))))))))))))))</f>
        <v>Moderado</v>
      </c>
      <c r="AB207" s="97">
        <v>1</v>
      </c>
      <c r="AC207" s="9" t="s">
        <v>1638</v>
      </c>
      <c r="AD207" s="9" t="s">
        <v>1639</v>
      </c>
      <c r="AE207" s="9" t="s">
        <v>1635</v>
      </c>
      <c r="AF207" s="99" t="str">
        <f t="shared" si="12"/>
        <v>Probabilidad</v>
      </c>
      <c r="AG207" s="10" t="s">
        <v>221</v>
      </c>
      <c r="AH207" s="787">
        <f t="shared" si="13"/>
        <v>0.25</v>
      </c>
      <c r="AI207" s="10" t="s">
        <v>222</v>
      </c>
      <c r="AJ207" s="787">
        <f t="shared" si="14"/>
        <v>0.15</v>
      </c>
      <c r="AK207" s="101">
        <f t="shared" si="15"/>
        <v>0.4</v>
      </c>
      <c r="AL207" s="100">
        <f>IFERROR(IF(AF207="Probabilidad",(S207-(+S207*AK207)),IF(AF207="Impacto",S207,"")),"")</f>
        <v>0.24</v>
      </c>
      <c r="AM207" s="100">
        <f>IFERROR(IF(AF207="Impacto",(Y207-(+Y207*AK207)),IF(AF207="Probabilidad",Y207,"")),"")</f>
        <v>0.4</v>
      </c>
      <c r="AN207" s="50" t="s">
        <v>223</v>
      </c>
      <c r="AO207" s="50" t="s">
        <v>291</v>
      </c>
      <c r="AP207" s="50" t="s">
        <v>241</v>
      </c>
      <c r="AQ207" s="50" t="s">
        <v>226</v>
      </c>
      <c r="AR207" s="1764" t="s">
        <v>1640</v>
      </c>
      <c r="AS207" s="1035">
        <f>S207</f>
        <v>0.4</v>
      </c>
      <c r="AT207" s="1035">
        <f>IF(AL207="","",MIN(AL207:AL212))</f>
        <v>0.14399999999999999</v>
      </c>
      <c r="AU207" s="1032" t="str">
        <f>IFERROR(IF(AT207="","",IF(AT207&lt;=0.2,"Muy Baja",IF(AT207&lt;=0.4,"Baja",IF(AT207&lt;=0.6,"Media",IF(AT207&lt;=0.8,"Alta","Muy Alta"))))),"")</f>
        <v>Muy Baja</v>
      </c>
      <c r="AV207" s="1035">
        <f>Y207</f>
        <v>0.4</v>
      </c>
      <c r="AW207" s="1035">
        <f>IF(AM207="","",MIN(AM207:AM212))</f>
        <v>0.4</v>
      </c>
      <c r="AX207" s="1032" t="str">
        <f>IFERROR(IF(AW207="","",IF(AW207&lt;=0.2,"Leve",IF(AW207&lt;=0.4,"Menor",IF(AW207&lt;=0.6,"Moderado",IF(AW207&lt;=0.8,"Mayor","Catastrófico"))))),"")</f>
        <v>Menor</v>
      </c>
      <c r="AY207" s="1032" t="str">
        <f>AA207</f>
        <v>Moderado</v>
      </c>
      <c r="AZ207" s="1032" t="str">
        <f>IFERROR(IF(OR(AND(AU207="Muy Baja",AX207="Leve"),AND(AU207="Muy Baja",AX207="Menor"),AND(AU207="Baja",AX207="Leve")),"Bajo",IF(OR(AND(AU207="Muy baja",AX207="Moderado"),AND(AU207="Baja",AX207="Menor"),AND(AU207="Baja",AX207="Moderado"),AND(AU207="Media",AX207="Leve"),AND(AU207="Media",AX207="Menor"),AND(AU207="Media",AX207="Moderado"),AND(AU207="Alta",AX207="Leve"),AND(AU207="Alta",AX207="Menor")),"Moderado",IF(OR(AND(AU207="Muy Baja",AX207="Mayor"),AND(AU207="Baja",AX207="Mayor"),AND(AU207="Media",AX207="Mayor"),AND(AU207="Alta",AX207="Moderado"),AND(AU207="Alta",AX207="Mayor"),AND(AU207="Muy Alta",AX207="Leve"),AND(AU207="Muy Alta",AX207="Menor"),AND(AU207="Muy Alta",AX207="Moderado"),AND(AU207="Muy Alta",AX207="Mayor")),"Alto",IF(OR(AND(AU207="Muy Baja",AX207="Catastrófico"),AND(AU207="Baja",AX207="Catastrófico"),AND(AU207="Media",AX207="Catastrófico"),AND(AU207="Alta",AX207="Catastrófico"),AND(AU207="Muy Alta",AX207="Catastrófico")),"Extremo","")))),"")</f>
        <v>Bajo</v>
      </c>
      <c r="BA207" s="1015" t="s">
        <v>255</v>
      </c>
      <c r="BB207" s="46"/>
      <c r="BC207" s="46"/>
      <c r="BD207" s="103" t="str">
        <f t="shared" si="16"/>
        <v/>
      </c>
      <c r="BE207" s="9"/>
      <c r="BF207" s="9"/>
      <c r="BG207" s="9"/>
      <c r="BH207" s="9"/>
      <c r="BI207" s="46"/>
      <c r="BJ207" s="46"/>
      <c r="BK207" s="46"/>
      <c r="BL207" s="46"/>
      <c r="BM207" s="48"/>
      <c r="BN207" s="48"/>
      <c r="BO207" s="48"/>
      <c r="BP207" s="48"/>
      <c r="BQ207" s="104"/>
      <c r="BR207" s="797"/>
      <c r="BS207" s="883"/>
      <c r="BT207" s="883"/>
      <c r="BU207" s="1050"/>
      <c r="BV207" s="994"/>
      <c r="BW207" s="994"/>
      <c r="BX207" s="1874"/>
      <c r="BY207" s="1852"/>
      <c r="BZ207" s="997"/>
    </row>
    <row r="208" spans="1:78" ht="167" x14ac:dyDescent="0.2">
      <c r="A208" s="1817"/>
      <c r="B208" s="1818"/>
      <c r="C208" s="1819"/>
      <c r="D208" s="1820"/>
      <c r="E208" s="1004"/>
      <c r="F208" s="1759"/>
      <c r="G208" s="995"/>
      <c r="H208" s="1013"/>
      <c r="I208" s="1774"/>
      <c r="J208" s="1767"/>
      <c r="K208" s="1022"/>
      <c r="L208" s="995"/>
      <c r="M208" s="1169"/>
      <c r="N208" s="995"/>
      <c r="O208" s="995"/>
      <c r="P208" s="1191"/>
      <c r="Q208" s="1832"/>
      <c r="R208" s="1774"/>
      <c r="S208" s="1825"/>
      <c r="T208" s="1774"/>
      <c r="U208" s="1825"/>
      <c r="V208" s="1774"/>
      <c r="W208" s="1825"/>
      <c r="X208" s="1781"/>
      <c r="Y208" s="1825"/>
      <c r="Z208" s="1825"/>
      <c r="AA208" s="1769"/>
      <c r="AB208" s="812">
        <v>2</v>
      </c>
      <c r="AC208" s="774" t="s">
        <v>1641</v>
      </c>
      <c r="AD208" s="774" t="s">
        <v>1639</v>
      </c>
      <c r="AE208" s="774" t="s">
        <v>1642</v>
      </c>
      <c r="AF208" s="813" t="str">
        <f t="shared" si="12"/>
        <v>Probabilidad</v>
      </c>
      <c r="AG208" s="780" t="s">
        <v>221</v>
      </c>
      <c r="AH208" s="790">
        <f t="shared" si="13"/>
        <v>0.25</v>
      </c>
      <c r="AI208" s="780" t="s">
        <v>222</v>
      </c>
      <c r="AJ208" s="790">
        <f t="shared" si="14"/>
        <v>0.15</v>
      </c>
      <c r="AK208" s="814">
        <f t="shared" si="15"/>
        <v>0.4</v>
      </c>
      <c r="AL208" s="815">
        <f>IFERROR(IF(AND(AF207="Probabilidad",AF208="Probabilidad"),(AL207-(+AL207*AK208)),IF(AF208="Probabilidad",(S207-(+S207*AK208)),IF(AF208="Impacto",AL207,""))),"")</f>
        <v>0.14399999999999999</v>
      </c>
      <c r="AM208" s="815">
        <f>IFERROR(IF(AND(AF207="Impacto",AF208="Impacto"),(AM207-(+AM207*AK208)),IF(AF208="Impacto",(Y207-(+Y207*AK208)),IF(AF208="Probabilidad",AM207,""))),"")</f>
        <v>0.4</v>
      </c>
      <c r="AN208" s="751" t="s">
        <v>771</v>
      </c>
      <c r="AO208" s="751" t="s">
        <v>291</v>
      </c>
      <c r="AP208" s="751" t="s">
        <v>241</v>
      </c>
      <c r="AQ208" s="751" t="s">
        <v>226</v>
      </c>
      <c r="AR208" s="1013"/>
      <c r="AS208" s="1767"/>
      <c r="AT208" s="1767"/>
      <c r="AU208" s="1769"/>
      <c r="AV208" s="1767"/>
      <c r="AW208" s="1767"/>
      <c r="AX208" s="1769"/>
      <c r="AY208" s="1769"/>
      <c r="AZ208" s="1769"/>
      <c r="BA208" s="1774"/>
      <c r="BB208" s="789"/>
      <c r="BC208" s="789"/>
      <c r="BD208" s="822" t="str">
        <f t="shared" si="16"/>
        <v/>
      </c>
      <c r="BE208" s="774"/>
      <c r="BF208" s="774"/>
      <c r="BG208" s="774"/>
      <c r="BH208" s="774"/>
      <c r="BI208" s="789"/>
      <c r="BJ208" s="789"/>
      <c r="BK208" s="789"/>
      <c r="BL208" s="789"/>
      <c r="BM208" s="791"/>
      <c r="BN208" s="791"/>
      <c r="BO208" s="791"/>
      <c r="BP208" s="791"/>
      <c r="BQ208" s="792"/>
      <c r="BR208" s="796"/>
      <c r="BS208" s="884"/>
      <c r="BT208" s="884"/>
      <c r="BU208" s="1051"/>
      <c r="BV208" s="995"/>
      <c r="BW208" s="995"/>
      <c r="BX208" s="1875"/>
      <c r="BY208" s="1853"/>
      <c r="BZ208" s="998"/>
    </row>
    <row r="209" spans="1:78" ht="16" x14ac:dyDescent="0.2">
      <c r="A209" s="1817"/>
      <c r="B209" s="1818"/>
      <c r="C209" s="1819"/>
      <c r="D209" s="1820"/>
      <c r="E209" s="1004"/>
      <c r="F209" s="1759"/>
      <c r="G209" s="995"/>
      <c r="H209" s="1013"/>
      <c r="I209" s="1774"/>
      <c r="J209" s="1767"/>
      <c r="K209" s="1022"/>
      <c r="L209" s="995"/>
      <c r="M209" s="1169"/>
      <c r="N209" s="995"/>
      <c r="O209" s="995"/>
      <c r="P209" s="1191"/>
      <c r="Q209" s="1832"/>
      <c r="R209" s="1774"/>
      <c r="S209" s="1825"/>
      <c r="T209" s="1774"/>
      <c r="U209" s="1825"/>
      <c r="V209" s="1774"/>
      <c r="W209" s="1825"/>
      <c r="X209" s="1781"/>
      <c r="Y209" s="1825"/>
      <c r="Z209" s="1825"/>
      <c r="AA209" s="1769"/>
      <c r="AB209" s="812">
        <v>3</v>
      </c>
      <c r="AC209" s="774"/>
      <c r="AD209" s="774"/>
      <c r="AE209" s="774"/>
      <c r="AF209" s="813" t="str">
        <f t="shared" si="12"/>
        <v/>
      </c>
      <c r="AG209" s="780"/>
      <c r="AH209" s="790" t="str">
        <f t="shared" si="13"/>
        <v/>
      </c>
      <c r="AI209" s="780"/>
      <c r="AJ209" s="790" t="str">
        <f t="shared" si="14"/>
        <v/>
      </c>
      <c r="AK209" s="814" t="str">
        <f t="shared" si="15"/>
        <v/>
      </c>
      <c r="AL209" s="815" t="str">
        <f>IFERROR(IF(AND(AF208="Probabilidad",AF209="Probabilidad"),(AL208-(+AL208*AK209)),IF(AND(AF208="Impacto",AF209="Probabilidad"),(AL207-(+AL207*AK209)),IF(AF209="Impacto",AL208,""))),"")</f>
        <v/>
      </c>
      <c r="AM209" s="815" t="str">
        <f>IFERROR(IF(AND(AF208="Impacto",AF209="Impacto"),(AM208-(+AM208*AK209)),IF(AND(AF208="Probabilidad",AF209="Impacto"),(AM207-(+AM207*AK209)),IF(AF209="Probabilidad",AM208,""))),"")</f>
        <v/>
      </c>
      <c r="AN209" s="751"/>
      <c r="AO209" s="751"/>
      <c r="AP209" s="751"/>
      <c r="AQ209" s="751"/>
      <c r="AR209" s="1013"/>
      <c r="AS209" s="1767"/>
      <c r="AT209" s="1767"/>
      <c r="AU209" s="1769"/>
      <c r="AV209" s="1767"/>
      <c r="AW209" s="1767"/>
      <c r="AX209" s="1769"/>
      <c r="AY209" s="1769"/>
      <c r="AZ209" s="1769"/>
      <c r="BA209" s="1774"/>
      <c r="BB209" s="789"/>
      <c r="BC209" s="789"/>
      <c r="BD209" s="822" t="str">
        <f t="shared" si="16"/>
        <v/>
      </c>
      <c r="BE209" s="774"/>
      <c r="BF209" s="774"/>
      <c r="BG209" s="774"/>
      <c r="BH209" s="774"/>
      <c r="BI209" s="789"/>
      <c r="BJ209" s="789"/>
      <c r="BK209" s="789"/>
      <c r="BL209" s="789"/>
      <c r="BM209" s="791"/>
      <c r="BN209" s="791"/>
      <c r="BO209" s="791"/>
      <c r="BP209" s="791"/>
      <c r="BQ209" s="792"/>
      <c r="BR209" s="796"/>
      <c r="BS209" s="884"/>
      <c r="BT209" s="884"/>
      <c r="BU209" s="1051"/>
      <c r="BV209" s="995"/>
      <c r="BW209" s="995"/>
      <c r="BX209" s="1875"/>
      <c r="BY209" s="1853"/>
      <c r="BZ209" s="998"/>
    </row>
    <row r="210" spans="1:78" ht="16" x14ac:dyDescent="0.2">
      <c r="A210" s="1817"/>
      <c r="B210" s="1818"/>
      <c r="C210" s="1819"/>
      <c r="D210" s="1820"/>
      <c r="E210" s="1004"/>
      <c r="F210" s="1759"/>
      <c r="G210" s="995"/>
      <c r="H210" s="1013"/>
      <c r="I210" s="1774"/>
      <c r="J210" s="1767"/>
      <c r="K210" s="1022"/>
      <c r="L210" s="995"/>
      <c r="M210" s="1169"/>
      <c r="N210" s="995"/>
      <c r="O210" s="995"/>
      <c r="P210" s="1191"/>
      <c r="Q210" s="1832"/>
      <c r="R210" s="1774"/>
      <c r="S210" s="1825"/>
      <c r="T210" s="1774"/>
      <c r="U210" s="1825"/>
      <c r="V210" s="1774"/>
      <c r="W210" s="1825"/>
      <c r="X210" s="1781"/>
      <c r="Y210" s="1825"/>
      <c r="Z210" s="1825"/>
      <c r="AA210" s="1769"/>
      <c r="AB210" s="812">
        <v>4</v>
      </c>
      <c r="AC210" s="774"/>
      <c r="AD210" s="774"/>
      <c r="AE210" s="774"/>
      <c r="AF210" s="813" t="str">
        <f t="shared" si="12"/>
        <v/>
      </c>
      <c r="AG210" s="780"/>
      <c r="AH210" s="790" t="str">
        <f t="shared" si="13"/>
        <v/>
      </c>
      <c r="AI210" s="780"/>
      <c r="AJ210" s="790" t="str">
        <f t="shared" si="14"/>
        <v/>
      </c>
      <c r="AK210" s="814" t="str">
        <f t="shared" si="15"/>
        <v/>
      </c>
      <c r="AL210" s="815" t="str">
        <f>IFERROR(IF(AND(AF209="Probabilidad",AF210="Probabilidad"),(AL209-(+AL209*AK210)),IF(AND(AF209="Impacto",AF210="Probabilidad"),(AL208-(+AL208*AK210)),IF(AF210="Impacto",AL209,""))),"")</f>
        <v/>
      </c>
      <c r="AM210" s="815" t="str">
        <f>IFERROR(IF(AND(AF209="Impacto",AF210="Impacto"),(AM209-(+AM209*AK210)),IF(AND(AF209="Probabilidad",AF210="Impacto"),(AM208-(+AM208*AK210)),IF(AF210="Probabilidad",AM209,""))),"")</f>
        <v/>
      </c>
      <c r="AN210" s="751"/>
      <c r="AO210" s="751"/>
      <c r="AP210" s="751"/>
      <c r="AQ210" s="751"/>
      <c r="AR210" s="1013"/>
      <c r="AS210" s="1767"/>
      <c r="AT210" s="1767"/>
      <c r="AU210" s="1769"/>
      <c r="AV210" s="1767"/>
      <c r="AW210" s="1767"/>
      <c r="AX210" s="1769"/>
      <c r="AY210" s="1769"/>
      <c r="AZ210" s="1769"/>
      <c r="BA210" s="1774"/>
      <c r="BB210" s="789"/>
      <c r="BC210" s="789"/>
      <c r="BD210" s="822" t="str">
        <f t="shared" si="16"/>
        <v/>
      </c>
      <c r="BE210" s="774"/>
      <c r="BF210" s="774"/>
      <c r="BG210" s="774"/>
      <c r="BH210" s="774"/>
      <c r="BI210" s="789"/>
      <c r="BJ210" s="789"/>
      <c r="BK210" s="789"/>
      <c r="BL210" s="789"/>
      <c r="BM210" s="791"/>
      <c r="BN210" s="791"/>
      <c r="BO210" s="791"/>
      <c r="BP210" s="791"/>
      <c r="BQ210" s="792"/>
      <c r="BR210" s="796"/>
      <c r="BS210" s="884"/>
      <c r="BT210" s="884"/>
      <c r="BU210" s="1051"/>
      <c r="BV210" s="995"/>
      <c r="BW210" s="995"/>
      <c r="BX210" s="1875"/>
      <c r="BY210" s="1853"/>
      <c r="BZ210" s="998"/>
    </row>
    <row r="211" spans="1:78" ht="16" x14ac:dyDescent="0.2">
      <c r="A211" s="1817"/>
      <c r="B211" s="1818"/>
      <c r="C211" s="1819"/>
      <c r="D211" s="1820"/>
      <c r="E211" s="1004"/>
      <c r="F211" s="1759"/>
      <c r="G211" s="995"/>
      <c r="H211" s="1013"/>
      <c r="I211" s="1774"/>
      <c r="J211" s="1767"/>
      <c r="K211" s="1022"/>
      <c r="L211" s="995"/>
      <c r="M211" s="1169"/>
      <c r="N211" s="995"/>
      <c r="O211" s="995"/>
      <c r="P211" s="1191"/>
      <c r="Q211" s="1832"/>
      <c r="R211" s="1774"/>
      <c r="S211" s="1825"/>
      <c r="T211" s="1774"/>
      <c r="U211" s="1825"/>
      <c r="V211" s="1774"/>
      <c r="W211" s="1825"/>
      <c r="X211" s="1781"/>
      <c r="Y211" s="1825"/>
      <c r="Z211" s="1825"/>
      <c r="AA211" s="1769"/>
      <c r="AB211" s="812">
        <v>5</v>
      </c>
      <c r="AC211" s="774"/>
      <c r="AD211" s="774"/>
      <c r="AE211" s="774"/>
      <c r="AF211" s="813" t="str">
        <f t="shared" si="12"/>
        <v/>
      </c>
      <c r="AG211" s="780"/>
      <c r="AH211" s="790" t="str">
        <f t="shared" si="13"/>
        <v/>
      </c>
      <c r="AI211" s="780"/>
      <c r="AJ211" s="790" t="str">
        <f t="shared" si="14"/>
        <v/>
      </c>
      <c r="AK211" s="814" t="str">
        <f t="shared" si="15"/>
        <v/>
      </c>
      <c r="AL211" s="815" t="str">
        <f>IFERROR(IF(AND(AF210="Probabilidad",AF211="Probabilidad"),(AL210-(+AL210*AK211)),IF(AND(AF210="Impacto",AF211="Probabilidad"),(AL209-(+AL209*AK211)),IF(AF211="Impacto",AL210,""))),"")</f>
        <v/>
      </c>
      <c r="AM211" s="815" t="str">
        <f>IFERROR(IF(AND(AF210="Impacto",AF211="Impacto"),(AM210-(+AM210*AK211)),IF(AND(AF210="Probabilidad",AF211="Impacto"),(AM209-(+AM209*AK211)),IF(AF211="Probabilidad",AM210,""))),"")</f>
        <v/>
      </c>
      <c r="AN211" s="751"/>
      <c r="AO211" s="751"/>
      <c r="AP211" s="751"/>
      <c r="AQ211" s="751"/>
      <c r="AR211" s="1013"/>
      <c r="AS211" s="1767"/>
      <c r="AT211" s="1767"/>
      <c r="AU211" s="1769"/>
      <c r="AV211" s="1767"/>
      <c r="AW211" s="1767"/>
      <c r="AX211" s="1769"/>
      <c r="AY211" s="1769"/>
      <c r="AZ211" s="1769"/>
      <c r="BA211" s="1774"/>
      <c r="BB211" s="789"/>
      <c r="BC211" s="789"/>
      <c r="BD211" s="822" t="str">
        <f t="shared" si="16"/>
        <v/>
      </c>
      <c r="BE211" s="774"/>
      <c r="BF211" s="774"/>
      <c r="BG211" s="774"/>
      <c r="BH211" s="774"/>
      <c r="BI211" s="789"/>
      <c r="BJ211" s="789"/>
      <c r="BK211" s="789"/>
      <c r="BL211" s="789"/>
      <c r="BM211" s="791"/>
      <c r="BN211" s="791"/>
      <c r="BO211" s="791"/>
      <c r="BP211" s="791"/>
      <c r="BQ211" s="792"/>
      <c r="BR211" s="796"/>
      <c r="BS211" s="884"/>
      <c r="BT211" s="884"/>
      <c r="BU211" s="1051"/>
      <c r="BV211" s="995"/>
      <c r="BW211" s="995"/>
      <c r="BX211" s="1875"/>
      <c r="BY211" s="1853"/>
      <c r="BZ211" s="998"/>
    </row>
    <row r="212" spans="1:78" ht="17" thickBot="1" x14ac:dyDescent="0.25">
      <c r="A212" s="1817"/>
      <c r="B212" s="1818"/>
      <c r="C212" s="1819"/>
      <c r="D212" s="1821"/>
      <c r="E212" s="1005"/>
      <c r="F212" s="1760"/>
      <c r="G212" s="996"/>
      <c r="H212" s="1014"/>
      <c r="I212" s="1775"/>
      <c r="J212" s="1768"/>
      <c r="K212" s="1023"/>
      <c r="L212" s="996"/>
      <c r="M212" s="1170"/>
      <c r="N212" s="996"/>
      <c r="O212" s="996"/>
      <c r="P212" s="1192"/>
      <c r="Q212" s="1833"/>
      <c r="R212" s="1775"/>
      <c r="S212" s="1826"/>
      <c r="T212" s="1775"/>
      <c r="U212" s="1826"/>
      <c r="V212" s="1775"/>
      <c r="W212" s="1826"/>
      <c r="X212" s="1782"/>
      <c r="Y212" s="1826"/>
      <c r="Z212" s="1826"/>
      <c r="AA212" s="1770"/>
      <c r="AB212" s="773">
        <v>6</v>
      </c>
      <c r="AC212" s="757"/>
      <c r="AD212" s="757"/>
      <c r="AE212" s="757"/>
      <c r="AF212" s="896" t="str">
        <f t="shared" si="12"/>
        <v/>
      </c>
      <c r="AG212" s="888"/>
      <c r="AH212" s="887" t="str">
        <f t="shared" si="13"/>
        <v/>
      </c>
      <c r="AI212" s="888"/>
      <c r="AJ212" s="887" t="str">
        <f t="shared" si="14"/>
        <v/>
      </c>
      <c r="AK212" s="889" t="str">
        <f t="shared" si="15"/>
        <v/>
      </c>
      <c r="AL212" s="815" t="str">
        <f>IFERROR(IF(AND(AF211="Probabilidad",AF212="Probabilidad"),(AL211-(+AL211*AK212)),IF(AND(AF211="Impacto",AF212="Probabilidad"),(AL210-(+AL210*AK212)),IF(AF212="Impacto",AL211,""))),"")</f>
        <v/>
      </c>
      <c r="AM212" s="815" t="str">
        <f>IFERROR(IF(AND(AF211="Impacto",AF212="Impacto"),(AM211-(+AM211*AK212)),IF(AND(AF211="Probabilidad",AF212="Impacto"),(AM210-(+AM210*AK212)),IF(AF212="Probabilidad",AM211,""))),"")</f>
        <v/>
      </c>
      <c r="AN212" s="51"/>
      <c r="AO212" s="51"/>
      <c r="AP212" s="51"/>
      <c r="AQ212" s="51"/>
      <c r="AR212" s="1014"/>
      <c r="AS212" s="1768"/>
      <c r="AT212" s="1768"/>
      <c r="AU212" s="1770"/>
      <c r="AV212" s="1768"/>
      <c r="AW212" s="1768"/>
      <c r="AX212" s="1770"/>
      <c r="AY212" s="1770"/>
      <c r="AZ212" s="1770"/>
      <c r="BA212" s="1775"/>
      <c r="BB212" s="770"/>
      <c r="BC212" s="770"/>
      <c r="BD212" s="762" t="str">
        <f t="shared" si="16"/>
        <v/>
      </c>
      <c r="BE212" s="757"/>
      <c r="BF212" s="757"/>
      <c r="BG212" s="757"/>
      <c r="BH212" s="757"/>
      <c r="BI212" s="770"/>
      <c r="BJ212" s="770"/>
      <c r="BK212" s="770"/>
      <c r="BL212" s="770"/>
      <c r="BM212" s="749"/>
      <c r="BN212" s="749"/>
      <c r="BO212" s="749"/>
      <c r="BP212" s="749"/>
      <c r="BQ212" s="766"/>
      <c r="BR212" s="890"/>
      <c r="BS212" s="891"/>
      <c r="BT212" s="891"/>
      <c r="BU212" s="1052"/>
      <c r="BV212" s="996"/>
      <c r="BW212" s="996"/>
      <c r="BX212" s="1876"/>
      <c r="BY212" s="1854"/>
      <c r="BZ212" s="999"/>
    </row>
    <row r="213" spans="1:78" ht="167" x14ac:dyDescent="0.2">
      <c r="A213" s="1817"/>
      <c r="B213" s="1818"/>
      <c r="C213" s="1819"/>
      <c r="D213" s="1000" t="s">
        <v>1387</v>
      </c>
      <c r="E213" s="1003" t="s">
        <v>398</v>
      </c>
      <c r="F213" s="1006">
        <v>5</v>
      </c>
      <c r="G213" s="994" t="s">
        <v>1643</v>
      </c>
      <c r="H213" s="1012" t="s">
        <v>1247</v>
      </c>
      <c r="I213" s="1015" t="s">
        <v>1218</v>
      </c>
      <c r="J213" s="1812" t="str">
        <f>IF(D213="","",IF(D213="RG",[1]Árbol!A224,IF(D213="RIC",[1]Árbol!A224,IF(D213="RLAFT",[1]Árbol!A224,IF(D213="RF",[1]Árbol!A224,IF(I213="","",(CONCATENATE(I213," ",$M$3," ",G213," ",$M$4," ",O213," ",$M$5," ",N213))))))))</f>
        <v xml:space="preserve">Pérdida de confidencialidad e integridad de SharePoint (Comunicaciones)  1. Perdida o hurto  de información                                            2. Espionaje remoto                                                                                                                    3. Corrupción de los datos         1. Desconocimiento de las políticas de seguridad de la información                                                                                                        2. Ausencia de copias de respaldo                                                                             3. Asignación errada de los derechos de acceso                                                                              </v>
      </c>
      <c r="K213" s="1021" t="s">
        <v>313</v>
      </c>
      <c r="L213" s="994" t="s">
        <v>562</v>
      </c>
      <c r="M213" s="1168" t="s">
        <v>1389</v>
      </c>
      <c r="N213" s="994" t="s">
        <v>1526</v>
      </c>
      <c r="O213" s="994" t="s">
        <v>1527</v>
      </c>
      <c r="P213" s="1353" t="s">
        <v>1392</v>
      </c>
      <c r="Q213" s="1831" t="s">
        <v>1392</v>
      </c>
      <c r="R213" s="1015" t="s">
        <v>217</v>
      </c>
      <c r="S213" s="1824">
        <f>IF(R213="Muy Alta",100%,IF(R213="Alta",80%,IF(R213="Media",60%,IF(R213="Baja",40%,IF(R213="Muy Baja",20%,"")))))</f>
        <v>0.6</v>
      </c>
      <c r="T213" s="1015" t="s">
        <v>317</v>
      </c>
      <c r="U213" s="1824">
        <f>IF(T213="Catastrófico",100%,IF(T213="Mayor",80%,IF(T213="Moderado",60%,IF(T213="Menor",40%,IF(T213="Leve",20%,"")))))</f>
        <v>0.2</v>
      </c>
      <c r="V213" s="1015" t="s">
        <v>251</v>
      </c>
      <c r="W213" s="1824">
        <f>IF(V213="Catastrófico",100%,IF(V213="Mayor",80%,IF(V213="Moderado",60%,IF(V213="Menor",40%,IF(V213="Leve",20%,"")))))</f>
        <v>0.4</v>
      </c>
      <c r="X213" s="1029" t="str">
        <f>IF(Y213=100%,"Catastrófico",IF(Y213=80%,"Mayor",IF(Y213=60%,"Moderado",IF(Y213=40%,"Menor",IF(Y213=20%,"Leve","")))))</f>
        <v>Menor</v>
      </c>
      <c r="Y213" s="1824">
        <f>IF(AND(U213="",W213=""),"",MAX(U213,W213))</f>
        <v>0.4</v>
      </c>
      <c r="Z213" s="1824" t="str">
        <f>CONCATENATE(R213,X213)</f>
        <v>MediaMenor</v>
      </c>
      <c r="AA213" s="1032" t="str">
        <f>IF(Z213="Muy AltaLeve","Alto",IF(Z213="Muy AltaMenor","Alto",IF(Z213="Muy AltaModerado","Alto",IF(Z213="Muy AltaMayor","Alto",IF(Z213="Muy AltaCatastrófico","Extremo",IF(Z213="AltaLeve","Moderado",IF(Z213="AltaMenor","Moderado",IF(Z213="AltaModerado","Alto",IF(Z213="AltaMayor","Alto",IF(Z213="AltaCatastrófico","Extremo",IF(Z213="MediaLeve","Moderado",IF(Z213="MediaMenor","Moderado",IF(Z213="MediaModerado","Moderado",IF(Z213="MediaMayor","Alto",IF(Z213="MediaCatastrófico","Extremo",IF(Z213="BajaLeve","Bajo",IF(Z213="BajaMenor","Moderado",IF(Z213="BajaModerado","Moderado",IF(Z213="BajaMayor","Alto",IF(Z213="BajaCatastrófico","Extremo",IF(Z213="Muy BajaLeve","Bajo",IF(Z213="Muy BajaMenor","Bajo",IF(Z213="Muy BajaModerado","Moderado",IF(Z213="Muy BajaMayor","Alto",IF(Z213="Muy BajaCatastrófico","Extremo","")))))))))))))))))))))))))</f>
        <v>Moderado</v>
      </c>
      <c r="AB213" s="97">
        <v>1</v>
      </c>
      <c r="AC213" s="9" t="s">
        <v>1414</v>
      </c>
      <c r="AD213" s="9" t="s">
        <v>234</v>
      </c>
      <c r="AE213" s="9" t="s">
        <v>1410</v>
      </c>
      <c r="AF213" s="231" t="str">
        <f t="shared" si="12"/>
        <v>Probabilidad</v>
      </c>
      <c r="AG213" s="10" t="s">
        <v>221</v>
      </c>
      <c r="AH213" s="787">
        <f t="shared" si="13"/>
        <v>0.25</v>
      </c>
      <c r="AI213" s="10" t="s">
        <v>222</v>
      </c>
      <c r="AJ213" s="787">
        <f t="shared" si="14"/>
        <v>0.15</v>
      </c>
      <c r="AK213" s="101">
        <f t="shared" si="15"/>
        <v>0.4</v>
      </c>
      <c r="AL213" s="100">
        <f>IFERROR(IF(AF213="Probabilidad",(S213-(+S213*AK213)),IF(AF213="Impacto",S213,"")),"")</f>
        <v>0.36</v>
      </c>
      <c r="AM213" s="100">
        <f>IFERROR(IF(AF213="Impacto",(Y213-(+Y213*AK213)),IF(AF213="Probabilidad",Y213,"")),"")</f>
        <v>0.4</v>
      </c>
      <c r="AN213" s="50" t="s">
        <v>859</v>
      </c>
      <c r="AO213" s="50" t="s">
        <v>291</v>
      </c>
      <c r="AP213" s="50" t="s">
        <v>241</v>
      </c>
      <c r="AQ213" s="50" t="s">
        <v>226</v>
      </c>
      <c r="AR213" s="1764" t="s">
        <v>1416</v>
      </c>
      <c r="AS213" s="1035">
        <f>S213</f>
        <v>0.6</v>
      </c>
      <c r="AT213" s="1035">
        <f>IF(AL213="","",MIN(AL213:AL218))</f>
        <v>0.126</v>
      </c>
      <c r="AU213" s="1032" t="str">
        <f>IFERROR(IF(AT213="","",IF(AT213&lt;=0.2,"Muy Baja",IF(AT213&lt;=0.4,"Baja",IF(AT213&lt;=0.6,"Media",IF(AT213&lt;=0.8,"Alta","Muy Alta"))))),"")</f>
        <v>Muy Baja</v>
      </c>
      <c r="AV213" s="1035">
        <f>Y213</f>
        <v>0.4</v>
      </c>
      <c r="AW213" s="1035">
        <f>IF(AM213="","",MIN(AM213:AM218))</f>
        <v>0.22500000000000003</v>
      </c>
      <c r="AX213" s="1032" t="str">
        <f>IFERROR(IF(AW213="","",IF(AW213&lt;=0.2,"Leve",IF(AW213&lt;=0.4,"Menor",IF(AW213&lt;=0.6,"Moderado",IF(AW213&lt;=0.8,"Mayor","Catastrófico"))))),"")</f>
        <v>Menor</v>
      </c>
      <c r="AY213" s="1032" t="str">
        <f>AA213</f>
        <v>Moderado</v>
      </c>
      <c r="AZ213" s="1032" t="str">
        <f>IFERROR(IF(OR(AND(AU213="Muy Baja",AX213="Leve"),AND(AU213="Muy Baja",AX213="Menor"),AND(AU213="Baja",AX213="Leve")),"Bajo",IF(OR(AND(AU213="Muy baja",AX213="Moderado"),AND(AU213="Baja",AX213="Menor"),AND(AU213="Baja",AX213="Moderado"),AND(AU213="Media",AX213="Leve"),AND(AU213="Media",AX213="Menor"),AND(AU213="Media",AX213="Moderado"),AND(AU213="Alta",AX213="Leve"),AND(AU213="Alta",AX213="Menor")),"Moderado",IF(OR(AND(AU213="Muy Baja",AX213="Mayor"),AND(AU213="Baja",AX213="Mayor"),AND(AU213="Media",AX213="Mayor"),AND(AU213="Alta",AX213="Moderado"),AND(AU213="Alta",AX213="Mayor"),AND(AU213="Muy Alta",AX213="Leve"),AND(AU213="Muy Alta",AX213="Menor"),AND(AU213="Muy Alta",AX213="Moderado"),AND(AU213="Muy Alta",AX213="Mayor")),"Alto",IF(OR(AND(AU213="Muy Baja",AX213="Catastrófico"),AND(AU213="Baja",AX213="Catastrófico"),AND(AU213="Media",AX213="Catastrófico"),AND(AU213="Alta",AX213="Catastrófico"),AND(AU213="Muy Alta",AX213="Catastrófico")),"Extremo","")))),"")</f>
        <v>Bajo</v>
      </c>
      <c r="BA213" s="1015" t="s">
        <v>255</v>
      </c>
      <c r="BB213" s="46"/>
      <c r="BC213" s="46"/>
      <c r="BD213" s="103" t="str">
        <f t="shared" si="16"/>
        <v/>
      </c>
      <c r="BE213" s="9"/>
      <c r="BF213" s="9"/>
      <c r="BG213" s="9"/>
      <c r="BH213" s="9"/>
      <c r="BI213" s="46"/>
      <c r="BJ213" s="46"/>
      <c r="BK213" s="46"/>
      <c r="BL213" s="46"/>
      <c r="BM213" s="48"/>
      <c r="BN213" s="48"/>
      <c r="BO213" s="48"/>
      <c r="BP213" s="48"/>
      <c r="BQ213" s="104"/>
      <c r="BR213" s="797"/>
      <c r="BS213" s="883"/>
      <c r="BT213" s="883"/>
      <c r="BU213" s="1050"/>
      <c r="BV213" s="994"/>
      <c r="BW213" s="994"/>
      <c r="BX213" s="1874"/>
      <c r="BY213" s="1852"/>
      <c r="BZ213" s="997"/>
    </row>
    <row r="214" spans="1:78" ht="145" x14ac:dyDescent="0.2">
      <c r="A214" s="1817"/>
      <c r="B214" s="1818"/>
      <c r="C214" s="1819"/>
      <c r="D214" s="1820"/>
      <c r="E214" s="1004"/>
      <c r="F214" s="1759"/>
      <c r="G214" s="995"/>
      <c r="H214" s="1013"/>
      <c r="I214" s="1774"/>
      <c r="J214" s="1767"/>
      <c r="K214" s="1022"/>
      <c r="L214" s="995"/>
      <c r="M214" s="1169"/>
      <c r="N214" s="995"/>
      <c r="O214" s="995"/>
      <c r="P214" s="1488"/>
      <c r="Q214" s="1832"/>
      <c r="R214" s="1774"/>
      <c r="S214" s="1825"/>
      <c r="T214" s="1774"/>
      <c r="U214" s="1825"/>
      <c r="V214" s="1774"/>
      <c r="W214" s="1825"/>
      <c r="X214" s="1781"/>
      <c r="Y214" s="1825"/>
      <c r="Z214" s="1825"/>
      <c r="AA214" s="1769"/>
      <c r="AB214" s="812">
        <v>2</v>
      </c>
      <c r="AC214" s="774" t="s">
        <v>1417</v>
      </c>
      <c r="AD214" s="774">
        <v>2</v>
      </c>
      <c r="AE214" s="774" t="s">
        <v>1418</v>
      </c>
      <c r="AF214" s="813" t="str">
        <f t="shared" si="12"/>
        <v>Impacto</v>
      </c>
      <c r="AG214" s="780" t="s">
        <v>264</v>
      </c>
      <c r="AH214" s="790">
        <f t="shared" si="13"/>
        <v>0.1</v>
      </c>
      <c r="AI214" s="780" t="s">
        <v>222</v>
      </c>
      <c r="AJ214" s="790">
        <f t="shared" si="14"/>
        <v>0.15</v>
      </c>
      <c r="AK214" s="814">
        <f t="shared" si="15"/>
        <v>0.25</v>
      </c>
      <c r="AL214" s="815">
        <f>IFERROR(IF(AND(AF213="Probabilidad",AF214="Probabilidad"),(AL213-(+AL213*AK214)),IF(AF214="Probabilidad",(S213-(+S213*AK214)),IF(AF214="Impacto",AL213,""))),"")</f>
        <v>0.36</v>
      </c>
      <c r="AM214" s="815">
        <f>IFERROR(IF(AND(AF213="Impacto",AF214="Impacto"),(AM213-(+AM213*AK214)),IF(AF214="Impacto",(Y213-(+Y213*AK214)),IF(AF214="Probabilidad",AM213,""))),"")</f>
        <v>0.30000000000000004</v>
      </c>
      <c r="AN214" s="751" t="s">
        <v>223</v>
      </c>
      <c r="AO214" s="751" t="s">
        <v>443</v>
      </c>
      <c r="AP214" s="751" t="s">
        <v>241</v>
      </c>
      <c r="AQ214" s="751" t="s">
        <v>226</v>
      </c>
      <c r="AR214" s="1013"/>
      <c r="AS214" s="1767"/>
      <c r="AT214" s="1767"/>
      <c r="AU214" s="1769"/>
      <c r="AV214" s="1767"/>
      <c r="AW214" s="1767"/>
      <c r="AX214" s="1769"/>
      <c r="AY214" s="1769"/>
      <c r="AZ214" s="1769"/>
      <c r="BA214" s="1774"/>
      <c r="BB214" s="789"/>
      <c r="BC214" s="789"/>
      <c r="BD214" s="822" t="str">
        <f t="shared" si="16"/>
        <v/>
      </c>
      <c r="BE214" s="774"/>
      <c r="BF214" s="774"/>
      <c r="BG214" s="774"/>
      <c r="BH214" s="774"/>
      <c r="BI214" s="789"/>
      <c r="BJ214" s="789"/>
      <c r="BK214" s="789"/>
      <c r="BL214" s="789"/>
      <c r="BM214" s="791"/>
      <c r="BN214" s="791"/>
      <c r="BO214" s="791"/>
      <c r="BP214" s="791"/>
      <c r="BQ214" s="792"/>
      <c r="BR214" s="796"/>
      <c r="BS214" s="884"/>
      <c r="BT214" s="884"/>
      <c r="BU214" s="1051"/>
      <c r="BV214" s="995"/>
      <c r="BW214" s="995"/>
      <c r="BX214" s="1875"/>
      <c r="BY214" s="1853"/>
      <c r="BZ214" s="998"/>
    </row>
    <row r="215" spans="1:78" ht="118" x14ac:dyDescent="0.2">
      <c r="A215" s="1817"/>
      <c r="B215" s="1818"/>
      <c r="C215" s="1819"/>
      <c r="D215" s="1820"/>
      <c r="E215" s="1004"/>
      <c r="F215" s="1759"/>
      <c r="G215" s="995"/>
      <c r="H215" s="1013"/>
      <c r="I215" s="1774"/>
      <c r="J215" s="1767"/>
      <c r="K215" s="1022"/>
      <c r="L215" s="995"/>
      <c r="M215" s="1169"/>
      <c r="N215" s="995"/>
      <c r="O215" s="995"/>
      <c r="P215" s="1488"/>
      <c r="Q215" s="1832"/>
      <c r="R215" s="1774"/>
      <c r="S215" s="1825"/>
      <c r="T215" s="1774"/>
      <c r="U215" s="1825"/>
      <c r="V215" s="1774"/>
      <c r="W215" s="1825"/>
      <c r="X215" s="1781"/>
      <c r="Y215" s="1825"/>
      <c r="Z215" s="1825"/>
      <c r="AA215" s="1769"/>
      <c r="AB215" s="812">
        <v>3</v>
      </c>
      <c r="AC215" s="774" t="s">
        <v>1409</v>
      </c>
      <c r="AD215" s="774">
        <v>1</v>
      </c>
      <c r="AE215" s="774" t="s">
        <v>1420</v>
      </c>
      <c r="AF215" s="813" t="str">
        <f t="shared" si="12"/>
        <v>Probabilidad</v>
      </c>
      <c r="AG215" s="780" t="s">
        <v>281</v>
      </c>
      <c r="AH215" s="790">
        <f t="shared" si="13"/>
        <v>0.15</v>
      </c>
      <c r="AI215" s="780" t="s">
        <v>222</v>
      </c>
      <c r="AJ215" s="790">
        <f t="shared" si="14"/>
        <v>0.15</v>
      </c>
      <c r="AK215" s="814">
        <f t="shared" si="15"/>
        <v>0.3</v>
      </c>
      <c r="AL215" s="815">
        <f>IFERROR(IF(AND(AF214="Probabilidad",AF215="Probabilidad"),(AL214-(+AL214*AK215)),IF(AND(AF214="Impacto",AF215="Probabilidad"),(AL213-(+AL213*AK215)),IF(AF215="Impacto",AL214,""))),"")</f>
        <v>0.252</v>
      </c>
      <c r="AM215" s="815">
        <f>IFERROR(IF(AND(AF214="Impacto",AF215="Impacto"),(AM214-(+AM214*AK215)),IF(AND(AF214="Probabilidad",AF215="Impacto"),(AM213-(+AM213*AK215)),IF(AF215="Probabilidad",AM214,""))),"")</f>
        <v>0.30000000000000004</v>
      </c>
      <c r="AN215" s="751" t="s">
        <v>859</v>
      </c>
      <c r="AO215" s="751" t="s">
        <v>245</v>
      </c>
      <c r="AP215" s="751" t="s">
        <v>241</v>
      </c>
      <c r="AQ215" s="751" t="s">
        <v>226</v>
      </c>
      <c r="AR215" s="1013"/>
      <c r="AS215" s="1767"/>
      <c r="AT215" s="1767"/>
      <c r="AU215" s="1769"/>
      <c r="AV215" s="1767"/>
      <c r="AW215" s="1767"/>
      <c r="AX215" s="1769"/>
      <c r="AY215" s="1769"/>
      <c r="AZ215" s="1769"/>
      <c r="BA215" s="1774"/>
      <c r="BB215" s="789"/>
      <c r="BC215" s="789"/>
      <c r="BD215" s="822" t="str">
        <f t="shared" si="16"/>
        <v/>
      </c>
      <c r="BE215" s="774"/>
      <c r="BF215" s="774"/>
      <c r="BG215" s="774"/>
      <c r="BH215" s="774"/>
      <c r="BI215" s="789"/>
      <c r="BJ215" s="789"/>
      <c r="BK215" s="789"/>
      <c r="BL215" s="789"/>
      <c r="BM215" s="791"/>
      <c r="BN215" s="791"/>
      <c r="BO215" s="791"/>
      <c r="BP215" s="791"/>
      <c r="BQ215" s="792"/>
      <c r="BR215" s="796"/>
      <c r="BS215" s="884"/>
      <c r="BT215" s="884"/>
      <c r="BU215" s="1051"/>
      <c r="BV215" s="995"/>
      <c r="BW215" s="995"/>
      <c r="BX215" s="1875"/>
      <c r="BY215" s="1853"/>
      <c r="BZ215" s="998"/>
    </row>
    <row r="216" spans="1:78" ht="145" x14ac:dyDescent="0.2">
      <c r="A216" s="1817"/>
      <c r="B216" s="1818"/>
      <c r="C216" s="1819"/>
      <c r="D216" s="1820"/>
      <c r="E216" s="1004"/>
      <c r="F216" s="1759"/>
      <c r="G216" s="995"/>
      <c r="H216" s="1013"/>
      <c r="I216" s="1774"/>
      <c r="J216" s="1767"/>
      <c r="K216" s="1022"/>
      <c r="L216" s="995"/>
      <c r="M216" s="1169"/>
      <c r="N216" s="995"/>
      <c r="O216" s="995"/>
      <c r="P216" s="1488"/>
      <c r="Q216" s="1832"/>
      <c r="R216" s="1774"/>
      <c r="S216" s="1825"/>
      <c r="T216" s="1774"/>
      <c r="U216" s="1825"/>
      <c r="V216" s="1774"/>
      <c r="W216" s="1825"/>
      <c r="X216" s="1781"/>
      <c r="Y216" s="1825"/>
      <c r="Z216" s="1825"/>
      <c r="AA216" s="1769"/>
      <c r="AB216" s="812">
        <v>4</v>
      </c>
      <c r="AC216" s="774" t="s">
        <v>1402</v>
      </c>
      <c r="AD216" s="774">
        <v>2</v>
      </c>
      <c r="AE216" s="774" t="s">
        <v>1403</v>
      </c>
      <c r="AF216" s="813" t="str">
        <f t="shared" si="12"/>
        <v>Probabilidad</v>
      </c>
      <c r="AG216" s="780" t="s">
        <v>221</v>
      </c>
      <c r="AH216" s="790">
        <f t="shared" si="13"/>
        <v>0.25</v>
      </c>
      <c r="AI216" s="780" t="s">
        <v>734</v>
      </c>
      <c r="AJ216" s="790">
        <f t="shared" si="14"/>
        <v>0.25</v>
      </c>
      <c r="AK216" s="814">
        <f t="shared" si="15"/>
        <v>0.5</v>
      </c>
      <c r="AL216" s="815">
        <f>IFERROR(IF(AND(AF215="Probabilidad",AF216="Probabilidad"),(AL215-(+AL215*AK216)),IF(AND(AF215="Impacto",AF216="Probabilidad"),(AL214-(+AL214*AK216)),IF(AF216="Impacto",AL215,""))),"")</f>
        <v>0.126</v>
      </c>
      <c r="AM216" s="815">
        <f>IFERROR(IF(AND(AF215="Impacto",AF216="Impacto"),(AM215-(+AM215*AK216)),IF(AND(AF215="Probabilidad",AF216="Impacto"),(AM214-(+AM214*AK216)),IF(AF216="Probabilidad",AM215,""))),"")</f>
        <v>0.30000000000000004</v>
      </c>
      <c r="AN216" s="751" t="s">
        <v>223</v>
      </c>
      <c r="AO216" s="751" t="s">
        <v>443</v>
      </c>
      <c r="AP216" s="751" t="s">
        <v>241</v>
      </c>
      <c r="AQ216" s="751" t="s">
        <v>242</v>
      </c>
      <c r="AR216" s="1013"/>
      <c r="AS216" s="1767"/>
      <c r="AT216" s="1767"/>
      <c r="AU216" s="1769"/>
      <c r="AV216" s="1767"/>
      <c r="AW216" s="1767"/>
      <c r="AX216" s="1769"/>
      <c r="AY216" s="1769"/>
      <c r="AZ216" s="1769"/>
      <c r="BA216" s="1774"/>
      <c r="BB216" s="789"/>
      <c r="BC216" s="789"/>
      <c r="BD216" s="822" t="str">
        <f t="shared" si="16"/>
        <v/>
      </c>
      <c r="BE216" s="774"/>
      <c r="BF216" s="774"/>
      <c r="BG216" s="774"/>
      <c r="BH216" s="774"/>
      <c r="BI216" s="789"/>
      <c r="BJ216" s="789"/>
      <c r="BK216" s="789"/>
      <c r="BL216" s="789"/>
      <c r="BM216" s="791"/>
      <c r="BN216" s="791"/>
      <c r="BO216" s="791"/>
      <c r="BP216" s="791"/>
      <c r="BQ216" s="792"/>
      <c r="BR216" s="796"/>
      <c r="BS216" s="884"/>
      <c r="BT216" s="884"/>
      <c r="BU216" s="1051"/>
      <c r="BV216" s="995"/>
      <c r="BW216" s="995"/>
      <c r="BX216" s="1875"/>
      <c r="BY216" s="1853"/>
      <c r="BZ216" s="998"/>
    </row>
    <row r="217" spans="1:78" ht="167" x14ac:dyDescent="0.2">
      <c r="A217" s="1817"/>
      <c r="B217" s="1818"/>
      <c r="C217" s="1819"/>
      <c r="D217" s="1820"/>
      <c r="E217" s="1004"/>
      <c r="F217" s="1759"/>
      <c r="G217" s="995"/>
      <c r="H217" s="1013"/>
      <c r="I217" s="1774"/>
      <c r="J217" s="1767"/>
      <c r="K217" s="1022"/>
      <c r="L217" s="995"/>
      <c r="M217" s="1169"/>
      <c r="N217" s="995"/>
      <c r="O217" s="995"/>
      <c r="P217" s="1488"/>
      <c r="Q217" s="1832"/>
      <c r="R217" s="1774"/>
      <c r="S217" s="1825"/>
      <c r="T217" s="1774"/>
      <c r="U217" s="1825"/>
      <c r="V217" s="1774"/>
      <c r="W217" s="1825"/>
      <c r="X217" s="1781"/>
      <c r="Y217" s="1825"/>
      <c r="Z217" s="1825"/>
      <c r="AA217" s="1769"/>
      <c r="AB217" s="812">
        <v>5</v>
      </c>
      <c r="AC217" s="774" t="s">
        <v>1421</v>
      </c>
      <c r="AD217" s="774">
        <v>2</v>
      </c>
      <c r="AE217" s="774" t="s">
        <v>1403</v>
      </c>
      <c r="AF217" s="813" t="str">
        <f t="shared" si="12"/>
        <v>Impacto</v>
      </c>
      <c r="AG217" s="780" t="s">
        <v>264</v>
      </c>
      <c r="AH217" s="790">
        <f t="shared" si="13"/>
        <v>0.1</v>
      </c>
      <c r="AI217" s="780" t="s">
        <v>222</v>
      </c>
      <c r="AJ217" s="790">
        <f t="shared" si="14"/>
        <v>0.15</v>
      </c>
      <c r="AK217" s="814">
        <f t="shared" si="15"/>
        <v>0.25</v>
      </c>
      <c r="AL217" s="815">
        <f>IFERROR(IF(AND(AF216="Probabilidad",AF217="Probabilidad"),(AL216-(+AL216*AK217)),IF(AND(AF216="Impacto",AF217="Probabilidad"),(AL215-(+AL215*AK217)),IF(AF217="Impacto",AL216,""))),"")</f>
        <v>0.126</v>
      </c>
      <c r="AM217" s="815">
        <f>IFERROR(IF(AND(AF216="Impacto",AF217="Impacto"),(AM216-(+AM216*AK217)),IF(AND(AF216="Probabilidad",AF217="Impacto"),(AM215-(+AM215*AK217)),IF(AF217="Probabilidad",AM216,""))),"")</f>
        <v>0.22500000000000003</v>
      </c>
      <c r="AN217" s="751" t="s">
        <v>223</v>
      </c>
      <c r="AO217" s="751" t="s">
        <v>291</v>
      </c>
      <c r="AP217" s="751" t="s">
        <v>241</v>
      </c>
      <c r="AQ217" s="751" t="s">
        <v>242</v>
      </c>
      <c r="AR217" s="1013"/>
      <c r="AS217" s="1767"/>
      <c r="AT217" s="1767"/>
      <c r="AU217" s="1769"/>
      <c r="AV217" s="1767"/>
      <c r="AW217" s="1767"/>
      <c r="AX217" s="1769"/>
      <c r="AY217" s="1769"/>
      <c r="AZ217" s="1769"/>
      <c r="BA217" s="1774"/>
      <c r="BB217" s="789"/>
      <c r="BC217" s="789"/>
      <c r="BD217" s="822" t="str">
        <f t="shared" si="16"/>
        <v/>
      </c>
      <c r="BE217" s="774"/>
      <c r="BF217" s="774"/>
      <c r="BG217" s="774"/>
      <c r="BH217" s="774"/>
      <c r="BI217" s="789"/>
      <c r="BJ217" s="789"/>
      <c r="BK217" s="789"/>
      <c r="BL217" s="789"/>
      <c r="BM217" s="791"/>
      <c r="BN217" s="791"/>
      <c r="BO217" s="791"/>
      <c r="BP217" s="791"/>
      <c r="BQ217" s="792"/>
      <c r="BR217" s="796"/>
      <c r="BS217" s="884"/>
      <c r="BT217" s="884"/>
      <c r="BU217" s="1051"/>
      <c r="BV217" s="995"/>
      <c r="BW217" s="995"/>
      <c r="BX217" s="1875"/>
      <c r="BY217" s="1853"/>
      <c r="BZ217" s="998"/>
    </row>
    <row r="218" spans="1:78" ht="17" thickBot="1" x14ac:dyDescent="0.25">
      <c r="A218" s="1817"/>
      <c r="B218" s="1818"/>
      <c r="C218" s="1819"/>
      <c r="D218" s="1821"/>
      <c r="E218" s="1005"/>
      <c r="F218" s="1760"/>
      <c r="G218" s="996"/>
      <c r="H218" s="1014"/>
      <c r="I218" s="1775"/>
      <c r="J218" s="1768"/>
      <c r="K218" s="1023"/>
      <c r="L218" s="996"/>
      <c r="M218" s="1170"/>
      <c r="N218" s="996"/>
      <c r="O218" s="996"/>
      <c r="P218" s="1489"/>
      <c r="Q218" s="1833"/>
      <c r="R218" s="1775"/>
      <c r="S218" s="1826"/>
      <c r="T218" s="1775"/>
      <c r="U218" s="1826"/>
      <c r="V218" s="1775"/>
      <c r="W218" s="1826"/>
      <c r="X218" s="1782"/>
      <c r="Y218" s="1826"/>
      <c r="Z218" s="1826"/>
      <c r="AA218" s="1770"/>
      <c r="AB218" s="773">
        <v>6</v>
      </c>
      <c r="AC218" s="757"/>
      <c r="AD218" s="757"/>
      <c r="AE218" s="757"/>
      <c r="AF218" s="819" t="str">
        <f t="shared" si="12"/>
        <v/>
      </c>
      <c r="AG218" s="902"/>
      <c r="AH218" s="887" t="str">
        <f t="shared" si="13"/>
        <v/>
      </c>
      <c r="AI218" s="902"/>
      <c r="AJ218" s="887" t="str">
        <f t="shared" si="14"/>
        <v/>
      </c>
      <c r="AK218" s="889" t="str">
        <f t="shared" si="15"/>
        <v/>
      </c>
      <c r="AL218" s="815" t="str">
        <f>IFERROR(IF(AND(AF217="Probabilidad",AF218="Probabilidad"),(AL217-(+AL217*AK218)),IF(AND(AF217="Impacto",AF218="Probabilidad"),(AL216-(+AL216*AK218)),IF(AF218="Impacto",AL217,""))),"")</f>
        <v/>
      </c>
      <c r="AM218" s="815" t="str">
        <f>IFERROR(IF(AND(AF217="Impacto",AF218="Impacto"),(AM217-(+AM217*AK218)),IF(AND(AF217="Probabilidad",AF218="Impacto"),(AM216-(+AM216*AK218)),IF(AF218="Probabilidad",AM217,""))),"")</f>
        <v/>
      </c>
      <c r="AN218" s="51"/>
      <c r="AO218" s="51"/>
      <c r="AP218" s="51"/>
      <c r="AQ218" s="51"/>
      <c r="AR218" s="1014"/>
      <c r="AS218" s="1768"/>
      <c r="AT218" s="1768"/>
      <c r="AU218" s="1770"/>
      <c r="AV218" s="1768"/>
      <c r="AW218" s="1768"/>
      <c r="AX218" s="1770"/>
      <c r="AY218" s="1770"/>
      <c r="AZ218" s="1770"/>
      <c r="BA218" s="1775"/>
      <c r="BB218" s="770"/>
      <c r="BC218" s="770"/>
      <c r="BD218" s="762" t="str">
        <f t="shared" si="16"/>
        <v/>
      </c>
      <c r="BE218" s="757"/>
      <c r="BF218" s="757"/>
      <c r="BG218" s="757"/>
      <c r="BH218" s="757"/>
      <c r="BI218" s="770"/>
      <c r="BJ218" s="770"/>
      <c r="BK218" s="770"/>
      <c r="BL218" s="770"/>
      <c r="BM218" s="749"/>
      <c r="BN218" s="749"/>
      <c r="BO218" s="749"/>
      <c r="BP218" s="749"/>
      <c r="BQ218" s="766"/>
      <c r="BR218" s="890"/>
      <c r="BS218" s="891"/>
      <c r="BT218" s="891"/>
      <c r="BU218" s="1052"/>
      <c r="BV218" s="996"/>
      <c r="BW218" s="996"/>
      <c r="BX218" s="1876"/>
      <c r="BY218" s="1854"/>
      <c r="BZ218" s="999"/>
    </row>
    <row r="219" spans="1:78" ht="145" x14ac:dyDescent="0.2">
      <c r="A219" s="1817"/>
      <c r="B219" s="1818"/>
      <c r="C219" s="1819"/>
      <c r="D219" s="1000" t="s">
        <v>1387</v>
      </c>
      <c r="E219" s="1003" t="s">
        <v>398</v>
      </c>
      <c r="F219" s="1006">
        <v>6</v>
      </c>
      <c r="G219" s="994" t="s">
        <v>1643</v>
      </c>
      <c r="H219" s="1012" t="s">
        <v>1247</v>
      </c>
      <c r="I219" s="1015" t="s">
        <v>1215</v>
      </c>
      <c r="J219" s="1812" t="str">
        <f>IF(D219="","",IF(D219="RG",[1]Árbol!A230,IF(D219="RIC",[1]Árbol!A230,IF(D219="RLAFT",[1]Árbol!A230,IF(D219="RF",[1]Árbol!A230,IF(I219="","",(CONCATENATE(I219," ",$M$3," ",G219," ",$M$4," ",O219," ",$M$5," ",N219))))))))</f>
        <v xml:space="preserve">Pérdida de Disponibilidad de SharePoint (Comunicaciones)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219" s="1021" t="s">
        <v>313</v>
      </c>
      <c r="L219" s="994" t="s">
        <v>562</v>
      </c>
      <c r="M219" s="1168" t="s">
        <v>1389</v>
      </c>
      <c r="N219" s="994" t="s">
        <v>1528</v>
      </c>
      <c r="O219" s="994" t="s">
        <v>1529</v>
      </c>
      <c r="P219" s="1075" t="s">
        <v>1392</v>
      </c>
      <c r="Q219" s="1133" t="s">
        <v>1392</v>
      </c>
      <c r="R219" s="1015" t="s">
        <v>217</v>
      </c>
      <c r="S219" s="1824">
        <f>IF(R219="Muy Alta",100%,IF(R219="Alta",80%,IF(R219="Media",60%,IF(R219="Baja",40%,IF(R219="Muy Baja",20%,"")))))</f>
        <v>0.6</v>
      </c>
      <c r="T219" s="1015" t="s">
        <v>317</v>
      </c>
      <c r="U219" s="1824">
        <f>IF(T219="Catastrófico",100%,IF(T219="Mayor",80%,IF(T219="Moderado",60%,IF(T219="Menor",40%,IF(T219="Leve",20%,"")))))</f>
        <v>0.2</v>
      </c>
      <c r="V219" s="1015" t="s">
        <v>251</v>
      </c>
      <c r="W219" s="1824">
        <f>IF(V219="Catastrófico",100%,IF(V219="Mayor",80%,IF(V219="Moderado",60%,IF(V219="Menor",40%,IF(V219="Leve",20%,"")))))</f>
        <v>0.4</v>
      </c>
      <c r="X219" s="1029" t="str">
        <f>IF(Y219=100%,"Catastrófico",IF(Y219=80%,"Mayor",IF(Y219=60%,"Moderado",IF(Y219=40%,"Menor",IF(Y219=20%,"Leve","")))))</f>
        <v>Menor</v>
      </c>
      <c r="Y219" s="1824">
        <f>IF(AND(U219="",W219=""),"",MAX(U219,W219))</f>
        <v>0.4</v>
      </c>
      <c r="Z219" s="1824" t="str">
        <f>CONCATENATE(R219,X219)</f>
        <v>MediaMenor</v>
      </c>
      <c r="AA219" s="1032" t="str">
        <f>IF(Z219="Muy AltaLeve","Alto",IF(Z219="Muy AltaMenor","Alto",IF(Z219="Muy AltaModerado","Alto",IF(Z219="Muy AltaMayor","Alto",IF(Z219="Muy AltaCatastrófico","Extremo",IF(Z219="AltaLeve","Moderado",IF(Z219="AltaMenor","Moderado",IF(Z219="AltaModerado","Alto",IF(Z219="AltaMayor","Alto",IF(Z219="AltaCatastrófico","Extremo",IF(Z219="MediaLeve","Moderado",IF(Z219="MediaMenor","Moderado",IF(Z219="MediaModerado","Moderado",IF(Z219="MediaMayor","Alto",IF(Z219="MediaCatastrófico","Extremo",IF(Z219="BajaLeve","Bajo",IF(Z219="BajaMenor","Moderado",IF(Z219="BajaModerado","Moderado",IF(Z219="BajaMayor","Alto",IF(Z219="BajaCatastrófico","Extremo",IF(Z219="Muy BajaLeve","Bajo",IF(Z219="Muy BajaMenor","Bajo",IF(Z219="Muy BajaModerado","Moderado",IF(Z219="Muy BajaMayor","Alto",IF(Z219="Muy BajaCatastrófico","Extremo","")))))))))))))))))))))))))</f>
        <v>Moderado</v>
      </c>
      <c r="AB219" s="97">
        <v>1</v>
      </c>
      <c r="AC219" s="9" t="s">
        <v>1402</v>
      </c>
      <c r="AD219" s="9">
        <v>3</v>
      </c>
      <c r="AE219" s="9" t="s">
        <v>1403</v>
      </c>
      <c r="AF219" s="99" t="str">
        <f t="shared" si="12"/>
        <v>Probabilidad</v>
      </c>
      <c r="AG219" s="10" t="s">
        <v>221</v>
      </c>
      <c r="AH219" s="787">
        <f t="shared" si="13"/>
        <v>0.25</v>
      </c>
      <c r="AI219" s="10" t="s">
        <v>734</v>
      </c>
      <c r="AJ219" s="787">
        <f t="shared" si="14"/>
        <v>0.25</v>
      </c>
      <c r="AK219" s="101">
        <f t="shared" si="15"/>
        <v>0.5</v>
      </c>
      <c r="AL219" s="100">
        <f>IFERROR(IF(AF219="Probabilidad",(S219-(+S219*AK219)),IF(AF219="Impacto",S219,"")),"")</f>
        <v>0.3</v>
      </c>
      <c r="AM219" s="100">
        <f>IFERROR(IF(AF219="Impacto",(Y219-(+Y219*AK219)),IF(AF219="Probabilidad",Y219,"")),"")</f>
        <v>0.4</v>
      </c>
      <c r="AN219" s="50" t="s">
        <v>223</v>
      </c>
      <c r="AO219" s="50" t="s">
        <v>443</v>
      </c>
      <c r="AP219" s="50" t="s">
        <v>241</v>
      </c>
      <c r="AQ219" s="50" t="s">
        <v>242</v>
      </c>
      <c r="AR219" s="1764" t="s">
        <v>1416</v>
      </c>
      <c r="AS219" s="1035">
        <f>S219</f>
        <v>0.6</v>
      </c>
      <c r="AT219" s="1035">
        <f>IF(AL219="","",MIN(AL219:AL224))</f>
        <v>0.126</v>
      </c>
      <c r="AU219" s="1032" t="str">
        <f>IFERROR(IF(AT219="","",IF(AT219&lt;=0.2,"Muy Baja",IF(AT219&lt;=0.4,"Baja",IF(AT219&lt;=0.6,"Media",IF(AT219&lt;=0.8,"Alta","Muy Alta"))))),"")</f>
        <v>Muy Baja</v>
      </c>
      <c r="AV219" s="1035">
        <f>Y219</f>
        <v>0.4</v>
      </c>
      <c r="AW219" s="1035">
        <f>IF(AM219="","",MIN(AM219:AM224))</f>
        <v>0.30000000000000004</v>
      </c>
      <c r="AX219" s="1032" t="str">
        <f>IFERROR(IF(AW219="","",IF(AW219&lt;=0.2,"Leve",IF(AW219&lt;=0.4,"Menor",IF(AW219&lt;=0.6,"Moderado",IF(AW219&lt;=0.8,"Mayor","Catastrófico"))))),"")</f>
        <v>Menor</v>
      </c>
      <c r="AY219" s="1032" t="str">
        <f>AA219</f>
        <v>Moderado</v>
      </c>
      <c r="AZ219" s="1032" t="str">
        <f>IFERROR(IF(OR(AND(AU219="Muy Baja",AX219="Leve"),AND(AU219="Muy Baja",AX219="Menor"),AND(AU219="Baja",AX219="Leve")),"Bajo",IF(OR(AND(AU219="Muy baja",AX219="Moderado"),AND(AU219="Baja",AX219="Menor"),AND(AU219="Baja",AX219="Moderado"),AND(AU219="Media",AX219="Leve"),AND(AU219="Media",AX219="Menor"),AND(AU219="Media",AX219="Moderado"),AND(AU219="Alta",AX219="Leve"),AND(AU219="Alta",AX219="Menor")),"Moderado",IF(OR(AND(AU219="Muy Baja",AX219="Mayor"),AND(AU219="Baja",AX219="Mayor"),AND(AU219="Media",AX219="Mayor"),AND(AU219="Alta",AX219="Moderado"),AND(AU219="Alta",AX219="Mayor"),AND(AU219="Muy Alta",AX219="Leve"),AND(AU219="Muy Alta",AX219="Menor"),AND(AU219="Muy Alta",AX219="Moderado"),AND(AU219="Muy Alta",AX219="Mayor")),"Alto",IF(OR(AND(AU219="Muy Baja",AX219="Catastrófico"),AND(AU219="Baja",AX219="Catastrófico"),AND(AU219="Media",AX219="Catastrófico"),AND(AU219="Alta",AX219="Catastrófico"),AND(AU219="Muy Alta",AX219="Catastrófico")),"Extremo","")))),"")</f>
        <v>Bajo</v>
      </c>
      <c r="BA219" s="1015" t="s">
        <v>255</v>
      </c>
      <c r="BB219" s="46"/>
      <c r="BC219" s="46"/>
      <c r="BD219" s="103" t="str">
        <f t="shared" si="16"/>
        <v/>
      </c>
      <c r="BE219" s="9"/>
      <c r="BF219" s="9"/>
      <c r="BG219" s="9"/>
      <c r="BH219" s="9"/>
      <c r="BI219" s="46"/>
      <c r="BJ219" s="46"/>
      <c r="BK219" s="46"/>
      <c r="BL219" s="46"/>
      <c r="BM219" s="48"/>
      <c r="BN219" s="48"/>
      <c r="BO219" s="48"/>
      <c r="BP219" s="48"/>
      <c r="BQ219" s="104"/>
      <c r="BR219" s="797"/>
      <c r="BS219" s="883"/>
      <c r="BT219" s="883"/>
      <c r="BU219" s="1050"/>
      <c r="BV219" s="994"/>
      <c r="BW219" s="994"/>
      <c r="BX219" s="1874"/>
      <c r="BY219" s="1852"/>
      <c r="BZ219" s="997"/>
    </row>
    <row r="220" spans="1:78" ht="167" x14ac:dyDescent="0.2">
      <c r="A220" s="1817"/>
      <c r="B220" s="1818"/>
      <c r="C220" s="1819"/>
      <c r="D220" s="1820"/>
      <c r="E220" s="1004"/>
      <c r="F220" s="1759"/>
      <c r="G220" s="995"/>
      <c r="H220" s="1013"/>
      <c r="I220" s="1774"/>
      <c r="J220" s="1767"/>
      <c r="K220" s="1022"/>
      <c r="L220" s="995"/>
      <c r="M220" s="1169"/>
      <c r="N220" s="995"/>
      <c r="O220" s="995"/>
      <c r="P220" s="1191"/>
      <c r="Q220" s="1827"/>
      <c r="R220" s="1774"/>
      <c r="S220" s="1825"/>
      <c r="T220" s="1774"/>
      <c r="U220" s="1825"/>
      <c r="V220" s="1774"/>
      <c r="W220" s="1825"/>
      <c r="X220" s="1781"/>
      <c r="Y220" s="1825"/>
      <c r="Z220" s="1825"/>
      <c r="AA220" s="1769"/>
      <c r="AB220" s="812">
        <v>2</v>
      </c>
      <c r="AC220" s="774" t="s">
        <v>1405</v>
      </c>
      <c r="AD220" s="774">
        <v>3</v>
      </c>
      <c r="AE220" s="774" t="s">
        <v>1403</v>
      </c>
      <c r="AF220" s="813" t="str">
        <f t="shared" si="12"/>
        <v>Impacto</v>
      </c>
      <c r="AG220" s="780" t="s">
        <v>264</v>
      </c>
      <c r="AH220" s="790">
        <f t="shared" si="13"/>
        <v>0.1</v>
      </c>
      <c r="AI220" s="780" t="s">
        <v>222</v>
      </c>
      <c r="AJ220" s="790">
        <f t="shared" si="14"/>
        <v>0.15</v>
      </c>
      <c r="AK220" s="814">
        <f t="shared" si="15"/>
        <v>0.25</v>
      </c>
      <c r="AL220" s="815">
        <f>IFERROR(IF(AND(AF219="Probabilidad",AF220="Probabilidad"),(AL219-(+AL219*AK220)),IF(AF220="Probabilidad",(S219-(+S219*AK220)),IF(AF220="Impacto",AL219,""))),"")</f>
        <v>0.3</v>
      </c>
      <c r="AM220" s="815">
        <f>IFERROR(IF(AND(AF219="Impacto",AF220="Impacto"),(AM219-(+AM219*AK220)),IF(AF220="Impacto",(Y219-(+Y219*AK220)),IF(AF220="Probabilidad",AM219,""))),"")</f>
        <v>0.30000000000000004</v>
      </c>
      <c r="AN220" s="751" t="s">
        <v>223</v>
      </c>
      <c r="AO220" s="751" t="s">
        <v>291</v>
      </c>
      <c r="AP220" s="751" t="s">
        <v>241</v>
      </c>
      <c r="AQ220" s="751" t="s">
        <v>226</v>
      </c>
      <c r="AR220" s="1013"/>
      <c r="AS220" s="1767"/>
      <c r="AT220" s="1767"/>
      <c r="AU220" s="1769"/>
      <c r="AV220" s="1767"/>
      <c r="AW220" s="1767"/>
      <c r="AX220" s="1769"/>
      <c r="AY220" s="1769"/>
      <c r="AZ220" s="1769"/>
      <c r="BA220" s="1774"/>
      <c r="BB220" s="789"/>
      <c r="BC220" s="789"/>
      <c r="BD220" s="822" t="str">
        <f t="shared" si="16"/>
        <v/>
      </c>
      <c r="BE220" s="774"/>
      <c r="BF220" s="774"/>
      <c r="BG220" s="774"/>
      <c r="BH220" s="774"/>
      <c r="BI220" s="789"/>
      <c r="BJ220" s="789"/>
      <c r="BK220" s="789"/>
      <c r="BL220" s="789"/>
      <c r="BM220" s="791"/>
      <c r="BN220" s="791"/>
      <c r="BO220" s="791"/>
      <c r="BP220" s="791"/>
      <c r="BQ220" s="792"/>
      <c r="BR220" s="796"/>
      <c r="BS220" s="884"/>
      <c r="BT220" s="884"/>
      <c r="BU220" s="1051"/>
      <c r="BV220" s="995"/>
      <c r="BW220" s="995"/>
      <c r="BX220" s="1875"/>
      <c r="BY220" s="1853"/>
      <c r="BZ220" s="998"/>
    </row>
    <row r="221" spans="1:78" ht="145" x14ac:dyDescent="0.2">
      <c r="A221" s="1817"/>
      <c r="B221" s="1818"/>
      <c r="C221" s="1819"/>
      <c r="D221" s="1820"/>
      <c r="E221" s="1004"/>
      <c r="F221" s="1759"/>
      <c r="G221" s="995"/>
      <c r="H221" s="1013"/>
      <c r="I221" s="1774"/>
      <c r="J221" s="1767"/>
      <c r="K221" s="1022"/>
      <c r="L221" s="995"/>
      <c r="M221" s="1169"/>
      <c r="N221" s="995"/>
      <c r="O221" s="995"/>
      <c r="P221" s="1191"/>
      <c r="Q221" s="1827"/>
      <c r="R221" s="1774"/>
      <c r="S221" s="1825"/>
      <c r="T221" s="1774"/>
      <c r="U221" s="1825"/>
      <c r="V221" s="1774"/>
      <c r="W221" s="1825"/>
      <c r="X221" s="1781"/>
      <c r="Y221" s="1825"/>
      <c r="Z221" s="1825"/>
      <c r="AA221" s="1769"/>
      <c r="AB221" s="812">
        <v>3</v>
      </c>
      <c r="AC221" s="774" t="s">
        <v>1406</v>
      </c>
      <c r="AD221" s="774">
        <v>2</v>
      </c>
      <c r="AE221" s="774" t="s">
        <v>1408</v>
      </c>
      <c r="AF221" s="813" t="str">
        <f t="shared" si="12"/>
        <v>Probabilidad</v>
      </c>
      <c r="AG221" s="780" t="s">
        <v>221</v>
      </c>
      <c r="AH221" s="790">
        <f t="shared" si="13"/>
        <v>0.25</v>
      </c>
      <c r="AI221" s="780" t="s">
        <v>222</v>
      </c>
      <c r="AJ221" s="790">
        <f t="shared" si="14"/>
        <v>0.15</v>
      </c>
      <c r="AK221" s="814">
        <f t="shared" si="15"/>
        <v>0.4</v>
      </c>
      <c r="AL221" s="815">
        <f>IFERROR(IF(AND(AF220="Probabilidad",AF221="Probabilidad"),(AL220-(+AL220*AK221)),IF(AND(AF220="Impacto",AF221="Probabilidad"),(AL219-(+AL219*AK221)),IF(AF221="Impacto",AL220,""))),"")</f>
        <v>0.18</v>
      </c>
      <c r="AM221" s="815">
        <f>IFERROR(IF(AND(AF220="Impacto",AF221="Impacto"),(AM220-(+AM220*AK221)),IF(AND(AF220="Probabilidad",AF221="Impacto"),(AM219-(+AM219*AK221)),IF(AF221="Probabilidad",AM220,""))),"")</f>
        <v>0.30000000000000004</v>
      </c>
      <c r="AN221" s="751" t="s">
        <v>223</v>
      </c>
      <c r="AO221" s="751" t="s">
        <v>443</v>
      </c>
      <c r="AP221" s="751" t="s">
        <v>241</v>
      </c>
      <c r="AQ221" s="751" t="s">
        <v>226</v>
      </c>
      <c r="AR221" s="1013"/>
      <c r="AS221" s="1767"/>
      <c r="AT221" s="1767"/>
      <c r="AU221" s="1769"/>
      <c r="AV221" s="1767"/>
      <c r="AW221" s="1767"/>
      <c r="AX221" s="1769"/>
      <c r="AY221" s="1769"/>
      <c r="AZ221" s="1769"/>
      <c r="BA221" s="1774"/>
      <c r="BB221" s="789"/>
      <c r="BC221" s="789"/>
      <c r="BD221" s="822" t="str">
        <f t="shared" si="16"/>
        <v/>
      </c>
      <c r="BE221" s="774"/>
      <c r="BF221" s="774"/>
      <c r="BG221" s="774"/>
      <c r="BH221" s="774"/>
      <c r="BI221" s="789"/>
      <c r="BJ221" s="789"/>
      <c r="BK221" s="789"/>
      <c r="BL221" s="789"/>
      <c r="BM221" s="791"/>
      <c r="BN221" s="791"/>
      <c r="BO221" s="791"/>
      <c r="BP221" s="791"/>
      <c r="BQ221" s="792"/>
      <c r="BR221" s="796"/>
      <c r="BS221" s="884"/>
      <c r="BT221" s="884"/>
      <c r="BU221" s="1051"/>
      <c r="BV221" s="995"/>
      <c r="BW221" s="995"/>
      <c r="BX221" s="1875"/>
      <c r="BY221" s="1853"/>
      <c r="BZ221" s="998"/>
    </row>
    <row r="222" spans="1:78" ht="118" x14ac:dyDescent="0.2">
      <c r="A222" s="1817"/>
      <c r="B222" s="1818"/>
      <c r="C222" s="1819"/>
      <c r="D222" s="1820"/>
      <c r="E222" s="1004"/>
      <c r="F222" s="1759"/>
      <c r="G222" s="995"/>
      <c r="H222" s="1013"/>
      <c r="I222" s="1774"/>
      <c r="J222" s="1767"/>
      <c r="K222" s="1022"/>
      <c r="L222" s="995"/>
      <c r="M222" s="1169"/>
      <c r="N222" s="995"/>
      <c r="O222" s="995"/>
      <c r="P222" s="1191"/>
      <c r="Q222" s="1827"/>
      <c r="R222" s="1774"/>
      <c r="S222" s="1825"/>
      <c r="T222" s="1774"/>
      <c r="U222" s="1825"/>
      <c r="V222" s="1774"/>
      <c r="W222" s="1825"/>
      <c r="X222" s="1781"/>
      <c r="Y222" s="1825"/>
      <c r="Z222" s="1825"/>
      <c r="AA222" s="1769"/>
      <c r="AB222" s="812">
        <v>4</v>
      </c>
      <c r="AC222" s="774" t="s">
        <v>1409</v>
      </c>
      <c r="AD222" s="774">
        <v>1</v>
      </c>
      <c r="AE222" s="774" t="s">
        <v>1410</v>
      </c>
      <c r="AF222" s="813" t="str">
        <f t="shared" si="12"/>
        <v>Probabilidad</v>
      </c>
      <c r="AG222" s="780" t="s">
        <v>281</v>
      </c>
      <c r="AH222" s="790">
        <f t="shared" si="13"/>
        <v>0.15</v>
      </c>
      <c r="AI222" s="780" t="s">
        <v>222</v>
      </c>
      <c r="AJ222" s="790">
        <f t="shared" si="14"/>
        <v>0.15</v>
      </c>
      <c r="AK222" s="814">
        <f t="shared" si="15"/>
        <v>0.3</v>
      </c>
      <c r="AL222" s="815">
        <f>IFERROR(IF(AND(AF221="Probabilidad",AF222="Probabilidad"),(AL221-(+AL221*AK222)),IF(AND(AF221="Impacto",AF222="Probabilidad"),(AL220-(+AL220*AK222)),IF(AF222="Impacto",AL221,""))),"")</f>
        <v>0.126</v>
      </c>
      <c r="AM222" s="815">
        <f>IFERROR(IF(AND(AF221="Impacto",AF222="Impacto"),(AM221-(+AM221*AK222)),IF(AND(AF221="Probabilidad",AF222="Impacto"),(AM220-(+AM220*AK222)),IF(AF222="Probabilidad",AM221,""))),"")</f>
        <v>0.30000000000000004</v>
      </c>
      <c r="AN222" s="751" t="s">
        <v>859</v>
      </c>
      <c r="AO222" s="751" t="s">
        <v>245</v>
      </c>
      <c r="AP222" s="751" t="s">
        <v>241</v>
      </c>
      <c r="AQ222" s="751" t="s">
        <v>226</v>
      </c>
      <c r="AR222" s="1013"/>
      <c r="AS222" s="1767"/>
      <c r="AT222" s="1767"/>
      <c r="AU222" s="1769"/>
      <c r="AV222" s="1767"/>
      <c r="AW222" s="1767"/>
      <c r="AX222" s="1769"/>
      <c r="AY222" s="1769"/>
      <c r="AZ222" s="1769"/>
      <c r="BA222" s="1774"/>
      <c r="BB222" s="789"/>
      <c r="BC222" s="789"/>
      <c r="BD222" s="822" t="str">
        <f t="shared" si="16"/>
        <v/>
      </c>
      <c r="BE222" s="774"/>
      <c r="BF222" s="774"/>
      <c r="BG222" s="774"/>
      <c r="BH222" s="774"/>
      <c r="BI222" s="789"/>
      <c r="BJ222" s="789"/>
      <c r="BK222" s="789"/>
      <c r="BL222" s="789"/>
      <c r="BM222" s="791"/>
      <c r="BN222" s="791"/>
      <c r="BO222" s="791"/>
      <c r="BP222" s="791"/>
      <c r="BQ222" s="792"/>
      <c r="BR222" s="796"/>
      <c r="BS222" s="884"/>
      <c r="BT222" s="884"/>
      <c r="BU222" s="1051"/>
      <c r="BV222" s="995"/>
      <c r="BW222" s="995"/>
      <c r="BX222" s="1875"/>
      <c r="BY222" s="1853"/>
      <c r="BZ222" s="998"/>
    </row>
    <row r="223" spans="1:78" ht="16" x14ac:dyDescent="0.2">
      <c r="A223" s="1817"/>
      <c r="B223" s="1818"/>
      <c r="C223" s="1819"/>
      <c r="D223" s="1820"/>
      <c r="E223" s="1004"/>
      <c r="F223" s="1759"/>
      <c r="G223" s="995"/>
      <c r="H223" s="1013"/>
      <c r="I223" s="1774"/>
      <c r="J223" s="1767"/>
      <c r="K223" s="1022"/>
      <c r="L223" s="995"/>
      <c r="M223" s="1169"/>
      <c r="N223" s="995"/>
      <c r="O223" s="995"/>
      <c r="P223" s="1191"/>
      <c r="Q223" s="1827"/>
      <c r="R223" s="1774"/>
      <c r="S223" s="1825"/>
      <c r="T223" s="1774"/>
      <c r="U223" s="1825"/>
      <c r="V223" s="1774"/>
      <c r="W223" s="1825"/>
      <c r="X223" s="1781"/>
      <c r="Y223" s="1825"/>
      <c r="Z223" s="1825"/>
      <c r="AA223" s="1769"/>
      <c r="AB223" s="812">
        <v>5</v>
      </c>
      <c r="AC223" s="774"/>
      <c r="AD223" s="774"/>
      <c r="AE223" s="774"/>
      <c r="AF223" s="813" t="str">
        <f t="shared" si="12"/>
        <v/>
      </c>
      <c r="AG223" s="780"/>
      <c r="AH223" s="790" t="str">
        <f t="shared" si="13"/>
        <v/>
      </c>
      <c r="AI223" s="780"/>
      <c r="AJ223" s="790" t="str">
        <f t="shared" si="14"/>
        <v/>
      </c>
      <c r="AK223" s="814" t="str">
        <f t="shared" si="15"/>
        <v/>
      </c>
      <c r="AL223" s="815" t="str">
        <f>IFERROR(IF(AND(AF222="Probabilidad",AF223="Probabilidad"),(AL222-(+AL222*AK223)),IF(AND(AF222="Impacto",AF223="Probabilidad"),(AL221-(+AL221*AK223)),IF(AF223="Impacto",AL222,""))),"")</f>
        <v/>
      </c>
      <c r="AM223" s="815" t="str">
        <f>IFERROR(IF(AND(AF222="Impacto",AF223="Impacto"),(AM222-(+AM222*AK223)),IF(AND(AF222="Probabilidad",AF223="Impacto"),(AM221-(+AM221*AK223)),IF(AF223="Probabilidad",AM222,""))),"")</f>
        <v/>
      </c>
      <c r="AN223" s="751"/>
      <c r="AO223" s="751"/>
      <c r="AP223" s="751"/>
      <c r="AQ223" s="751"/>
      <c r="AR223" s="1013"/>
      <c r="AS223" s="1767"/>
      <c r="AT223" s="1767"/>
      <c r="AU223" s="1769"/>
      <c r="AV223" s="1767"/>
      <c r="AW223" s="1767"/>
      <c r="AX223" s="1769"/>
      <c r="AY223" s="1769"/>
      <c r="AZ223" s="1769"/>
      <c r="BA223" s="1774"/>
      <c r="BB223" s="789"/>
      <c r="BC223" s="789"/>
      <c r="BD223" s="822" t="str">
        <f t="shared" si="16"/>
        <v/>
      </c>
      <c r="BE223" s="774"/>
      <c r="BF223" s="774"/>
      <c r="BG223" s="774"/>
      <c r="BH223" s="774"/>
      <c r="BI223" s="789"/>
      <c r="BJ223" s="789"/>
      <c r="BK223" s="789"/>
      <c r="BL223" s="789"/>
      <c r="BM223" s="791"/>
      <c r="BN223" s="791"/>
      <c r="BO223" s="791"/>
      <c r="BP223" s="791"/>
      <c r="BQ223" s="792"/>
      <c r="BR223" s="796"/>
      <c r="BS223" s="884"/>
      <c r="BT223" s="884"/>
      <c r="BU223" s="1051"/>
      <c r="BV223" s="995"/>
      <c r="BW223" s="995"/>
      <c r="BX223" s="1875"/>
      <c r="BY223" s="1853"/>
      <c r="BZ223" s="998"/>
    </row>
    <row r="224" spans="1:78" ht="17" thickBot="1" x14ac:dyDescent="0.25">
      <c r="A224" s="1817"/>
      <c r="B224" s="1818"/>
      <c r="C224" s="1819"/>
      <c r="D224" s="1821"/>
      <c r="E224" s="1005"/>
      <c r="F224" s="1760"/>
      <c r="G224" s="996"/>
      <c r="H224" s="1014"/>
      <c r="I224" s="1775"/>
      <c r="J224" s="1768"/>
      <c r="K224" s="1023"/>
      <c r="L224" s="996"/>
      <c r="M224" s="1170"/>
      <c r="N224" s="996"/>
      <c r="O224" s="996"/>
      <c r="P224" s="1192"/>
      <c r="Q224" s="1828"/>
      <c r="R224" s="1775"/>
      <c r="S224" s="1826"/>
      <c r="T224" s="1775"/>
      <c r="U224" s="1826"/>
      <c r="V224" s="1775"/>
      <c r="W224" s="1826"/>
      <c r="X224" s="1782"/>
      <c r="Y224" s="1826"/>
      <c r="Z224" s="1826"/>
      <c r="AA224" s="1770"/>
      <c r="AB224" s="773">
        <v>6</v>
      </c>
      <c r="AC224" s="757"/>
      <c r="AD224" s="757"/>
      <c r="AE224" s="757"/>
      <c r="AF224" s="896" t="str">
        <f t="shared" si="12"/>
        <v/>
      </c>
      <c r="AG224" s="888"/>
      <c r="AH224" s="887" t="str">
        <f t="shared" si="13"/>
        <v/>
      </c>
      <c r="AI224" s="888"/>
      <c r="AJ224" s="887" t="str">
        <f t="shared" si="14"/>
        <v/>
      </c>
      <c r="AK224" s="889" t="str">
        <f t="shared" si="15"/>
        <v/>
      </c>
      <c r="AL224" s="815" t="str">
        <f>IFERROR(IF(AND(AF223="Probabilidad",AF224="Probabilidad"),(AL223-(+AL223*AK224)),IF(AND(AF223="Impacto",AF224="Probabilidad"),(AL222-(+AL222*AK224)),IF(AF224="Impacto",AL223,""))),"")</f>
        <v/>
      </c>
      <c r="AM224" s="815" t="str">
        <f>IFERROR(IF(AND(AF223="Impacto",AF224="Impacto"),(AM223-(+AM223*AK224)),IF(AND(AF223="Probabilidad",AF224="Impacto"),(AM222-(+AM222*AK224)),IF(AF224="Probabilidad",AM223,""))),"")</f>
        <v/>
      </c>
      <c r="AN224" s="51"/>
      <c r="AO224" s="51"/>
      <c r="AP224" s="51"/>
      <c r="AQ224" s="51"/>
      <c r="AR224" s="1014"/>
      <c r="AS224" s="1768"/>
      <c r="AT224" s="1768"/>
      <c r="AU224" s="1770"/>
      <c r="AV224" s="1768"/>
      <c r="AW224" s="1768"/>
      <c r="AX224" s="1770"/>
      <c r="AY224" s="1770"/>
      <c r="AZ224" s="1770"/>
      <c r="BA224" s="1775"/>
      <c r="BB224" s="770"/>
      <c r="BC224" s="770"/>
      <c r="BD224" s="762" t="str">
        <f t="shared" si="16"/>
        <v/>
      </c>
      <c r="BE224" s="757"/>
      <c r="BF224" s="757"/>
      <c r="BG224" s="757"/>
      <c r="BH224" s="757"/>
      <c r="BI224" s="770"/>
      <c r="BJ224" s="770"/>
      <c r="BK224" s="770"/>
      <c r="BL224" s="770"/>
      <c r="BM224" s="749"/>
      <c r="BN224" s="749"/>
      <c r="BO224" s="749"/>
      <c r="BP224" s="749"/>
      <c r="BQ224" s="766"/>
      <c r="BR224" s="890"/>
      <c r="BS224" s="891"/>
      <c r="BT224" s="891"/>
      <c r="BU224" s="1052"/>
      <c r="BV224" s="996"/>
      <c r="BW224" s="996"/>
      <c r="BX224" s="1876"/>
      <c r="BY224" s="1854"/>
      <c r="BZ224" s="999"/>
    </row>
    <row r="225" spans="1:78" ht="118" x14ac:dyDescent="0.2">
      <c r="A225" s="1817"/>
      <c r="B225" s="1818"/>
      <c r="C225" s="1819"/>
      <c r="D225" s="1000" t="s">
        <v>1387</v>
      </c>
      <c r="E225" s="1003" t="s">
        <v>398</v>
      </c>
      <c r="F225" s="1006">
        <v>7</v>
      </c>
      <c r="G225" s="994" t="s">
        <v>1644</v>
      </c>
      <c r="H225" s="1012" t="s">
        <v>1245</v>
      </c>
      <c r="I225" s="1015" t="s">
        <v>1216</v>
      </c>
      <c r="J225" s="1812" t="str">
        <f>IF(D225="","",IF(D225="RG",[1]Árbol!A236,IF(D225="RIC",[1]Árbol!A236,IF(D225="RLAFT",[1]Árbol!A236,IF(D225="RF",[1]Árbol!A236,IF(I225="","",(CONCATENATE(I225," ",$M$3," ",G225," ",$M$4," ",O225," ",$M$5," ",N225))))))))</f>
        <v>Pérdida de Confidencialidad de Fotografo - Realizador Audiovisual
Comunicadores Sociales  1. Ataque de ingenieria social  1. Desconocimiento de las políticas de seguridad de la información</v>
      </c>
      <c r="K225" s="1021" t="s">
        <v>313</v>
      </c>
      <c r="L225" s="994" t="s">
        <v>314</v>
      </c>
      <c r="M225" s="1168" t="s">
        <v>1389</v>
      </c>
      <c r="N225" s="994" t="s">
        <v>1645</v>
      </c>
      <c r="O225" s="994" t="s">
        <v>1646</v>
      </c>
      <c r="P225" s="1075" t="s">
        <v>1392</v>
      </c>
      <c r="Q225" s="1133" t="s">
        <v>1392</v>
      </c>
      <c r="R225" s="1015" t="s">
        <v>250</v>
      </c>
      <c r="S225" s="1824">
        <f>IF(R225="Muy Alta",100%,IF(R225="Alta",80%,IF(R225="Media",60%,IF(R225="Baja",40%,IF(R225="Muy Baja",20%,"")))))</f>
        <v>0.4</v>
      </c>
      <c r="T225" s="1015" t="s">
        <v>317</v>
      </c>
      <c r="U225" s="1824">
        <f>IF(T225="Catastrófico",100%,IF(T225="Mayor",80%,IF(T225="Moderado",60%,IF(T225="Menor",40%,IF(T225="Leve",20%,"")))))</f>
        <v>0.2</v>
      </c>
      <c r="V225" s="1015" t="s">
        <v>251</v>
      </c>
      <c r="W225" s="1824">
        <f>IF(V225="Catastrófico",100%,IF(V225="Mayor",80%,IF(V225="Moderado",60%,IF(V225="Menor",40%,IF(V225="Leve",20%,"")))))</f>
        <v>0.4</v>
      </c>
      <c r="X225" s="1029" t="str">
        <f>IF(Y225=100%,"Catastrófico",IF(Y225=80%,"Mayor",IF(Y225=60%,"Moderado",IF(Y225=40%,"Menor",IF(Y225=20%,"Leve","")))))</f>
        <v>Menor</v>
      </c>
      <c r="Y225" s="1824">
        <f>IF(AND(U225="",W225=""),"",MAX(U225,W225))</f>
        <v>0.4</v>
      </c>
      <c r="Z225" s="1824" t="str">
        <f>CONCATENATE(R225,X225)</f>
        <v>BajaMenor</v>
      </c>
      <c r="AA225" s="1032" t="str">
        <f>IF(Z225="Muy AltaLeve","Alto",IF(Z225="Muy AltaMenor","Alto",IF(Z225="Muy AltaModerado","Alto",IF(Z225="Muy AltaMayor","Alto",IF(Z225="Muy AltaCatastrófico","Extremo",IF(Z225="AltaLeve","Moderado",IF(Z225="AltaMenor","Moderado",IF(Z225="AltaModerado","Alto",IF(Z225="AltaMayor","Alto",IF(Z225="AltaCatastrófico","Extremo",IF(Z225="MediaLeve","Moderado",IF(Z225="MediaMenor","Moderado",IF(Z225="MediaModerado","Moderado",IF(Z225="MediaMayor","Alto",IF(Z225="MediaCatastrófico","Extremo",IF(Z225="BajaLeve","Bajo",IF(Z225="BajaMenor","Moderado",IF(Z225="BajaModerado","Moderado",IF(Z225="BajaMayor","Alto",IF(Z225="BajaCatastrófico","Extremo",IF(Z225="Muy BajaLeve","Bajo",IF(Z225="Muy BajaMenor","Bajo",IF(Z225="Muy BajaModerado","Moderado",IF(Z225="Muy BajaMayor","Alto",IF(Z225="Muy BajaCatastrófico","Extremo","")))))))))))))))))))))))))</f>
        <v>Moderado</v>
      </c>
      <c r="AB225" s="97">
        <v>1</v>
      </c>
      <c r="AC225" s="774" t="s">
        <v>1409</v>
      </c>
      <c r="AD225" s="9">
        <v>1</v>
      </c>
      <c r="AE225" s="9" t="s">
        <v>1428</v>
      </c>
      <c r="AF225" s="231" t="str">
        <f t="shared" si="12"/>
        <v>Probabilidad</v>
      </c>
      <c r="AG225" s="232" t="s">
        <v>221</v>
      </c>
      <c r="AH225" s="787">
        <f t="shared" si="13"/>
        <v>0.25</v>
      </c>
      <c r="AI225" s="232" t="s">
        <v>222</v>
      </c>
      <c r="AJ225" s="787">
        <f t="shared" si="14"/>
        <v>0.15</v>
      </c>
      <c r="AK225" s="101">
        <f t="shared" si="15"/>
        <v>0.4</v>
      </c>
      <c r="AL225" s="100">
        <f>IFERROR(IF(AF225="Probabilidad",(S225-(+S225*AK225)),IF(AF225="Impacto",S225,"")),"")</f>
        <v>0.24</v>
      </c>
      <c r="AM225" s="100">
        <f>IFERROR(IF(AF225="Impacto",(Y225-(+Y225*AK225)),IF(AF225="Probabilidad",Y225,"")),"")</f>
        <v>0.4</v>
      </c>
      <c r="AN225" s="50" t="s">
        <v>859</v>
      </c>
      <c r="AO225" s="50" t="s">
        <v>245</v>
      </c>
      <c r="AP225" s="50" t="s">
        <v>241</v>
      </c>
      <c r="AQ225" s="50" t="s">
        <v>226</v>
      </c>
      <c r="AR225" s="1764" t="s">
        <v>1429</v>
      </c>
      <c r="AS225" s="1035">
        <f>S225</f>
        <v>0.4</v>
      </c>
      <c r="AT225" s="1035">
        <f>IF(AL225="","",MIN(AL225:AL230))</f>
        <v>0.14399999999999999</v>
      </c>
      <c r="AU225" s="1032" t="str">
        <f>IFERROR(IF(AT225="","",IF(AT225&lt;=0.2,"Muy Baja",IF(AT225&lt;=0.4,"Baja",IF(AT225&lt;=0.6,"Media",IF(AT225&lt;=0.8,"Alta","Muy Alta"))))),"")</f>
        <v>Muy Baja</v>
      </c>
      <c r="AV225" s="1035">
        <f>Y225</f>
        <v>0.4</v>
      </c>
      <c r="AW225" s="1035">
        <f>IF(AM225="","",MIN(AM225:AM230))</f>
        <v>0.4</v>
      </c>
      <c r="AX225" s="1032" t="str">
        <f>IFERROR(IF(AW225="","",IF(AW225&lt;=0.2,"Leve",IF(AW225&lt;=0.4,"Menor",IF(AW225&lt;=0.6,"Moderado",IF(AW225&lt;=0.8,"Mayor","Catastrófico"))))),"")</f>
        <v>Menor</v>
      </c>
      <c r="AY225" s="1032" t="str">
        <f>AA225</f>
        <v>Moderado</v>
      </c>
      <c r="AZ225" s="1032" t="str">
        <f>IFERROR(IF(OR(AND(AU225="Muy Baja",AX225="Leve"),AND(AU225="Muy Baja",AX225="Menor"),AND(AU225="Baja",AX225="Leve")),"Bajo",IF(OR(AND(AU225="Muy baja",AX225="Moderado"),AND(AU225="Baja",AX225="Menor"),AND(AU225="Baja",AX225="Moderado"),AND(AU225="Media",AX225="Leve"),AND(AU225="Media",AX225="Menor"),AND(AU225="Media",AX225="Moderado"),AND(AU225="Alta",AX225="Leve"),AND(AU225="Alta",AX225="Menor")),"Moderado",IF(OR(AND(AU225="Muy Baja",AX225="Mayor"),AND(AU225="Baja",AX225="Mayor"),AND(AU225="Media",AX225="Mayor"),AND(AU225="Alta",AX225="Moderado"),AND(AU225="Alta",AX225="Mayor"),AND(AU225="Muy Alta",AX225="Leve"),AND(AU225="Muy Alta",AX225="Menor"),AND(AU225="Muy Alta",AX225="Moderado"),AND(AU225="Muy Alta",AX225="Mayor")),"Alto",IF(OR(AND(AU225="Muy Baja",AX225="Catastrófico"),AND(AU225="Baja",AX225="Catastrófico"),AND(AU225="Media",AX225="Catastrófico"),AND(AU225="Alta",AX225="Catastrófico"),AND(AU225="Muy Alta",AX225="Catastrófico")),"Extremo","")))),"")</f>
        <v>Bajo</v>
      </c>
      <c r="BA225" s="1015" t="s">
        <v>255</v>
      </c>
      <c r="BB225" s="46"/>
      <c r="BC225" s="46"/>
      <c r="BD225" s="103" t="str">
        <f t="shared" si="16"/>
        <v/>
      </c>
      <c r="BE225" s="9"/>
      <c r="BF225" s="9"/>
      <c r="BG225" s="9"/>
      <c r="BH225" s="9"/>
      <c r="BI225" s="46"/>
      <c r="BJ225" s="46"/>
      <c r="BK225" s="46"/>
      <c r="BL225" s="46"/>
      <c r="BM225" s="48"/>
      <c r="BN225" s="48"/>
      <c r="BO225" s="48"/>
      <c r="BP225" s="48"/>
      <c r="BQ225" s="104"/>
      <c r="BR225" s="797"/>
      <c r="BS225" s="883"/>
      <c r="BT225" s="883"/>
      <c r="BU225" s="1050"/>
      <c r="BV225" s="994"/>
      <c r="BW225" s="994"/>
      <c r="BX225" s="1874"/>
      <c r="BY225" s="1852"/>
      <c r="BZ225" s="997"/>
    </row>
    <row r="226" spans="1:78" ht="167" x14ac:dyDescent="0.2">
      <c r="A226" s="1817"/>
      <c r="B226" s="1818"/>
      <c r="C226" s="1819"/>
      <c r="D226" s="1820"/>
      <c r="E226" s="1004"/>
      <c r="F226" s="1759"/>
      <c r="G226" s="995"/>
      <c r="H226" s="1013"/>
      <c r="I226" s="1774"/>
      <c r="J226" s="1767"/>
      <c r="K226" s="1022"/>
      <c r="L226" s="995"/>
      <c r="M226" s="1169"/>
      <c r="N226" s="995"/>
      <c r="O226" s="995"/>
      <c r="P226" s="1191"/>
      <c r="Q226" s="1827"/>
      <c r="R226" s="1774"/>
      <c r="S226" s="1825"/>
      <c r="T226" s="1774"/>
      <c r="U226" s="1825"/>
      <c r="V226" s="1774"/>
      <c r="W226" s="1825"/>
      <c r="X226" s="1781"/>
      <c r="Y226" s="1825"/>
      <c r="Z226" s="1825"/>
      <c r="AA226" s="1769"/>
      <c r="AB226" s="812">
        <v>2</v>
      </c>
      <c r="AC226" s="774" t="s">
        <v>1434</v>
      </c>
      <c r="AD226" s="774">
        <v>1</v>
      </c>
      <c r="AE226" s="774" t="s">
        <v>1647</v>
      </c>
      <c r="AF226" s="813" t="str">
        <f t="shared" si="12"/>
        <v>Probabilidad</v>
      </c>
      <c r="AG226" s="780" t="s">
        <v>221</v>
      </c>
      <c r="AH226" s="790">
        <f t="shared" si="13"/>
        <v>0.25</v>
      </c>
      <c r="AI226" s="780" t="s">
        <v>222</v>
      </c>
      <c r="AJ226" s="790">
        <f t="shared" si="14"/>
        <v>0.15</v>
      </c>
      <c r="AK226" s="814">
        <f t="shared" si="15"/>
        <v>0.4</v>
      </c>
      <c r="AL226" s="815">
        <f>IFERROR(IF(AND(AF225="Probabilidad",AF226="Probabilidad"),(AL225-(+AL225*AK226)),IF(AF226="Probabilidad",(S225-(+S225*AK226)),IF(AF226="Impacto",AL225,""))),"")</f>
        <v>0.14399999999999999</v>
      </c>
      <c r="AM226" s="815">
        <f>IFERROR(IF(AND(AF225="Impacto",AF226="Impacto"),(AM225-(+AM225*AK226)),IF(AF226="Impacto",(Y225-(Y225*AK226)),IF(AF226="Probabilidad",AM225,""))),"")</f>
        <v>0.4</v>
      </c>
      <c r="AN226" s="751" t="s">
        <v>859</v>
      </c>
      <c r="AO226" s="751" t="s">
        <v>291</v>
      </c>
      <c r="AP226" s="751" t="s">
        <v>241</v>
      </c>
      <c r="AQ226" s="751" t="s">
        <v>226</v>
      </c>
      <c r="AR226" s="1013"/>
      <c r="AS226" s="1767"/>
      <c r="AT226" s="1767"/>
      <c r="AU226" s="1769"/>
      <c r="AV226" s="1767"/>
      <c r="AW226" s="1767"/>
      <c r="AX226" s="1769"/>
      <c r="AY226" s="1769"/>
      <c r="AZ226" s="1769"/>
      <c r="BA226" s="1774"/>
      <c r="BB226" s="789"/>
      <c r="BC226" s="789"/>
      <c r="BD226" s="822" t="str">
        <f t="shared" si="16"/>
        <v/>
      </c>
      <c r="BE226" s="774"/>
      <c r="BF226" s="774"/>
      <c r="BG226" s="774"/>
      <c r="BH226" s="774"/>
      <c r="BI226" s="789"/>
      <c r="BJ226" s="789"/>
      <c r="BK226" s="789"/>
      <c r="BL226" s="789"/>
      <c r="BM226" s="791"/>
      <c r="BN226" s="791"/>
      <c r="BO226" s="791"/>
      <c r="BP226" s="791"/>
      <c r="BQ226" s="792"/>
      <c r="BR226" s="796"/>
      <c r="BS226" s="884"/>
      <c r="BT226" s="884"/>
      <c r="BU226" s="1051"/>
      <c r="BV226" s="995"/>
      <c r="BW226" s="995"/>
      <c r="BX226" s="1875"/>
      <c r="BY226" s="1853"/>
      <c r="BZ226" s="998"/>
    </row>
    <row r="227" spans="1:78" ht="16" x14ac:dyDescent="0.2">
      <c r="A227" s="1817"/>
      <c r="B227" s="1818"/>
      <c r="C227" s="1819"/>
      <c r="D227" s="1820"/>
      <c r="E227" s="1004"/>
      <c r="F227" s="1759"/>
      <c r="G227" s="995"/>
      <c r="H227" s="1013"/>
      <c r="I227" s="1774"/>
      <c r="J227" s="1767"/>
      <c r="K227" s="1022"/>
      <c r="L227" s="995"/>
      <c r="M227" s="1169"/>
      <c r="N227" s="995"/>
      <c r="O227" s="995"/>
      <c r="P227" s="1191"/>
      <c r="Q227" s="1827"/>
      <c r="R227" s="1774"/>
      <c r="S227" s="1825"/>
      <c r="T227" s="1774"/>
      <c r="U227" s="1825"/>
      <c r="V227" s="1774"/>
      <c r="W227" s="1825"/>
      <c r="X227" s="1781"/>
      <c r="Y227" s="1825"/>
      <c r="Z227" s="1825"/>
      <c r="AA227" s="1769"/>
      <c r="AB227" s="812">
        <v>3</v>
      </c>
      <c r="AC227" s="774"/>
      <c r="AD227" s="774"/>
      <c r="AE227" s="774"/>
      <c r="AF227" s="813" t="str">
        <f t="shared" si="12"/>
        <v/>
      </c>
      <c r="AG227" s="780"/>
      <c r="AH227" s="790" t="str">
        <f t="shared" si="13"/>
        <v/>
      </c>
      <c r="AI227" s="780"/>
      <c r="AJ227" s="790" t="str">
        <f t="shared" si="14"/>
        <v/>
      </c>
      <c r="AK227" s="814" t="str">
        <f t="shared" si="15"/>
        <v/>
      </c>
      <c r="AL227" s="815" t="str">
        <f>IFERROR(IF(AND(AF226="Probabilidad",AF227="Probabilidad"),(AL226-(+AL226*AK227)),IF(AND(AF226="Impacto",AF227="Probabilidad"),(AL225-(+AL225*AK227)),IF(AF227="Impacto",AL226,""))),"")</f>
        <v/>
      </c>
      <c r="AM227" s="815" t="str">
        <f>IFERROR(IF(AND(AF226="Impacto",AF227="Impacto"),(AM226-(+AM226*AK227)),IF(AND(AF226="Probabilidad",AF227="Impacto"),(AM225-(+AM225*AK227)),IF(AF227="Probabilidad",AM226,""))),"")</f>
        <v/>
      </c>
      <c r="AN227" s="751"/>
      <c r="AO227" s="751"/>
      <c r="AP227" s="751"/>
      <c r="AQ227" s="751"/>
      <c r="AR227" s="1013"/>
      <c r="AS227" s="1767"/>
      <c r="AT227" s="1767"/>
      <c r="AU227" s="1769"/>
      <c r="AV227" s="1767"/>
      <c r="AW227" s="1767"/>
      <c r="AX227" s="1769"/>
      <c r="AY227" s="1769"/>
      <c r="AZ227" s="1769"/>
      <c r="BA227" s="1774"/>
      <c r="BB227" s="789"/>
      <c r="BC227" s="789"/>
      <c r="BD227" s="822" t="str">
        <f t="shared" si="16"/>
        <v/>
      </c>
      <c r="BE227" s="774"/>
      <c r="BF227" s="774"/>
      <c r="BG227" s="774"/>
      <c r="BH227" s="774"/>
      <c r="BI227" s="789"/>
      <c r="BJ227" s="789"/>
      <c r="BK227" s="789"/>
      <c r="BL227" s="789"/>
      <c r="BM227" s="791"/>
      <c r="BN227" s="791"/>
      <c r="BO227" s="791"/>
      <c r="BP227" s="791"/>
      <c r="BQ227" s="792"/>
      <c r="BR227" s="796"/>
      <c r="BS227" s="884"/>
      <c r="BT227" s="884"/>
      <c r="BU227" s="1051"/>
      <c r="BV227" s="995"/>
      <c r="BW227" s="995"/>
      <c r="BX227" s="1875"/>
      <c r="BY227" s="1853"/>
      <c r="BZ227" s="998"/>
    </row>
    <row r="228" spans="1:78" ht="16" x14ac:dyDescent="0.2">
      <c r="A228" s="1817"/>
      <c r="B228" s="1818"/>
      <c r="C228" s="1819"/>
      <c r="D228" s="1820"/>
      <c r="E228" s="1004"/>
      <c r="F228" s="1759"/>
      <c r="G228" s="995"/>
      <c r="H228" s="1013"/>
      <c r="I228" s="1774"/>
      <c r="J228" s="1767"/>
      <c r="K228" s="1022"/>
      <c r="L228" s="995"/>
      <c r="M228" s="1169"/>
      <c r="N228" s="995"/>
      <c r="O228" s="995"/>
      <c r="P228" s="1191"/>
      <c r="Q228" s="1827"/>
      <c r="R228" s="1774"/>
      <c r="S228" s="1825"/>
      <c r="T228" s="1774"/>
      <c r="U228" s="1825"/>
      <c r="V228" s="1774"/>
      <c r="W228" s="1825"/>
      <c r="X228" s="1781"/>
      <c r="Y228" s="1825"/>
      <c r="Z228" s="1825"/>
      <c r="AA228" s="1769"/>
      <c r="AB228" s="812">
        <v>4</v>
      </c>
      <c r="AC228" s="774"/>
      <c r="AD228" s="774"/>
      <c r="AE228" s="774"/>
      <c r="AF228" s="813" t="str">
        <f t="shared" si="12"/>
        <v/>
      </c>
      <c r="AG228" s="780"/>
      <c r="AH228" s="790" t="str">
        <f t="shared" si="13"/>
        <v/>
      </c>
      <c r="AI228" s="780"/>
      <c r="AJ228" s="790" t="str">
        <f t="shared" si="14"/>
        <v/>
      </c>
      <c r="AK228" s="814" t="str">
        <f t="shared" si="15"/>
        <v/>
      </c>
      <c r="AL228" s="815" t="str">
        <f>IFERROR(IF(AND(AF227="Probabilidad",AF228="Probabilidad"),(AL227-(+AL227*AK228)),IF(AND(AF227="Impacto",AF228="Probabilidad"),(AL226-(+AL226*AK228)),IF(AF228="Impacto",AL227,""))),"")</f>
        <v/>
      </c>
      <c r="AM228" s="815" t="str">
        <f>IFERROR(IF(AND(AF227="Impacto",AF228="Impacto"),(AM227-(+AM227*AK228)),IF(AND(AF227="Probabilidad",AF228="Impacto"),(AM226-(+AM226*AK228)),IF(AF228="Probabilidad",AM227,""))),"")</f>
        <v/>
      </c>
      <c r="AN228" s="751"/>
      <c r="AO228" s="751"/>
      <c r="AP228" s="751"/>
      <c r="AQ228" s="751"/>
      <c r="AR228" s="1013"/>
      <c r="AS228" s="1767"/>
      <c r="AT228" s="1767"/>
      <c r="AU228" s="1769"/>
      <c r="AV228" s="1767"/>
      <c r="AW228" s="1767"/>
      <c r="AX228" s="1769"/>
      <c r="AY228" s="1769"/>
      <c r="AZ228" s="1769"/>
      <c r="BA228" s="1774"/>
      <c r="BB228" s="789"/>
      <c r="BC228" s="789"/>
      <c r="BD228" s="822" t="str">
        <f t="shared" si="16"/>
        <v/>
      </c>
      <c r="BE228" s="774"/>
      <c r="BF228" s="774"/>
      <c r="BG228" s="774"/>
      <c r="BH228" s="774"/>
      <c r="BI228" s="789"/>
      <c r="BJ228" s="789"/>
      <c r="BK228" s="789"/>
      <c r="BL228" s="789"/>
      <c r="BM228" s="791"/>
      <c r="BN228" s="791"/>
      <c r="BO228" s="791"/>
      <c r="BP228" s="791"/>
      <c r="BQ228" s="792"/>
      <c r="BR228" s="796"/>
      <c r="BS228" s="884"/>
      <c r="BT228" s="884"/>
      <c r="BU228" s="1051"/>
      <c r="BV228" s="995"/>
      <c r="BW228" s="995"/>
      <c r="BX228" s="1875"/>
      <c r="BY228" s="1853"/>
      <c r="BZ228" s="998"/>
    </row>
    <row r="229" spans="1:78" ht="16" x14ac:dyDescent="0.2">
      <c r="A229" s="1817"/>
      <c r="B229" s="1818"/>
      <c r="C229" s="1819"/>
      <c r="D229" s="1820"/>
      <c r="E229" s="1004"/>
      <c r="F229" s="1759"/>
      <c r="G229" s="995"/>
      <c r="H229" s="1013"/>
      <c r="I229" s="1774"/>
      <c r="J229" s="1767"/>
      <c r="K229" s="1022"/>
      <c r="L229" s="995"/>
      <c r="M229" s="1169"/>
      <c r="N229" s="995"/>
      <c r="O229" s="995"/>
      <c r="P229" s="1191"/>
      <c r="Q229" s="1827"/>
      <c r="R229" s="1774"/>
      <c r="S229" s="1825"/>
      <c r="T229" s="1774"/>
      <c r="U229" s="1825"/>
      <c r="V229" s="1774"/>
      <c r="W229" s="1825"/>
      <c r="X229" s="1781"/>
      <c r="Y229" s="1825"/>
      <c r="Z229" s="1825"/>
      <c r="AA229" s="1769"/>
      <c r="AB229" s="812">
        <v>5</v>
      </c>
      <c r="AC229" s="774"/>
      <c r="AD229" s="774"/>
      <c r="AE229" s="774"/>
      <c r="AF229" s="813" t="str">
        <f t="shared" si="12"/>
        <v/>
      </c>
      <c r="AG229" s="780"/>
      <c r="AH229" s="790" t="str">
        <f t="shared" si="13"/>
        <v/>
      </c>
      <c r="AI229" s="780"/>
      <c r="AJ229" s="790" t="str">
        <f t="shared" si="14"/>
        <v/>
      </c>
      <c r="AK229" s="814" t="str">
        <f t="shared" si="15"/>
        <v/>
      </c>
      <c r="AL229" s="815" t="str">
        <f>IFERROR(IF(AND(AF228="Probabilidad",AF229="Probabilidad"),(AL228-(+AL228*AK229)),IF(AND(AF228="Impacto",AF229="Probabilidad"),(AL227-(+AL227*AK229)),IF(AF229="Impacto",AL228,""))),"")</f>
        <v/>
      </c>
      <c r="AM229" s="815" t="str">
        <f>IFERROR(IF(AND(AF228="Impacto",AF229="Impacto"),(AM228-(+AM228*AK229)),IF(AND(AF228="Probabilidad",AF229="Impacto"),(AM227-(+AM227*AK229)),IF(AF229="Probabilidad",AM228,""))),"")</f>
        <v/>
      </c>
      <c r="AN229" s="751"/>
      <c r="AO229" s="751"/>
      <c r="AP229" s="751"/>
      <c r="AQ229" s="751"/>
      <c r="AR229" s="1013"/>
      <c r="AS229" s="1767"/>
      <c r="AT229" s="1767"/>
      <c r="AU229" s="1769"/>
      <c r="AV229" s="1767"/>
      <c r="AW229" s="1767"/>
      <c r="AX229" s="1769"/>
      <c r="AY229" s="1769"/>
      <c r="AZ229" s="1769"/>
      <c r="BA229" s="1774"/>
      <c r="BB229" s="789"/>
      <c r="BC229" s="789"/>
      <c r="BD229" s="822" t="str">
        <f t="shared" si="16"/>
        <v/>
      </c>
      <c r="BE229" s="774"/>
      <c r="BF229" s="774"/>
      <c r="BG229" s="774"/>
      <c r="BH229" s="774"/>
      <c r="BI229" s="789"/>
      <c r="BJ229" s="789"/>
      <c r="BK229" s="789"/>
      <c r="BL229" s="789"/>
      <c r="BM229" s="791"/>
      <c r="BN229" s="791"/>
      <c r="BO229" s="791"/>
      <c r="BP229" s="791"/>
      <c r="BQ229" s="792"/>
      <c r="BR229" s="796"/>
      <c r="BS229" s="884"/>
      <c r="BT229" s="884"/>
      <c r="BU229" s="1051"/>
      <c r="BV229" s="995"/>
      <c r="BW229" s="995"/>
      <c r="BX229" s="1875"/>
      <c r="BY229" s="1853"/>
      <c r="BZ229" s="998"/>
    </row>
    <row r="230" spans="1:78" ht="17" thickBot="1" x14ac:dyDescent="0.25">
      <c r="A230" s="1817"/>
      <c r="B230" s="1818"/>
      <c r="C230" s="1819"/>
      <c r="D230" s="1821"/>
      <c r="E230" s="1005"/>
      <c r="F230" s="1760"/>
      <c r="G230" s="996"/>
      <c r="H230" s="1014"/>
      <c r="I230" s="1775"/>
      <c r="J230" s="1768"/>
      <c r="K230" s="1023"/>
      <c r="L230" s="996"/>
      <c r="M230" s="1170"/>
      <c r="N230" s="996"/>
      <c r="O230" s="996"/>
      <c r="P230" s="1192"/>
      <c r="Q230" s="1828"/>
      <c r="R230" s="1775"/>
      <c r="S230" s="1826"/>
      <c r="T230" s="1775"/>
      <c r="U230" s="1826"/>
      <c r="V230" s="1775"/>
      <c r="W230" s="1826"/>
      <c r="X230" s="1782"/>
      <c r="Y230" s="1826"/>
      <c r="Z230" s="1826"/>
      <c r="AA230" s="1770"/>
      <c r="AB230" s="773">
        <v>6</v>
      </c>
      <c r="AC230" s="757"/>
      <c r="AD230" s="757"/>
      <c r="AE230" s="757"/>
      <c r="AF230" s="819" t="str">
        <f t="shared" si="12"/>
        <v/>
      </c>
      <c r="AG230" s="902"/>
      <c r="AH230" s="887" t="str">
        <f t="shared" si="13"/>
        <v/>
      </c>
      <c r="AI230" s="902"/>
      <c r="AJ230" s="887" t="str">
        <f t="shared" si="14"/>
        <v/>
      </c>
      <c r="AK230" s="889" t="str">
        <f t="shared" si="15"/>
        <v/>
      </c>
      <c r="AL230" s="815" t="str">
        <f>IFERROR(IF(AND(AF229="Probabilidad",AF230="Probabilidad"),(AL229-(+AL229*AK230)),IF(AND(AF229="Impacto",AF230="Probabilidad"),(AL228-(+AL228*AK230)),IF(AF230="Impacto",AL229,""))),"")</f>
        <v/>
      </c>
      <c r="AM230" s="815" t="str">
        <f>IFERROR(IF(AND(AF229="Impacto",AF230="Impacto"),(AM229-(+AM229*AK230)),IF(AND(AF229="Probabilidad",AF230="Impacto"),(AM228-(+AM228*AK230)),IF(AF230="Probabilidad",AM229,""))),"")</f>
        <v/>
      </c>
      <c r="AN230" s="51"/>
      <c r="AO230" s="51"/>
      <c r="AP230" s="51"/>
      <c r="AQ230" s="51"/>
      <c r="AR230" s="1014"/>
      <c r="AS230" s="1768"/>
      <c r="AT230" s="1768"/>
      <c r="AU230" s="1770"/>
      <c r="AV230" s="1768"/>
      <c r="AW230" s="1768"/>
      <c r="AX230" s="1770"/>
      <c r="AY230" s="1770"/>
      <c r="AZ230" s="1770"/>
      <c r="BA230" s="1775"/>
      <c r="BB230" s="770"/>
      <c r="BC230" s="770"/>
      <c r="BD230" s="762" t="str">
        <f t="shared" si="16"/>
        <v/>
      </c>
      <c r="BE230" s="757"/>
      <c r="BF230" s="757"/>
      <c r="BG230" s="757"/>
      <c r="BH230" s="757"/>
      <c r="BI230" s="770"/>
      <c r="BJ230" s="770"/>
      <c r="BK230" s="770"/>
      <c r="BL230" s="770"/>
      <c r="BM230" s="749"/>
      <c r="BN230" s="749"/>
      <c r="BO230" s="749"/>
      <c r="BP230" s="749"/>
      <c r="BQ230" s="766"/>
      <c r="BR230" s="890"/>
      <c r="BS230" s="891"/>
      <c r="BT230" s="891"/>
      <c r="BU230" s="1052"/>
      <c r="BV230" s="996"/>
      <c r="BW230" s="996"/>
      <c r="BX230" s="1876"/>
      <c r="BY230" s="1854"/>
      <c r="BZ230" s="999"/>
    </row>
    <row r="231" spans="1:78" ht="118" x14ac:dyDescent="0.2">
      <c r="A231" s="1817"/>
      <c r="B231" s="1818"/>
      <c r="C231" s="1819"/>
      <c r="D231" s="1000" t="s">
        <v>1387</v>
      </c>
      <c r="E231" s="1003" t="s">
        <v>398</v>
      </c>
      <c r="F231" s="1006">
        <v>8</v>
      </c>
      <c r="G231" s="994" t="s">
        <v>1644</v>
      </c>
      <c r="H231" s="1012" t="s">
        <v>1245</v>
      </c>
      <c r="I231" s="1015" t="s">
        <v>1215</v>
      </c>
      <c r="J231" s="1812" t="str">
        <f>IF(D231="","",IF(D231="RG",[1]Árbol!A242,IF(D231="RIC",[1]Árbol!A242,IF(D231="RLAFT",[1]Árbol!A242,IF(D231="RF",[1]Árbol!A242,IF(I231="","",(CONCATENATE(I231," ",$M$3," ",G231," ",$M$4," ",O231," ",$M$5," ",N231))))))))</f>
        <v xml:space="preserve">Pérdida de Disponibilidad de Fotografo - Realizador Audiovisual
Comunicadores Sociales  1. Fuga de conocimiento  1. Alta rotación del personal
2. Desconocimiento de las politicas de seguridad y provacidad de la infromación. </v>
      </c>
      <c r="K231" s="1021" t="s">
        <v>313</v>
      </c>
      <c r="L231" s="994" t="s">
        <v>314</v>
      </c>
      <c r="M231" s="1168" t="s">
        <v>1389</v>
      </c>
      <c r="N231" s="994" t="s">
        <v>1648</v>
      </c>
      <c r="O231" s="994" t="s">
        <v>1649</v>
      </c>
      <c r="P231" s="1075" t="s">
        <v>1392</v>
      </c>
      <c r="Q231" s="1133" t="s">
        <v>1392</v>
      </c>
      <c r="R231" s="1015" t="s">
        <v>269</v>
      </c>
      <c r="S231" s="1824">
        <f>IF(R231="Muy Alta",100%,IF(R231="Alta",80%,IF(R231="Media",60%,IF(R231="Baja",40%,IF(R231="Muy Baja",20%,"")))))</f>
        <v>0.2</v>
      </c>
      <c r="T231" s="1015" t="s">
        <v>317</v>
      </c>
      <c r="U231" s="1824">
        <f>IF(T231="Catastrófico",100%,IF(T231="Mayor",80%,IF(T231="Moderado",60%,IF(T231="Menor",40%,IF(T231="Leve",20%,"")))))</f>
        <v>0.2</v>
      </c>
      <c r="V231" s="1015" t="s">
        <v>317</v>
      </c>
      <c r="W231" s="1824">
        <f>IF(V231="Catastrófico",100%,IF(V231="Mayor",80%,IF(V231="Moderado",60%,IF(V231="Menor",40%,IF(V231="Leve",20%,"")))))</f>
        <v>0.2</v>
      </c>
      <c r="X231" s="1029" t="str">
        <f>IF(Y231=100%,"Catastrófico",IF(Y231=80%,"Mayor",IF(Y231=60%,"Moderado",IF(Y231=40%,"Menor",IF(Y231=20%,"Leve","")))))</f>
        <v>Leve</v>
      </c>
      <c r="Y231" s="1824">
        <f>IF(AND(U231="",W231=""),"",MAX(U231,W231))</f>
        <v>0.2</v>
      </c>
      <c r="Z231" s="1824" t="str">
        <f>CONCATENATE(R231,X231)</f>
        <v>Muy BajaLeve</v>
      </c>
      <c r="AA231" s="1032" t="str">
        <f>IF(Z231="Muy AltaLeve","Alto",IF(Z231="Muy AltaMenor","Alto",IF(Z231="Muy AltaModerado","Alto",IF(Z231="Muy AltaMayor","Alto",IF(Z231="Muy AltaCatastrófico","Extremo",IF(Z231="AltaLeve","Moderado",IF(Z231="AltaMenor","Moderado",IF(Z231="AltaModerado","Alto",IF(Z231="AltaMayor","Alto",IF(Z231="AltaCatastrófico","Extremo",IF(Z231="MediaLeve","Moderado",IF(Z231="MediaMenor","Moderado",IF(Z231="MediaModerado","Moderado",IF(Z231="MediaMayor","Alto",IF(Z231="MediaCatastrófico","Extremo",IF(Z231="BajaLeve","Bajo",IF(Z231="BajaMenor","Moderado",IF(Z231="BajaModerado","Moderado",IF(Z231="BajaMayor","Alto",IF(Z231="BajaCatastrófico","Extremo",IF(Z231="Muy BajaLeve","Bajo",IF(Z231="Muy BajaMenor","Bajo",IF(Z231="Muy BajaModerado","Moderado",IF(Z231="Muy BajaMayor","Alto",IF(Z231="Muy BajaCatastrófico","Extremo","")))))))))))))))))))))))))</f>
        <v>Bajo</v>
      </c>
      <c r="AB231" s="97">
        <v>1</v>
      </c>
      <c r="AC231" s="774" t="s">
        <v>1409</v>
      </c>
      <c r="AD231" s="9" t="s">
        <v>1630</v>
      </c>
      <c r="AE231" s="9" t="s">
        <v>1480</v>
      </c>
      <c r="AF231" s="99" t="str">
        <f t="shared" si="12"/>
        <v>Probabilidad</v>
      </c>
      <c r="AG231" s="10" t="s">
        <v>221</v>
      </c>
      <c r="AH231" s="787">
        <f t="shared" si="13"/>
        <v>0.25</v>
      </c>
      <c r="AI231" s="10" t="s">
        <v>222</v>
      </c>
      <c r="AJ231" s="787">
        <f t="shared" si="14"/>
        <v>0.15</v>
      </c>
      <c r="AK231" s="101">
        <f t="shared" si="15"/>
        <v>0.4</v>
      </c>
      <c r="AL231" s="100">
        <f>IFERROR(IF(AF231="Probabilidad",(S231-(+S231*AK231)),IF(AF231="Impacto",S231,"")),"")</f>
        <v>0.12</v>
      </c>
      <c r="AM231" s="100">
        <f>IFERROR(IF(AF231="Impacto",(Y231-(+Y231*AK231)),IF(AF231="Probabilidad",Y231,"")),"")</f>
        <v>0.2</v>
      </c>
      <c r="AN231" s="50" t="s">
        <v>859</v>
      </c>
      <c r="AO231" s="50" t="s">
        <v>245</v>
      </c>
      <c r="AP231" s="50" t="s">
        <v>241</v>
      </c>
      <c r="AQ231" s="50" t="s">
        <v>226</v>
      </c>
      <c r="AR231" s="1764" t="s">
        <v>1438</v>
      </c>
      <c r="AS231" s="1035">
        <f>S231</f>
        <v>0.2</v>
      </c>
      <c r="AT231" s="1035">
        <f>IF(AL231="","",MIN(AL231:AL236))</f>
        <v>7.1999999999999995E-2</v>
      </c>
      <c r="AU231" s="1032" t="str">
        <f>IFERROR(IF(AT231="","",IF(AT231&lt;=0.2,"Muy Baja",IF(AT231&lt;=0.4,"Baja",IF(AT231&lt;=0.6,"Media",IF(AT231&lt;=0.8,"Alta","Muy Alta"))))),"")</f>
        <v>Muy Baja</v>
      </c>
      <c r="AV231" s="1035">
        <f>Y231</f>
        <v>0.2</v>
      </c>
      <c r="AW231" s="1035">
        <f>IF(AM231="","",MIN(AM231:AM236))</f>
        <v>0.2</v>
      </c>
      <c r="AX231" s="1032" t="str">
        <f>IFERROR(IF(AW231="","",IF(AW231&lt;=0.2,"Leve",IF(AW231&lt;=0.4,"Menor",IF(AW231&lt;=0.6,"Moderado",IF(AW231&lt;=0.8,"Mayor","Catastrófico"))))),"")</f>
        <v>Leve</v>
      </c>
      <c r="AY231" s="1032" t="str">
        <f>AA231</f>
        <v>Bajo</v>
      </c>
      <c r="AZ231" s="1032" t="str">
        <f>IFERROR(IF(OR(AND(AU231="Muy Baja",AX231="Leve"),AND(AU231="Muy Baja",AX231="Menor"),AND(AU231="Baja",AX231="Leve")),"Bajo",IF(OR(AND(AU231="Muy baja",AX231="Moderado"),AND(AU231="Baja",AX231="Menor"),AND(AU231="Baja",AX231="Moderado"),AND(AU231="Media",AX231="Leve"),AND(AU231="Media",AX231="Menor"),AND(AU231="Media",AX231="Moderado"),AND(AU231="Alta",AX231="Leve"),AND(AU231="Alta",AX231="Menor")),"Moderado",IF(OR(AND(AU231="Muy Baja",AX231="Mayor"),AND(AU231="Baja",AX231="Mayor"),AND(AU231="Media",AX231="Mayor"),AND(AU231="Alta",AX231="Moderado"),AND(AU231="Alta",AX231="Mayor"),AND(AU231="Muy Alta",AX231="Leve"),AND(AU231="Muy Alta",AX231="Menor"),AND(AU231="Muy Alta",AX231="Moderado"),AND(AU231="Muy Alta",AX231="Mayor")),"Alto",IF(OR(AND(AU231="Muy Baja",AX231="Catastrófico"),AND(AU231="Baja",AX231="Catastrófico"),AND(AU231="Media",AX231="Catastrófico"),AND(AU231="Alta",AX231="Catastrófico"),AND(AU231="Muy Alta",AX231="Catastrófico")),"Extremo","")))),"")</f>
        <v>Bajo</v>
      </c>
      <c r="BA231" s="1015" t="s">
        <v>255</v>
      </c>
      <c r="BB231" s="46"/>
      <c r="BC231" s="46"/>
      <c r="BD231" s="103" t="str">
        <f t="shared" si="16"/>
        <v/>
      </c>
      <c r="BE231" s="9"/>
      <c r="BF231" s="9"/>
      <c r="BG231" s="9"/>
      <c r="BH231" s="9"/>
      <c r="BI231" s="46"/>
      <c r="BJ231" s="46"/>
      <c r="BK231" s="46"/>
      <c r="BL231" s="46"/>
      <c r="BM231" s="48"/>
      <c r="BN231" s="48"/>
      <c r="BO231" s="48"/>
      <c r="BP231" s="48"/>
      <c r="BQ231" s="104"/>
      <c r="BR231" s="797"/>
      <c r="BS231" s="883"/>
      <c r="BT231" s="883"/>
      <c r="BU231" s="1050"/>
      <c r="BV231" s="994"/>
      <c r="BW231" s="994"/>
      <c r="BX231" s="1874"/>
      <c r="BY231" s="1852"/>
      <c r="BZ231" s="997"/>
    </row>
    <row r="232" spans="1:78" ht="167" x14ac:dyDescent="0.2">
      <c r="A232" s="1817"/>
      <c r="B232" s="1818"/>
      <c r="C232" s="1819"/>
      <c r="D232" s="1820"/>
      <c r="E232" s="1004"/>
      <c r="F232" s="1759"/>
      <c r="G232" s="995"/>
      <c r="H232" s="1013"/>
      <c r="I232" s="1774"/>
      <c r="J232" s="1767"/>
      <c r="K232" s="1022"/>
      <c r="L232" s="995"/>
      <c r="M232" s="1169"/>
      <c r="N232" s="995"/>
      <c r="O232" s="995"/>
      <c r="P232" s="1191"/>
      <c r="Q232" s="1827"/>
      <c r="R232" s="1774"/>
      <c r="S232" s="1825"/>
      <c r="T232" s="1774"/>
      <c r="U232" s="1825"/>
      <c r="V232" s="1774"/>
      <c r="W232" s="1825"/>
      <c r="X232" s="1781"/>
      <c r="Y232" s="1825"/>
      <c r="Z232" s="1825"/>
      <c r="AA232" s="1769"/>
      <c r="AB232" s="812">
        <v>2</v>
      </c>
      <c r="AC232" s="774" t="s">
        <v>1650</v>
      </c>
      <c r="AD232" s="774">
        <v>1</v>
      </c>
      <c r="AE232" s="774" t="s">
        <v>1651</v>
      </c>
      <c r="AF232" s="813" t="str">
        <f t="shared" si="12"/>
        <v>Probabilidad</v>
      </c>
      <c r="AG232" s="780" t="s">
        <v>221</v>
      </c>
      <c r="AH232" s="790">
        <f t="shared" si="13"/>
        <v>0.25</v>
      </c>
      <c r="AI232" s="780" t="s">
        <v>222</v>
      </c>
      <c r="AJ232" s="790">
        <f t="shared" si="14"/>
        <v>0.15</v>
      </c>
      <c r="AK232" s="814">
        <f t="shared" si="15"/>
        <v>0.4</v>
      </c>
      <c r="AL232" s="815">
        <f>IFERROR(IF(AND(AF231="Probabilidad",AF232="Probabilidad"),(AL231-(+AL231*AK232)),IF(AF232="Probabilidad",(S231-(+S231*AK232)),IF(AF232="Impacto",AL231,""))),"")</f>
        <v>7.1999999999999995E-2</v>
      </c>
      <c r="AM232" s="815">
        <f>IFERROR(IF(AND(AF231="Impacto",AF232="Impacto"),(AM231-(+AM231*AK232)),IF(AF232="Impacto",(Y231-(Y231*AK232)),IF(AF232="Probabilidad",AM231,""))),"")</f>
        <v>0.2</v>
      </c>
      <c r="AN232" s="751" t="s">
        <v>859</v>
      </c>
      <c r="AO232" s="751" t="s">
        <v>291</v>
      </c>
      <c r="AP232" s="751" t="s">
        <v>241</v>
      </c>
      <c r="AQ232" s="751" t="s">
        <v>226</v>
      </c>
      <c r="AR232" s="1013"/>
      <c r="AS232" s="1767"/>
      <c r="AT232" s="1767"/>
      <c r="AU232" s="1769"/>
      <c r="AV232" s="1767"/>
      <c r="AW232" s="1767"/>
      <c r="AX232" s="1769"/>
      <c r="AY232" s="1769"/>
      <c r="AZ232" s="1769"/>
      <c r="BA232" s="1774"/>
      <c r="BB232" s="789"/>
      <c r="BC232" s="789"/>
      <c r="BD232" s="822" t="str">
        <f t="shared" si="16"/>
        <v/>
      </c>
      <c r="BE232" s="774"/>
      <c r="BF232" s="774"/>
      <c r="BG232" s="774"/>
      <c r="BH232" s="774"/>
      <c r="BI232" s="789"/>
      <c r="BJ232" s="789"/>
      <c r="BK232" s="789"/>
      <c r="BL232" s="789"/>
      <c r="BM232" s="791"/>
      <c r="BN232" s="791"/>
      <c r="BO232" s="791"/>
      <c r="BP232" s="791"/>
      <c r="BQ232" s="792"/>
      <c r="BR232" s="796"/>
      <c r="BS232" s="884"/>
      <c r="BT232" s="884"/>
      <c r="BU232" s="1051"/>
      <c r="BV232" s="995"/>
      <c r="BW232" s="995"/>
      <c r="BX232" s="1875"/>
      <c r="BY232" s="1853"/>
      <c r="BZ232" s="998"/>
    </row>
    <row r="233" spans="1:78" ht="16" x14ac:dyDescent="0.2">
      <c r="A233" s="1817"/>
      <c r="B233" s="1818"/>
      <c r="C233" s="1819"/>
      <c r="D233" s="1820"/>
      <c r="E233" s="1004"/>
      <c r="F233" s="1759"/>
      <c r="G233" s="995"/>
      <c r="H233" s="1013"/>
      <c r="I233" s="1774"/>
      <c r="J233" s="1767"/>
      <c r="K233" s="1022"/>
      <c r="L233" s="995"/>
      <c r="M233" s="1169"/>
      <c r="N233" s="995"/>
      <c r="O233" s="995"/>
      <c r="P233" s="1191"/>
      <c r="Q233" s="1827"/>
      <c r="R233" s="1774"/>
      <c r="S233" s="1825"/>
      <c r="T233" s="1774"/>
      <c r="U233" s="1825"/>
      <c r="V233" s="1774"/>
      <c r="W233" s="1825"/>
      <c r="X233" s="1781"/>
      <c r="Y233" s="1825"/>
      <c r="Z233" s="1825"/>
      <c r="AA233" s="1769"/>
      <c r="AB233" s="812">
        <v>3</v>
      </c>
      <c r="AC233" s="774"/>
      <c r="AD233" s="774"/>
      <c r="AE233" s="774"/>
      <c r="AF233" s="813" t="str">
        <f t="shared" si="12"/>
        <v/>
      </c>
      <c r="AG233" s="780"/>
      <c r="AH233" s="790" t="str">
        <f t="shared" si="13"/>
        <v/>
      </c>
      <c r="AI233" s="780"/>
      <c r="AJ233" s="790" t="str">
        <f t="shared" si="14"/>
        <v/>
      </c>
      <c r="AK233" s="814" t="str">
        <f t="shared" si="15"/>
        <v/>
      </c>
      <c r="AL233" s="815" t="str">
        <f>IFERROR(IF(AND(AF232="Probabilidad",AF233="Probabilidad"),(AL232-(+AL232*AK233)),IF(AND(AF232="Impacto",AF233="Probabilidad"),(AL231-(+AL231*AK233)),IF(AF233="Impacto",AL232,""))),"")</f>
        <v/>
      </c>
      <c r="AM233" s="815" t="str">
        <f>IFERROR(IF(AND(AF232="Impacto",AF233="Impacto"),(AM232-(+AM232*AK233)),IF(AND(AF232="Probabilidad",AF233="Impacto"),(AM231-(+AM231*AK233)),IF(AF233="Probabilidad",AM232,""))),"")</f>
        <v/>
      </c>
      <c r="AN233" s="751"/>
      <c r="AO233" s="751"/>
      <c r="AP233" s="751"/>
      <c r="AQ233" s="751"/>
      <c r="AR233" s="1013"/>
      <c r="AS233" s="1767"/>
      <c r="AT233" s="1767"/>
      <c r="AU233" s="1769"/>
      <c r="AV233" s="1767"/>
      <c r="AW233" s="1767"/>
      <c r="AX233" s="1769"/>
      <c r="AY233" s="1769"/>
      <c r="AZ233" s="1769"/>
      <c r="BA233" s="1774"/>
      <c r="BB233" s="789"/>
      <c r="BC233" s="789"/>
      <c r="BD233" s="822" t="str">
        <f t="shared" si="16"/>
        <v/>
      </c>
      <c r="BE233" s="774"/>
      <c r="BF233" s="774"/>
      <c r="BG233" s="774"/>
      <c r="BH233" s="774"/>
      <c r="BI233" s="789"/>
      <c r="BJ233" s="789"/>
      <c r="BK233" s="789"/>
      <c r="BL233" s="789"/>
      <c r="BM233" s="791"/>
      <c r="BN233" s="791"/>
      <c r="BO233" s="791"/>
      <c r="BP233" s="791"/>
      <c r="BQ233" s="792"/>
      <c r="BR233" s="796"/>
      <c r="BS233" s="884"/>
      <c r="BT233" s="884"/>
      <c r="BU233" s="1051"/>
      <c r="BV233" s="995"/>
      <c r="BW233" s="995"/>
      <c r="BX233" s="1875"/>
      <c r="BY233" s="1853"/>
      <c r="BZ233" s="998"/>
    </row>
    <row r="234" spans="1:78" ht="16" x14ac:dyDescent="0.2">
      <c r="A234" s="1817"/>
      <c r="B234" s="1818"/>
      <c r="C234" s="1819"/>
      <c r="D234" s="1820"/>
      <c r="E234" s="1004"/>
      <c r="F234" s="1759"/>
      <c r="G234" s="995"/>
      <c r="H234" s="1013"/>
      <c r="I234" s="1774"/>
      <c r="J234" s="1767"/>
      <c r="K234" s="1022"/>
      <c r="L234" s="995"/>
      <c r="M234" s="1169"/>
      <c r="N234" s="995"/>
      <c r="O234" s="995"/>
      <c r="P234" s="1191"/>
      <c r="Q234" s="1827"/>
      <c r="R234" s="1774"/>
      <c r="S234" s="1825"/>
      <c r="T234" s="1774"/>
      <c r="U234" s="1825"/>
      <c r="V234" s="1774"/>
      <c r="W234" s="1825"/>
      <c r="X234" s="1781"/>
      <c r="Y234" s="1825"/>
      <c r="Z234" s="1825"/>
      <c r="AA234" s="1769"/>
      <c r="AB234" s="812">
        <v>4</v>
      </c>
      <c r="AC234" s="774"/>
      <c r="AD234" s="774"/>
      <c r="AE234" s="774"/>
      <c r="AF234" s="813" t="str">
        <f t="shared" si="12"/>
        <v/>
      </c>
      <c r="AG234" s="780"/>
      <c r="AH234" s="790" t="str">
        <f t="shared" si="13"/>
        <v/>
      </c>
      <c r="AI234" s="780"/>
      <c r="AJ234" s="790" t="str">
        <f t="shared" si="14"/>
        <v/>
      </c>
      <c r="AK234" s="814" t="str">
        <f t="shared" si="15"/>
        <v/>
      </c>
      <c r="AL234" s="815" t="str">
        <f>IFERROR(IF(AND(AF233="Probabilidad",AF234="Probabilidad"),(AL233-(+AL233*AK234)),IF(AND(AF233="Impacto",AF234="Probabilidad"),(AL232-(+AL232*AK234)),IF(AF234="Impacto",AL233,""))),"")</f>
        <v/>
      </c>
      <c r="AM234" s="817" t="str">
        <f>IFERROR(IF(AND(AF233="Impacto",AF234="Impacto"),(AM233-(+AM233*AK234)),IF(AND(AF233="Probabilidad",AF234="Impacto"),(AM232-(+AM232*AK234)),IF(AF234="Probabilidad",AM233,""))),"")</f>
        <v/>
      </c>
      <c r="AN234" s="751"/>
      <c r="AO234" s="751"/>
      <c r="AP234" s="751"/>
      <c r="AQ234" s="751"/>
      <c r="AR234" s="1013"/>
      <c r="AS234" s="1767"/>
      <c r="AT234" s="1767"/>
      <c r="AU234" s="1769"/>
      <c r="AV234" s="1767"/>
      <c r="AW234" s="1767"/>
      <c r="AX234" s="1769"/>
      <c r="AY234" s="1769"/>
      <c r="AZ234" s="1769"/>
      <c r="BA234" s="1774"/>
      <c r="BB234" s="789"/>
      <c r="BC234" s="789"/>
      <c r="BD234" s="822" t="str">
        <f t="shared" si="16"/>
        <v/>
      </c>
      <c r="BE234" s="774"/>
      <c r="BF234" s="774"/>
      <c r="BG234" s="774"/>
      <c r="BH234" s="774"/>
      <c r="BI234" s="789"/>
      <c r="BJ234" s="789"/>
      <c r="BK234" s="789"/>
      <c r="BL234" s="789"/>
      <c r="BM234" s="791"/>
      <c r="BN234" s="791"/>
      <c r="BO234" s="791"/>
      <c r="BP234" s="791"/>
      <c r="BQ234" s="792"/>
      <c r="BR234" s="796"/>
      <c r="BS234" s="884"/>
      <c r="BT234" s="884"/>
      <c r="BU234" s="1051"/>
      <c r="BV234" s="995"/>
      <c r="BW234" s="995"/>
      <c r="BX234" s="1875"/>
      <c r="BY234" s="1853"/>
      <c r="BZ234" s="998"/>
    </row>
    <row r="235" spans="1:78" ht="16" x14ac:dyDescent="0.2">
      <c r="A235" s="1817"/>
      <c r="B235" s="1818"/>
      <c r="C235" s="1819"/>
      <c r="D235" s="1820"/>
      <c r="E235" s="1004"/>
      <c r="F235" s="1759"/>
      <c r="G235" s="995"/>
      <c r="H235" s="1013"/>
      <c r="I235" s="1774"/>
      <c r="J235" s="1767"/>
      <c r="K235" s="1022"/>
      <c r="L235" s="995"/>
      <c r="M235" s="1169"/>
      <c r="N235" s="995"/>
      <c r="O235" s="995"/>
      <c r="P235" s="1191"/>
      <c r="Q235" s="1827"/>
      <c r="R235" s="1774"/>
      <c r="S235" s="1825"/>
      <c r="T235" s="1774"/>
      <c r="U235" s="1825"/>
      <c r="V235" s="1774"/>
      <c r="W235" s="1825"/>
      <c r="X235" s="1781"/>
      <c r="Y235" s="1825"/>
      <c r="Z235" s="1825"/>
      <c r="AA235" s="1769"/>
      <c r="AB235" s="812">
        <v>5</v>
      </c>
      <c r="AC235" s="774"/>
      <c r="AD235" s="774"/>
      <c r="AE235" s="774"/>
      <c r="AF235" s="813" t="str">
        <f t="shared" si="12"/>
        <v/>
      </c>
      <c r="AG235" s="780"/>
      <c r="AH235" s="790" t="str">
        <f t="shared" si="13"/>
        <v/>
      </c>
      <c r="AI235" s="780"/>
      <c r="AJ235" s="790" t="str">
        <f t="shared" si="14"/>
        <v/>
      </c>
      <c r="AK235" s="814" t="str">
        <f t="shared" si="15"/>
        <v/>
      </c>
      <c r="AL235" s="815" t="str">
        <f>IFERROR(IF(AND(AF234="Probabilidad",AF235="Probabilidad"),(AL234-(+AL234*AK235)),IF(AND(AF234="Impacto",AF235="Probabilidad"),(AL233-(+AL233*AK235)),IF(AF235="Impacto",AL234,""))),"")</f>
        <v/>
      </c>
      <c r="AM235" s="815" t="str">
        <f>IFERROR(IF(AND(AF234="Impacto",AF235="Impacto"),(AM234-(+AM234*AK235)),IF(AND(AF234="Probabilidad",AF235="Impacto"),(AM233-(+AM233*AK235)),IF(AF235="Probabilidad",AM234,""))),"")</f>
        <v/>
      </c>
      <c r="AN235" s="751"/>
      <c r="AO235" s="751"/>
      <c r="AP235" s="751"/>
      <c r="AQ235" s="751"/>
      <c r="AR235" s="1013"/>
      <c r="AS235" s="1767"/>
      <c r="AT235" s="1767"/>
      <c r="AU235" s="1769"/>
      <c r="AV235" s="1767"/>
      <c r="AW235" s="1767"/>
      <c r="AX235" s="1769"/>
      <c r="AY235" s="1769"/>
      <c r="AZ235" s="1769"/>
      <c r="BA235" s="1774"/>
      <c r="BB235" s="789"/>
      <c r="BC235" s="789"/>
      <c r="BD235" s="822" t="str">
        <f t="shared" si="16"/>
        <v/>
      </c>
      <c r="BE235" s="774"/>
      <c r="BF235" s="774"/>
      <c r="BG235" s="774"/>
      <c r="BH235" s="774"/>
      <c r="BI235" s="789"/>
      <c r="BJ235" s="789"/>
      <c r="BK235" s="789"/>
      <c r="BL235" s="789"/>
      <c r="BM235" s="791"/>
      <c r="BN235" s="791"/>
      <c r="BO235" s="791"/>
      <c r="BP235" s="791"/>
      <c r="BQ235" s="792"/>
      <c r="BR235" s="796"/>
      <c r="BS235" s="884"/>
      <c r="BT235" s="884"/>
      <c r="BU235" s="1051"/>
      <c r="BV235" s="995"/>
      <c r="BW235" s="995"/>
      <c r="BX235" s="1875"/>
      <c r="BY235" s="1853"/>
      <c r="BZ235" s="998"/>
    </row>
    <row r="236" spans="1:78" ht="17" thickBot="1" x14ac:dyDescent="0.25">
      <c r="A236" s="1817"/>
      <c r="B236" s="1818"/>
      <c r="C236" s="1819"/>
      <c r="D236" s="1821"/>
      <c r="E236" s="1005"/>
      <c r="F236" s="1760"/>
      <c r="G236" s="996"/>
      <c r="H236" s="1014"/>
      <c r="I236" s="1775"/>
      <c r="J236" s="1768"/>
      <c r="K236" s="1023"/>
      <c r="L236" s="996"/>
      <c r="M236" s="1170"/>
      <c r="N236" s="996"/>
      <c r="O236" s="996"/>
      <c r="P236" s="1192"/>
      <c r="Q236" s="1828"/>
      <c r="R236" s="1775"/>
      <c r="S236" s="1826"/>
      <c r="T236" s="1775"/>
      <c r="U236" s="1826"/>
      <c r="V236" s="1775"/>
      <c r="W236" s="1826"/>
      <c r="X236" s="1782"/>
      <c r="Y236" s="1826"/>
      <c r="Z236" s="1826"/>
      <c r="AA236" s="1770"/>
      <c r="AB236" s="773">
        <v>6</v>
      </c>
      <c r="AC236" s="757"/>
      <c r="AD236" s="757"/>
      <c r="AE236" s="757"/>
      <c r="AF236" s="896" t="str">
        <f t="shared" si="12"/>
        <v/>
      </c>
      <c r="AG236" s="888"/>
      <c r="AH236" s="887" t="str">
        <f t="shared" si="13"/>
        <v/>
      </c>
      <c r="AI236" s="888"/>
      <c r="AJ236" s="887" t="str">
        <f t="shared" si="14"/>
        <v/>
      </c>
      <c r="AK236" s="889" t="str">
        <f t="shared" si="15"/>
        <v/>
      </c>
      <c r="AL236" s="815" t="str">
        <f>IFERROR(IF(AND(AF235="Probabilidad",AF236="Probabilidad"),(AL235-(+AL235*AK236)),IF(AND(AF235="Impacto",AF236="Probabilidad"),(AL234-(+AL234*AK236)),IF(AF236="Impacto",AL235,""))),"")</f>
        <v/>
      </c>
      <c r="AM236" s="815" t="str">
        <f>IFERROR(IF(AND(AF235="Impacto",AF236="Impacto"),(AM235-(+AM235*AK236)),IF(AND(AF235="Probabilidad",AF236="Impacto"),(AM234-(+AM234*AK236)),IF(AF236="Probabilidad",AM235,""))),"")</f>
        <v/>
      </c>
      <c r="AN236" s="51"/>
      <c r="AO236" s="51"/>
      <c r="AP236" s="51"/>
      <c r="AQ236" s="51"/>
      <c r="AR236" s="1014"/>
      <c r="AS236" s="1768"/>
      <c r="AT236" s="1768"/>
      <c r="AU236" s="1770"/>
      <c r="AV236" s="1768"/>
      <c r="AW236" s="1768"/>
      <c r="AX236" s="1770"/>
      <c r="AY236" s="1770"/>
      <c r="AZ236" s="1770"/>
      <c r="BA236" s="1775"/>
      <c r="BB236" s="770"/>
      <c r="BC236" s="770"/>
      <c r="BD236" s="762" t="str">
        <f t="shared" si="16"/>
        <v/>
      </c>
      <c r="BE236" s="757"/>
      <c r="BF236" s="757"/>
      <c r="BG236" s="757"/>
      <c r="BH236" s="757"/>
      <c r="BI236" s="770"/>
      <c r="BJ236" s="770"/>
      <c r="BK236" s="770"/>
      <c r="BL236" s="770"/>
      <c r="BM236" s="749"/>
      <c r="BN236" s="749"/>
      <c r="BO236" s="749"/>
      <c r="BP236" s="749"/>
      <c r="BQ236" s="766"/>
      <c r="BR236" s="890"/>
      <c r="BS236" s="891"/>
      <c r="BT236" s="891"/>
      <c r="BU236" s="1052"/>
      <c r="BV236" s="996"/>
      <c r="BW236" s="996"/>
      <c r="BX236" s="1876"/>
      <c r="BY236" s="1854"/>
      <c r="BZ236" s="999"/>
    </row>
    <row r="237" spans="1:78" ht="167" x14ac:dyDescent="0.2">
      <c r="A237" s="1817"/>
      <c r="B237" s="1818"/>
      <c r="C237" s="1819"/>
      <c r="D237" s="1000" t="s">
        <v>1387</v>
      </c>
      <c r="E237" s="1003" t="s">
        <v>398</v>
      </c>
      <c r="F237" s="1006">
        <v>9</v>
      </c>
      <c r="G237" s="994" t="s">
        <v>1652</v>
      </c>
      <c r="H237" s="1012" t="s">
        <v>1244</v>
      </c>
      <c r="I237" s="1015" t="s">
        <v>1218</v>
      </c>
      <c r="J237" s="1812" t="str">
        <f>IF(D237="","",IF(D237="RG",[1]Árbol!A248,IF(D237="RIC",[1]Árbol!A248,IF(D237="RLAFT",[1]Árbol!A248,IF(D237="RF",[1]Árbol!A248,IF(I237="","",(CONCATENATE(I237," ",$M$3," ",G237," ",$M$4," ",O237," ",$M$5," ",N237))))))))</f>
        <v>Pérdida de confidencialidad e integridad de Sicapital - Módulo de Facturación  (GCAC)
(Opción de elaboracion de facturas conforme al procedimiento)  1.Quejas y  reclamos por prestacion de servicios
2. Pérdida de oportunidades de negocio
3. Investigaciones por entidades de control.  
1. Fallas  en la asignación y control de privilegios y permisos en la plataforma
2. Fallas en plataforma virtual.
3. Falta de autocontrol y aplicación de politicas de seguridad de información por funcionario</v>
      </c>
      <c r="K237" s="1021" t="s">
        <v>313</v>
      </c>
      <c r="L237" s="994" t="s">
        <v>562</v>
      </c>
      <c r="M237" s="1168" t="s">
        <v>1389</v>
      </c>
      <c r="N237" s="1660" t="s">
        <v>1653</v>
      </c>
      <c r="O237" s="1660" t="s">
        <v>1654</v>
      </c>
      <c r="P237" s="1075" t="s">
        <v>1392</v>
      </c>
      <c r="Q237" s="1133" t="s">
        <v>1392</v>
      </c>
      <c r="R237" s="1015" t="s">
        <v>340</v>
      </c>
      <c r="S237" s="1824">
        <f>IF(R237="Muy Alta",100%,IF(R237="Alta",80%,IF(R237="Media",60%,IF(R237="Baja",40%,IF(R237="Muy Baja",20%,"")))))</f>
        <v>0.8</v>
      </c>
      <c r="T237" s="1015" t="s">
        <v>317</v>
      </c>
      <c r="U237" s="1824">
        <f>IF(T237="Catastrófico",100%,IF(T237="Mayor",80%,IF(T237="Moderado",60%,IF(T237="Menor",40%,IF(T237="Leve",20%,"")))))</f>
        <v>0.2</v>
      </c>
      <c r="V237" s="1015" t="s">
        <v>218</v>
      </c>
      <c r="W237" s="1824">
        <f>IF(V237="Catastrófico",100%,IF(V237="Mayor",80%,IF(V237="Moderado",60%,IF(V237="Menor",40%,IF(V237="Leve",20%,"")))))</f>
        <v>0.6</v>
      </c>
      <c r="X237" s="1029" t="str">
        <f>IF(Y237=100%,"Catastrófico",IF(Y237=80%,"Mayor",IF(Y237=60%,"Moderado",IF(Y237=40%,"Menor",IF(Y237=20%,"Leve","")))))</f>
        <v>Moderado</v>
      </c>
      <c r="Y237" s="1824">
        <f>IF(AND(U237="",W237=""),"",MAX(U237,W237))</f>
        <v>0.6</v>
      </c>
      <c r="Z237" s="1824" t="str">
        <f>CONCATENATE(R237,X237)</f>
        <v>AltaModerado</v>
      </c>
      <c r="AA237" s="1032" t="str">
        <f>IF(Z237="Muy AltaLeve","Alto",IF(Z237="Muy AltaMenor","Alto",IF(Z237="Muy AltaModerado","Alto",IF(Z237="Muy AltaMayor","Alto",IF(Z237="Muy AltaCatastrófico","Extremo",IF(Z237="AltaLeve","Moderado",IF(Z237="AltaMenor","Moderado",IF(Z237="AltaModerado","Alto",IF(Z237="AltaMayor","Alto",IF(Z237="AltaCatastrófico","Extremo",IF(Z237="MediaLeve","Moderado",IF(Z237="MediaMenor","Moderado",IF(Z237="MediaModerado","Moderado",IF(Z237="MediaMayor","Alto",IF(Z237="MediaCatastrófico","Extremo",IF(Z237="BajaLeve","Bajo",IF(Z237="BajaMenor","Moderado",IF(Z237="BajaModerado","Moderado",IF(Z237="BajaMayor","Alto",IF(Z237="BajaCatastrófico","Extremo",IF(Z237="Muy BajaLeve","Bajo",IF(Z237="Muy BajaMenor","Bajo",IF(Z237="Muy BajaModerado","Moderado",IF(Z237="Muy BajaMayor","Alto",IF(Z237="Muy BajaCatastrófico","Extremo","")))))))))))))))))))))))))</f>
        <v>Alto</v>
      </c>
      <c r="AB237" s="97">
        <v>1</v>
      </c>
      <c r="AC237" s="338" t="s">
        <v>1655</v>
      </c>
      <c r="AD237" s="339">
        <v>1</v>
      </c>
      <c r="AE237" s="339" t="s">
        <v>1656</v>
      </c>
      <c r="AF237" s="231" t="str">
        <f t="shared" si="12"/>
        <v>Probabilidad</v>
      </c>
      <c r="AG237" s="232" t="s">
        <v>1657</v>
      </c>
      <c r="AH237" s="787">
        <f t="shared" si="13"/>
        <v>0.25</v>
      </c>
      <c r="AI237" s="232" t="s">
        <v>222</v>
      </c>
      <c r="AJ237" s="787">
        <f t="shared" si="14"/>
        <v>0.15</v>
      </c>
      <c r="AK237" s="101">
        <f t="shared" si="15"/>
        <v>0.4</v>
      </c>
      <c r="AL237" s="100">
        <f>IFERROR(IF(AF237="Probabilidad",(S237-(+S237*AK237)),IF(AF237="Impacto",S237,"")),"")</f>
        <v>0.48</v>
      </c>
      <c r="AM237" s="100">
        <f>IFERROR(IF(AF237="Impacto",(Y237-(+Y237*AK237)),IF(AF237="Probabilidad",Y237,"")),"")</f>
        <v>0.6</v>
      </c>
      <c r="AN237" s="50" t="s">
        <v>223</v>
      </c>
      <c r="AO237" s="50" t="s">
        <v>291</v>
      </c>
      <c r="AP237" s="50" t="s">
        <v>241</v>
      </c>
      <c r="AQ237" s="50" t="s">
        <v>226</v>
      </c>
      <c r="AR237" s="1890" t="s">
        <v>1658</v>
      </c>
      <c r="AS237" s="1035">
        <f>S237</f>
        <v>0.8</v>
      </c>
      <c r="AT237" s="1035">
        <f>IF(AL237="","",MIN(AL237:AL242))</f>
        <v>0.10367999999999998</v>
      </c>
      <c r="AU237" s="1032" t="str">
        <f>IFERROR(IF(AT237="","",IF(AT237&lt;=0.2,"Muy Baja",IF(AT237&lt;=0.4,"Baja",IF(AT237&lt;=0.6,"Media",IF(AT237&lt;=0.8,"Alta","Muy Alta"))))),"")</f>
        <v>Muy Baja</v>
      </c>
      <c r="AV237" s="1035">
        <f>Y237</f>
        <v>0.6</v>
      </c>
      <c r="AW237" s="1035">
        <f>IF(AM237="","",MIN(AM237:AM242))</f>
        <v>0.33749999999999997</v>
      </c>
      <c r="AX237" s="1032" t="str">
        <f>IFERROR(IF(AW237="","",IF(AW237&lt;=0.2,"Leve",IF(AW237&lt;=0.4,"Menor",IF(AW237&lt;=0.6,"Moderado",IF(AW237&lt;=0.8,"Mayor","Catastrófico"))))),"")</f>
        <v>Menor</v>
      </c>
      <c r="AY237" s="1032" t="str">
        <f>AA237</f>
        <v>Alto</v>
      </c>
      <c r="AZ237" s="1032" t="str">
        <f>IFERROR(IF(OR(AND(AU237="Muy Baja",AX237="Leve"),AND(AU237="Muy Baja",AX237="Menor"),AND(AU237="Baja",AX237="Leve")),"Bajo",IF(OR(AND(AU237="Muy baja",AX237="Moderado"),AND(AU237="Baja",AX237="Menor"),AND(AU237="Baja",AX237="Moderado"),AND(AU237="Media",AX237="Leve"),AND(AU237="Media",AX237="Menor"),AND(AU237="Media",AX237="Moderado"),AND(AU237="Alta",AX237="Leve"),AND(AU237="Alta",AX237="Menor")),"Moderado",IF(OR(AND(AU237="Muy Baja",AX237="Mayor"),AND(AU237="Baja",AX237="Mayor"),AND(AU237="Media",AX237="Mayor"),AND(AU237="Alta",AX237="Moderado"),AND(AU237="Alta",AX237="Mayor"),AND(AU237="Muy Alta",AX237="Leve"),AND(AU237="Muy Alta",AX237="Menor"),AND(AU237="Muy Alta",AX237="Moderado"),AND(AU237="Muy Alta",AX237="Mayor")),"Alto",IF(OR(AND(AU237="Muy Baja",AX237="Catastrófico"),AND(AU237="Baja",AX237="Catastrófico"),AND(AU237="Media",AX237="Catastrófico"),AND(AU237="Alta",AX237="Catastrófico"),AND(AU237="Muy Alta",AX237="Catastrófico")),"Extremo","")))),"")</f>
        <v>Bajo</v>
      </c>
      <c r="BA237" s="1015" t="s">
        <v>255</v>
      </c>
      <c r="BB237" s="46"/>
      <c r="BC237" s="46"/>
      <c r="BD237" s="103" t="str">
        <f t="shared" si="16"/>
        <v/>
      </c>
      <c r="BE237" s="9"/>
      <c r="BF237" s="9"/>
      <c r="BG237" s="9"/>
      <c r="BH237" s="9"/>
      <c r="BI237" s="46"/>
      <c r="BJ237" s="46"/>
      <c r="BK237" s="46"/>
      <c r="BL237" s="46"/>
      <c r="BM237" s="48"/>
      <c r="BN237" s="48"/>
      <c r="BO237" s="48"/>
      <c r="BP237" s="48"/>
      <c r="BQ237" s="104"/>
      <c r="BR237" s="797"/>
      <c r="BS237" s="883"/>
      <c r="BT237" s="883"/>
      <c r="BU237" s="1050"/>
      <c r="BV237" s="994"/>
      <c r="BW237" s="994"/>
      <c r="BX237" s="1874"/>
      <c r="BY237" s="1852"/>
      <c r="BZ237" s="997"/>
    </row>
    <row r="238" spans="1:78" ht="167" x14ac:dyDescent="0.2">
      <c r="A238" s="1817"/>
      <c r="B238" s="1818"/>
      <c r="C238" s="1819"/>
      <c r="D238" s="1820"/>
      <c r="E238" s="1004"/>
      <c r="F238" s="1759"/>
      <c r="G238" s="995"/>
      <c r="H238" s="1013"/>
      <c r="I238" s="1774"/>
      <c r="J238" s="1767"/>
      <c r="K238" s="1022"/>
      <c r="L238" s="995"/>
      <c r="M238" s="1169"/>
      <c r="N238" s="1661"/>
      <c r="O238" s="1661"/>
      <c r="P238" s="1191"/>
      <c r="Q238" s="1827"/>
      <c r="R238" s="1774"/>
      <c r="S238" s="1825"/>
      <c r="T238" s="1774"/>
      <c r="U238" s="1825"/>
      <c r="V238" s="1774"/>
      <c r="W238" s="1825"/>
      <c r="X238" s="1781"/>
      <c r="Y238" s="1825"/>
      <c r="Z238" s="1825"/>
      <c r="AA238" s="1769"/>
      <c r="AB238" s="812">
        <v>2</v>
      </c>
      <c r="AC238" s="944" t="s">
        <v>1659</v>
      </c>
      <c r="AD238" s="945" t="s">
        <v>1630</v>
      </c>
      <c r="AE238" s="945" t="s">
        <v>1480</v>
      </c>
      <c r="AF238" s="813" t="str">
        <f t="shared" si="12"/>
        <v>Probabilidad</v>
      </c>
      <c r="AG238" s="780" t="s">
        <v>1660</v>
      </c>
      <c r="AH238" s="790">
        <f t="shared" si="13"/>
        <v>0.15</v>
      </c>
      <c r="AI238" s="780" t="s">
        <v>734</v>
      </c>
      <c r="AJ238" s="790">
        <f t="shared" si="14"/>
        <v>0.25</v>
      </c>
      <c r="AK238" s="814">
        <f t="shared" si="15"/>
        <v>0.4</v>
      </c>
      <c r="AL238" s="815">
        <f>IFERROR(IF(AND(AF237="Probabilidad",AF238="Probabilidad"),(AL237-(+AL237*AK238)),IF(AF238="Probabilidad",(S237-(+S237*AK238)),IF(AF238="Impacto",AL237,""))),"")</f>
        <v>0.28799999999999998</v>
      </c>
      <c r="AM238" s="815">
        <f>IFERROR(IF(AND(AF237="Impacto",AF238="Impacto"),(AM237-(+AM237*AK238)),IF(AF238="Impacto",(Y237-(Y237*AK238)),IF(AF238="Probabilidad",AM237,""))),"")</f>
        <v>0.6</v>
      </c>
      <c r="AN238" s="751" t="s">
        <v>859</v>
      </c>
      <c r="AO238" s="751" t="s">
        <v>291</v>
      </c>
      <c r="AP238" s="751" t="s">
        <v>241</v>
      </c>
      <c r="AQ238" s="751" t="s">
        <v>226</v>
      </c>
      <c r="AR238" s="1891"/>
      <c r="AS238" s="1767"/>
      <c r="AT238" s="1767"/>
      <c r="AU238" s="1769"/>
      <c r="AV238" s="1767"/>
      <c r="AW238" s="1767"/>
      <c r="AX238" s="1769"/>
      <c r="AY238" s="1769"/>
      <c r="AZ238" s="1769"/>
      <c r="BA238" s="1774"/>
      <c r="BB238" s="789"/>
      <c r="BC238" s="789"/>
      <c r="BD238" s="822" t="str">
        <f t="shared" si="16"/>
        <v/>
      </c>
      <c r="BE238" s="774"/>
      <c r="BF238" s="774"/>
      <c r="BG238" s="774"/>
      <c r="BH238" s="774"/>
      <c r="BI238" s="789"/>
      <c r="BJ238" s="789"/>
      <c r="BK238" s="789"/>
      <c r="BL238" s="789"/>
      <c r="BM238" s="791"/>
      <c r="BN238" s="791"/>
      <c r="BO238" s="791"/>
      <c r="BP238" s="791"/>
      <c r="BQ238" s="792"/>
      <c r="BR238" s="796"/>
      <c r="BS238" s="884"/>
      <c r="BT238" s="884"/>
      <c r="BU238" s="1051"/>
      <c r="BV238" s="995"/>
      <c r="BW238" s="995"/>
      <c r="BX238" s="1875"/>
      <c r="BY238" s="1853"/>
      <c r="BZ238" s="998"/>
    </row>
    <row r="239" spans="1:78" ht="167" x14ac:dyDescent="0.2">
      <c r="A239" s="1817"/>
      <c r="B239" s="1818"/>
      <c r="C239" s="1819"/>
      <c r="D239" s="1820"/>
      <c r="E239" s="1004"/>
      <c r="F239" s="1759"/>
      <c r="G239" s="995"/>
      <c r="H239" s="1013"/>
      <c r="I239" s="1774"/>
      <c r="J239" s="1767"/>
      <c r="K239" s="1022"/>
      <c r="L239" s="995"/>
      <c r="M239" s="1169"/>
      <c r="N239" s="1661"/>
      <c r="O239" s="1661"/>
      <c r="P239" s="1191"/>
      <c r="Q239" s="1827"/>
      <c r="R239" s="1774"/>
      <c r="S239" s="1825"/>
      <c r="T239" s="1774"/>
      <c r="U239" s="1825"/>
      <c r="V239" s="1774"/>
      <c r="W239" s="1825"/>
      <c r="X239" s="1781"/>
      <c r="Y239" s="1825"/>
      <c r="Z239" s="1825"/>
      <c r="AA239" s="1769"/>
      <c r="AB239" s="812">
        <v>3</v>
      </c>
      <c r="AC239" s="340" t="s">
        <v>1661</v>
      </c>
      <c r="AD239" s="341">
        <v>1</v>
      </c>
      <c r="AE239" s="341" t="s">
        <v>1662</v>
      </c>
      <c r="AF239" s="813" t="str">
        <f t="shared" si="12"/>
        <v>Impacto</v>
      </c>
      <c r="AG239" s="780" t="s">
        <v>1663</v>
      </c>
      <c r="AH239" s="790">
        <f t="shared" si="13"/>
        <v>0.1</v>
      </c>
      <c r="AI239" s="780" t="s">
        <v>222</v>
      </c>
      <c r="AJ239" s="790">
        <f t="shared" si="14"/>
        <v>0.15</v>
      </c>
      <c r="AK239" s="814">
        <f t="shared" si="15"/>
        <v>0.25</v>
      </c>
      <c r="AL239" s="815">
        <f>IFERROR(IF(AND(AF238="Probabilidad",AF239="Probabilidad"),(AL238-(+AL238*AK239)),IF(AND(AF238="Impacto",AF239="Probabilidad"),(AL237-(+AL237*AK239)),IF(AF239="Impacto",AL238,""))),"")</f>
        <v>0.28799999999999998</v>
      </c>
      <c r="AM239" s="815">
        <f>IFERROR(IF(AND(AF238="Impacto",AF239="Impacto"),(AM238-(+AM238*AK239)),IF(AND(AF238="Probabilidad",AF239="Impacto"),(AM237-(+AM237*AK239)),IF(AF239="Probabilidad",AM238,""))),"")</f>
        <v>0.44999999999999996</v>
      </c>
      <c r="AN239" s="751" t="s">
        <v>223</v>
      </c>
      <c r="AO239" s="751" t="s">
        <v>291</v>
      </c>
      <c r="AP239" s="751" t="s">
        <v>241</v>
      </c>
      <c r="AQ239" s="751" t="s">
        <v>226</v>
      </c>
      <c r="AR239" s="1891"/>
      <c r="AS239" s="1767"/>
      <c r="AT239" s="1767"/>
      <c r="AU239" s="1769"/>
      <c r="AV239" s="1767"/>
      <c r="AW239" s="1767"/>
      <c r="AX239" s="1769"/>
      <c r="AY239" s="1769"/>
      <c r="AZ239" s="1769"/>
      <c r="BA239" s="1774"/>
      <c r="BB239" s="789"/>
      <c r="BC239" s="789"/>
      <c r="BD239" s="822" t="str">
        <f t="shared" si="16"/>
        <v/>
      </c>
      <c r="BE239" s="774"/>
      <c r="BF239" s="774"/>
      <c r="BG239" s="774"/>
      <c r="BH239" s="774"/>
      <c r="BI239" s="789"/>
      <c r="BJ239" s="789"/>
      <c r="BK239" s="789"/>
      <c r="BL239" s="789"/>
      <c r="BM239" s="791"/>
      <c r="BN239" s="791"/>
      <c r="BO239" s="791"/>
      <c r="BP239" s="791"/>
      <c r="BQ239" s="792"/>
      <c r="BR239" s="796"/>
      <c r="BS239" s="884"/>
      <c r="BT239" s="884"/>
      <c r="BU239" s="1051"/>
      <c r="BV239" s="995"/>
      <c r="BW239" s="995"/>
      <c r="BX239" s="1875"/>
      <c r="BY239" s="1853"/>
      <c r="BZ239" s="998"/>
    </row>
    <row r="240" spans="1:78" ht="167" x14ac:dyDescent="0.2">
      <c r="A240" s="1817"/>
      <c r="B240" s="1818"/>
      <c r="C240" s="1819"/>
      <c r="D240" s="1820"/>
      <c r="E240" s="1004"/>
      <c r="F240" s="1759"/>
      <c r="G240" s="995"/>
      <c r="H240" s="1013"/>
      <c r="I240" s="1774"/>
      <c r="J240" s="1767"/>
      <c r="K240" s="1022"/>
      <c r="L240" s="995"/>
      <c r="M240" s="1169"/>
      <c r="N240" s="1661"/>
      <c r="O240" s="1661"/>
      <c r="P240" s="1191"/>
      <c r="Q240" s="1827"/>
      <c r="R240" s="1774"/>
      <c r="S240" s="1825"/>
      <c r="T240" s="1774"/>
      <c r="U240" s="1825"/>
      <c r="V240" s="1774"/>
      <c r="W240" s="1825"/>
      <c r="X240" s="1781"/>
      <c r="Y240" s="1825"/>
      <c r="Z240" s="1825"/>
      <c r="AA240" s="1769"/>
      <c r="AB240" s="812">
        <v>4</v>
      </c>
      <c r="AC240" s="340" t="s">
        <v>1664</v>
      </c>
      <c r="AD240" s="341">
        <v>1</v>
      </c>
      <c r="AE240" s="341" t="s">
        <v>1656</v>
      </c>
      <c r="AF240" s="813" t="str">
        <f t="shared" si="12"/>
        <v>Probabilidad</v>
      </c>
      <c r="AG240" s="780" t="s">
        <v>221</v>
      </c>
      <c r="AH240" s="790">
        <f t="shared" si="13"/>
        <v>0.25</v>
      </c>
      <c r="AI240" s="780" t="s">
        <v>222</v>
      </c>
      <c r="AJ240" s="790">
        <f t="shared" si="14"/>
        <v>0.15</v>
      </c>
      <c r="AK240" s="814">
        <f t="shared" si="15"/>
        <v>0.4</v>
      </c>
      <c r="AL240" s="815">
        <f>IFERROR(IF(AND(AF239="Probabilidad",AF240="Probabilidad"),(AL239-(+AL239*AK240)),IF(AND(AF239="Impacto",AF240="Probabilidad"),(AL238-(+AL238*AK240)),IF(AF240="Impacto",AL239,""))),"")</f>
        <v>0.17279999999999998</v>
      </c>
      <c r="AM240" s="815">
        <f>IFERROR(IF(AND(AF239="Impacto",AF240="Impacto"),(AM239-(+AM239*AK240)),IF(AND(AF239="Probabilidad",AF240="Impacto"),(AM238-(+AM238*AK240)),IF(AF240="Probabilidad",AM239,""))),"")</f>
        <v>0.44999999999999996</v>
      </c>
      <c r="AN240" s="751" t="s">
        <v>223</v>
      </c>
      <c r="AO240" s="751" t="s">
        <v>291</v>
      </c>
      <c r="AP240" s="751" t="s">
        <v>241</v>
      </c>
      <c r="AQ240" s="751" t="s">
        <v>226</v>
      </c>
      <c r="AR240" s="1891"/>
      <c r="AS240" s="1767"/>
      <c r="AT240" s="1767"/>
      <c r="AU240" s="1769"/>
      <c r="AV240" s="1767"/>
      <c r="AW240" s="1767"/>
      <c r="AX240" s="1769"/>
      <c r="AY240" s="1769"/>
      <c r="AZ240" s="1769"/>
      <c r="BA240" s="1774"/>
      <c r="BB240" s="789"/>
      <c r="BC240" s="789"/>
      <c r="BD240" s="822" t="str">
        <f t="shared" si="16"/>
        <v/>
      </c>
      <c r="BE240" s="774"/>
      <c r="BF240" s="774"/>
      <c r="BG240" s="774"/>
      <c r="BH240" s="774"/>
      <c r="BI240" s="789"/>
      <c r="BJ240" s="789"/>
      <c r="BK240" s="789"/>
      <c r="BL240" s="789"/>
      <c r="BM240" s="791"/>
      <c r="BN240" s="791"/>
      <c r="BO240" s="791"/>
      <c r="BP240" s="791"/>
      <c r="BQ240" s="792"/>
      <c r="BR240" s="796"/>
      <c r="BS240" s="884"/>
      <c r="BT240" s="884"/>
      <c r="BU240" s="1051"/>
      <c r="BV240" s="995"/>
      <c r="BW240" s="995"/>
      <c r="BX240" s="1875"/>
      <c r="BY240" s="1853"/>
      <c r="BZ240" s="998"/>
    </row>
    <row r="241" spans="1:78" ht="118" x14ac:dyDescent="0.2">
      <c r="A241" s="1817"/>
      <c r="B241" s="1818"/>
      <c r="C241" s="1819"/>
      <c r="D241" s="1820"/>
      <c r="E241" s="1004"/>
      <c r="F241" s="1759"/>
      <c r="G241" s="995"/>
      <c r="H241" s="1013"/>
      <c r="I241" s="1774"/>
      <c r="J241" s="1767"/>
      <c r="K241" s="1022"/>
      <c r="L241" s="995"/>
      <c r="M241" s="1169"/>
      <c r="N241" s="1661"/>
      <c r="O241" s="1661"/>
      <c r="P241" s="1191"/>
      <c r="Q241" s="1827"/>
      <c r="R241" s="1774"/>
      <c r="S241" s="1825"/>
      <c r="T241" s="1774"/>
      <c r="U241" s="1825"/>
      <c r="V241" s="1774"/>
      <c r="W241" s="1825"/>
      <c r="X241" s="1781"/>
      <c r="Y241" s="1825"/>
      <c r="Z241" s="1825"/>
      <c r="AA241" s="1769"/>
      <c r="AB241" s="812">
        <v>5</v>
      </c>
      <c r="AC241" s="340" t="s">
        <v>1665</v>
      </c>
      <c r="AD241" s="341">
        <v>3</v>
      </c>
      <c r="AE241" s="341" t="s">
        <v>1480</v>
      </c>
      <c r="AF241" s="813" t="str">
        <f t="shared" si="12"/>
        <v>Probabilidad</v>
      </c>
      <c r="AG241" s="780" t="s">
        <v>221</v>
      </c>
      <c r="AH241" s="790">
        <f t="shared" si="13"/>
        <v>0.25</v>
      </c>
      <c r="AI241" s="780" t="s">
        <v>222</v>
      </c>
      <c r="AJ241" s="790">
        <f t="shared" si="14"/>
        <v>0.15</v>
      </c>
      <c r="AK241" s="814">
        <f t="shared" si="15"/>
        <v>0.4</v>
      </c>
      <c r="AL241" s="815">
        <f>IFERROR(IF(AND(AF240="Probabilidad",AF241="Probabilidad"),(AL240-(+AL240*AK241)),IF(AND(AF240="Impacto",AF241="Probabilidad"),(AL239-(+AL239*AK241)),IF(AF241="Impacto",AL240,""))),"")</f>
        <v>0.10367999999999998</v>
      </c>
      <c r="AM241" s="815">
        <f>IFERROR(IF(AND(AF240="Impacto",AF241="Impacto"),(AM240-(+AM240*AK241)),IF(AND(AF240="Probabilidad",AF241="Impacto"),(AM239-(+AM239*AK241)),IF(AF241="Probabilidad",AM240,""))),"")</f>
        <v>0.44999999999999996</v>
      </c>
      <c r="AN241" s="751" t="s">
        <v>859</v>
      </c>
      <c r="AO241" s="751" t="s">
        <v>245</v>
      </c>
      <c r="AP241" s="751" t="s">
        <v>241</v>
      </c>
      <c r="AQ241" s="751" t="s">
        <v>226</v>
      </c>
      <c r="AR241" s="1891"/>
      <c r="AS241" s="1767"/>
      <c r="AT241" s="1767"/>
      <c r="AU241" s="1769"/>
      <c r="AV241" s="1767"/>
      <c r="AW241" s="1767"/>
      <c r="AX241" s="1769"/>
      <c r="AY241" s="1769"/>
      <c r="AZ241" s="1769"/>
      <c r="BA241" s="1774"/>
      <c r="BB241" s="789"/>
      <c r="BC241" s="789"/>
      <c r="BD241" s="822" t="str">
        <f t="shared" si="16"/>
        <v/>
      </c>
      <c r="BE241" s="774"/>
      <c r="BF241" s="774"/>
      <c r="BG241" s="774"/>
      <c r="BH241" s="774"/>
      <c r="BI241" s="789"/>
      <c r="BJ241" s="789"/>
      <c r="BK241" s="789"/>
      <c r="BL241" s="789"/>
      <c r="BM241" s="791"/>
      <c r="BN241" s="791"/>
      <c r="BO241" s="791"/>
      <c r="BP241" s="791"/>
      <c r="BQ241" s="792"/>
      <c r="BR241" s="796"/>
      <c r="BS241" s="884"/>
      <c r="BT241" s="884"/>
      <c r="BU241" s="1051"/>
      <c r="BV241" s="995"/>
      <c r="BW241" s="995"/>
      <c r="BX241" s="1875"/>
      <c r="BY241" s="1853"/>
      <c r="BZ241" s="998"/>
    </row>
    <row r="242" spans="1:78" ht="168" thickBot="1" x14ac:dyDescent="0.25">
      <c r="A242" s="1817"/>
      <c r="B242" s="1818"/>
      <c r="C242" s="1819"/>
      <c r="D242" s="1821"/>
      <c r="E242" s="1005"/>
      <c r="F242" s="1760"/>
      <c r="G242" s="996"/>
      <c r="H242" s="1014"/>
      <c r="I242" s="1775"/>
      <c r="J242" s="1768"/>
      <c r="K242" s="1023"/>
      <c r="L242" s="996"/>
      <c r="M242" s="1170"/>
      <c r="N242" s="1662"/>
      <c r="O242" s="1662"/>
      <c r="P242" s="1192"/>
      <c r="Q242" s="1828"/>
      <c r="R242" s="1775"/>
      <c r="S242" s="1826"/>
      <c r="T242" s="1775"/>
      <c r="U242" s="1826"/>
      <c r="V242" s="1775"/>
      <c r="W242" s="1826"/>
      <c r="X242" s="1782"/>
      <c r="Y242" s="1826"/>
      <c r="Z242" s="1826"/>
      <c r="AA242" s="1770"/>
      <c r="AB242" s="773">
        <v>6</v>
      </c>
      <c r="AC242" s="342" t="s">
        <v>1666</v>
      </c>
      <c r="AD242" s="343">
        <v>2</v>
      </c>
      <c r="AE242" s="343" t="s">
        <v>1667</v>
      </c>
      <c r="AF242" s="819" t="str">
        <f t="shared" si="12"/>
        <v>Impacto</v>
      </c>
      <c r="AG242" s="902" t="s">
        <v>264</v>
      </c>
      <c r="AH242" s="887">
        <f t="shared" si="13"/>
        <v>0.1</v>
      </c>
      <c r="AI242" s="902" t="s">
        <v>222</v>
      </c>
      <c r="AJ242" s="887">
        <f t="shared" si="14"/>
        <v>0.15</v>
      </c>
      <c r="AK242" s="889">
        <f t="shared" si="15"/>
        <v>0.25</v>
      </c>
      <c r="AL242" s="815">
        <f>IFERROR(IF(AND(AF241="Probabilidad",AF242="Probabilidad"),(AL241-(+AL241*AK242)),IF(AND(AF241="Impacto",AF242="Probabilidad"),(AL240-(+AL240*AK242)),IF(AF242="Impacto",AL241,""))),"")</f>
        <v>0.10367999999999998</v>
      </c>
      <c r="AM242" s="815">
        <f>IFERROR(IF(AND(AF241="Impacto",AF242="Impacto"),(AM241-(+AM241*AK242)),IF(AND(AF241="Probabilidad",AF242="Impacto"),(AM240-(+AM240*AK242)),IF(AF242="Probabilidad",AM241,""))),"")</f>
        <v>0.33749999999999997</v>
      </c>
      <c r="AN242" s="51" t="s">
        <v>223</v>
      </c>
      <c r="AO242" s="51" t="s">
        <v>291</v>
      </c>
      <c r="AP242" s="51" t="s">
        <v>241</v>
      </c>
      <c r="AQ242" s="51" t="s">
        <v>226</v>
      </c>
      <c r="AR242" s="1892"/>
      <c r="AS242" s="1768"/>
      <c r="AT242" s="1768"/>
      <c r="AU242" s="1770"/>
      <c r="AV242" s="1768"/>
      <c r="AW242" s="1768"/>
      <c r="AX242" s="1770"/>
      <c r="AY242" s="1770"/>
      <c r="AZ242" s="1770"/>
      <c r="BA242" s="1775"/>
      <c r="BB242" s="770"/>
      <c r="BC242" s="770"/>
      <c r="BD242" s="762" t="str">
        <f t="shared" si="16"/>
        <v/>
      </c>
      <c r="BE242" s="757"/>
      <c r="BF242" s="757"/>
      <c r="BG242" s="757"/>
      <c r="BH242" s="757"/>
      <c r="BI242" s="770"/>
      <c r="BJ242" s="770"/>
      <c r="BK242" s="770"/>
      <c r="BL242" s="770"/>
      <c r="BM242" s="749"/>
      <c r="BN242" s="749"/>
      <c r="BO242" s="749"/>
      <c r="BP242" s="749"/>
      <c r="BQ242" s="766"/>
      <c r="BR242" s="890"/>
      <c r="BS242" s="891"/>
      <c r="BT242" s="891"/>
      <c r="BU242" s="1052"/>
      <c r="BV242" s="996"/>
      <c r="BW242" s="996"/>
      <c r="BX242" s="1876"/>
      <c r="BY242" s="1854"/>
      <c r="BZ242" s="999"/>
    </row>
    <row r="243" spans="1:78" ht="167" x14ac:dyDescent="0.2">
      <c r="A243" s="1817"/>
      <c r="B243" s="1818"/>
      <c r="C243" s="1819"/>
      <c r="D243" s="1000" t="s">
        <v>1387</v>
      </c>
      <c r="E243" s="1003" t="s">
        <v>398</v>
      </c>
      <c r="F243" s="1006">
        <v>10</v>
      </c>
      <c r="G243" s="994" t="s">
        <v>1668</v>
      </c>
      <c r="H243" s="1012" t="s">
        <v>1244</v>
      </c>
      <c r="I243" s="1015" t="s">
        <v>1215</v>
      </c>
      <c r="J243" s="1812" t="str">
        <f>IF(D243="","",IF(D243="RG",[1]Árbol!A254,IF(D243="RIC",[1]Árbol!A254,IF(D243="RLAFT",[1]Árbol!A254,IF(D243="RF",[1]Árbol!A254,IF(I243="","",(CONCATENATE(I243," ",$M$3," ",G243," ",$M$4," ",O243," ",$M$5," ",N243))))))))</f>
        <v>Pérdida de Disponibilidad de Sicapital - Módulo de Facturación  (GCAC)
Opción de elaboracion de facturas conforme al procedimiento)  1. Ataques cibernéticos
2. Quejas y reclamos ce clientes e interesados
3. Perdida de oportunidad de negocios.   
1. Falta  de mantenimienos preventivos y  correctivos.
2. Falta de cumplimiento del monitoreo permanente de la plataforma
3. Recurso tecnológico para atender incidentes escaso
4. Fallas de conexión con  el proveedor</v>
      </c>
      <c r="K243" s="1021" t="s">
        <v>313</v>
      </c>
      <c r="L243" s="994" t="s">
        <v>562</v>
      </c>
      <c r="M243" s="1168" t="s">
        <v>1389</v>
      </c>
      <c r="N243" s="1660" t="s">
        <v>1669</v>
      </c>
      <c r="O243" s="1660" t="s">
        <v>1670</v>
      </c>
      <c r="P243" s="1075" t="s">
        <v>1392</v>
      </c>
      <c r="Q243" s="1133" t="s">
        <v>1392</v>
      </c>
      <c r="R243" s="1015" t="s">
        <v>340</v>
      </c>
      <c r="S243" s="1824">
        <f>IF(R243="Muy Alta",100%,IF(R243="Alta",80%,IF(R243="Media",60%,IF(R243="Baja",40%,IF(R243="Muy Baja",20%,"")))))</f>
        <v>0.8</v>
      </c>
      <c r="T243" s="1015" t="s">
        <v>317</v>
      </c>
      <c r="U243" s="1824">
        <f>IF(T243="Catastrófico",100%,IF(T243="Mayor",80%,IF(T243="Moderado",60%,IF(T243="Menor",40%,IF(T243="Leve",20%,"")))))</f>
        <v>0.2</v>
      </c>
      <c r="V243" s="1015" t="s">
        <v>317</v>
      </c>
      <c r="W243" s="1824">
        <f>IF(V243="Catastrófico",100%,IF(V243="Mayor",80%,IF(V243="Moderado",60%,IF(V243="Menor",40%,IF(V243="Leve",20%,"")))))</f>
        <v>0.2</v>
      </c>
      <c r="X243" s="1029" t="str">
        <f>IF(Y243=100%,"Catastrófico",IF(Y243=80%,"Mayor",IF(Y243=60%,"Moderado",IF(Y243=40%,"Menor",IF(Y243=20%,"Leve","")))))</f>
        <v>Leve</v>
      </c>
      <c r="Y243" s="1824">
        <f>IF(AND(U243="",W243=""),"",MAX(U243,W243))</f>
        <v>0.2</v>
      </c>
      <c r="Z243" s="1824" t="str">
        <f>CONCATENATE(R243,X243)</f>
        <v>AltaLeve</v>
      </c>
      <c r="AA243" s="1032" t="str">
        <f>IF(Z243="Muy AltaLeve","Alto",IF(Z243="Muy AltaMenor","Alto",IF(Z243="Muy AltaModerado","Alto",IF(Z243="Muy AltaMayor","Alto",IF(Z243="Muy AltaCatastrófico","Extremo",IF(Z243="AltaLeve","Moderado",IF(Z243="AltaMenor","Moderado",IF(Z243="AltaModerado","Alto",IF(Z243="AltaMayor","Alto",IF(Z243="AltaCatastrófico","Extremo",IF(Z243="MediaLeve","Moderado",IF(Z243="MediaMenor","Moderado",IF(Z243="MediaModerado","Moderado",IF(Z243="MediaMayor","Alto",IF(Z243="MediaCatastrófico","Extremo",IF(Z243="BajaLeve","Bajo",IF(Z243="BajaMenor","Moderado",IF(Z243="BajaModerado","Moderado",IF(Z243="BajaMayor","Alto",IF(Z243="BajaCatastrófico","Extremo",IF(Z243="Muy BajaLeve","Bajo",IF(Z243="Muy BajaMenor","Bajo",IF(Z243="Muy BajaModerado","Moderado",IF(Z243="Muy BajaMayor","Alto",IF(Z243="Muy BajaCatastrófico","Extremo","")))))))))))))))))))))))))</f>
        <v>Moderado</v>
      </c>
      <c r="AB243" s="97">
        <v>1</v>
      </c>
      <c r="AC243" s="338" t="s">
        <v>1671</v>
      </c>
      <c r="AD243" s="339" t="s">
        <v>1630</v>
      </c>
      <c r="AE243" s="339" t="s">
        <v>1672</v>
      </c>
      <c r="AF243" s="99" t="str">
        <f t="shared" si="12"/>
        <v>Probabilidad</v>
      </c>
      <c r="AG243" s="10" t="s">
        <v>1657</v>
      </c>
      <c r="AH243" s="787">
        <f t="shared" si="13"/>
        <v>0.25</v>
      </c>
      <c r="AI243" s="10" t="s">
        <v>222</v>
      </c>
      <c r="AJ243" s="787">
        <f t="shared" si="14"/>
        <v>0.15</v>
      </c>
      <c r="AK243" s="101">
        <f t="shared" si="15"/>
        <v>0.4</v>
      </c>
      <c r="AL243" s="100">
        <f>IFERROR(IF(AF243="Probabilidad",(S243-(+S243*AK243)),IF(AF243="Impacto",S243,"")),"")</f>
        <v>0.48</v>
      </c>
      <c r="AM243" s="100">
        <f>IFERROR(IF(AF243="Impacto",(Y243-(+Y243*AK243)),IF(AF243="Probabilidad",Y243,"")),"")</f>
        <v>0.2</v>
      </c>
      <c r="AN243" s="50" t="s">
        <v>223</v>
      </c>
      <c r="AO243" s="50" t="s">
        <v>291</v>
      </c>
      <c r="AP243" s="50" t="s">
        <v>241</v>
      </c>
      <c r="AQ243" s="50" t="s">
        <v>226</v>
      </c>
      <c r="AR243" s="1764" t="s">
        <v>1673</v>
      </c>
      <c r="AS243" s="1035">
        <f>S243</f>
        <v>0.8</v>
      </c>
      <c r="AT243" s="1035">
        <f>IF(AL243="","",MIN(AL243:AL248))</f>
        <v>0.28799999999999998</v>
      </c>
      <c r="AU243" s="1032" t="str">
        <f>IFERROR(IF(AT243="","",IF(AT243&lt;=0.2,"Muy Baja",IF(AT243&lt;=0.4,"Baja",IF(AT243&lt;=0.6,"Media",IF(AT243&lt;=0.8,"Alta","Muy Alta"))))),"")</f>
        <v>Baja</v>
      </c>
      <c r="AV243" s="1035">
        <f>Y243</f>
        <v>0.2</v>
      </c>
      <c r="AW243" s="1035">
        <f>IF(AM243="","",MIN(AM243:AM248))</f>
        <v>0.11250000000000002</v>
      </c>
      <c r="AX243" s="1032" t="str">
        <f>IFERROR(IF(AW243="","",IF(AW243&lt;=0.2,"Leve",IF(AW243&lt;=0.4,"Menor",IF(AW243&lt;=0.6,"Moderado",IF(AW243&lt;=0.8,"Mayor","Catastrófico"))))),"")</f>
        <v>Leve</v>
      </c>
      <c r="AY243" s="1032" t="str">
        <f>AA243</f>
        <v>Moderado</v>
      </c>
      <c r="AZ243" s="1032" t="str">
        <f>IFERROR(IF(OR(AND(AU243="Muy Baja",AX243="Leve"),AND(AU243="Muy Baja",AX243="Menor"),AND(AU243="Baja",AX243="Leve")),"Bajo",IF(OR(AND(AU243="Muy baja",AX243="Moderado"),AND(AU243="Baja",AX243="Menor"),AND(AU243="Baja",AX243="Moderado"),AND(AU243="Media",AX243="Leve"),AND(AU243="Media",AX243="Menor"),AND(AU243="Media",AX243="Moderado"),AND(AU243="Alta",AX243="Leve"),AND(AU243="Alta",AX243="Menor")),"Moderado",IF(OR(AND(AU243="Muy Baja",AX243="Mayor"),AND(AU243="Baja",AX243="Mayor"),AND(AU243="Media",AX243="Mayor"),AND(AU243="Alta",AX243="Moderado"),AND(AU243="Alta",AX243="Mayor"),AND(AU243="Muy Alta",AX243="Leve"),AND(AU243="Muy Alta",AX243="Menor"),AND(AU243="Muy Alta",AX243="Moderado"),AND(AU243="Muy Alta",AX243="Mayor")),"Alto",IF(OR(AND(AU243="Muy Baja",AX243="Catastrófico"),AND(AU243="Baja",AX243="Catastrófico"),AND(AU243="Media",AX243="Catastrófico"),AND(AU243="Alta",AX243="Catastrófico"),AND(AU243="Muy Alta",AX243="Catastrófico")),"Extremo","")))),"")</f>
        <v>Bajo</v>
      </c>
      <c r="BA243" s="1015" t="s">
        <v>255</v>
      </c>
      <c r="BB243" s="46"/>
      <c r="BC243" s="46"/>
      <c r="BD243" s="103" t="str">
        <f t="shared" si="16"/>
        <v/>
      </c>
      <c r="BE243" s="9"/>
      <c r="BF243" s="9"/>
      <c r="BG243" s="9"/>
      <c r="BH243" s="9"/>
      <c r="BI243" s="46"/>
      <c r="BJ243" s="46"/>
      <c r="BK243" s="46"/>
      <c r="BL243" s="46"/>
      <c r="BM243" s="48"/>
      <c r="BN243" s="48"/>
      <c r="BO243" s="48"/>
      <c r="BP243" s="48"/>
      <c r="BQ243" s="104"/>
      <c r="BR243" s="797"/>
      <c r="BS243" s="883"/>
      <c r="BT243" s="883"/>
      <c r="BU243" s="1050"/>
      <c r="BV243" s="994"/>
      <c r="BW243" s="994"/>
      <c r="BX243" s="1874"/>
      <c r="BY243" s="1852"/>
      <c r="BZ243" s="997"/>
    </row>
    <row r="244" spans="1:78" ht="167" x14ac:dyDescent="0.2">
      <c r="A244" s="1817"/>
      <c r="B244" s="1818"/>
      <c r="C244" s="1819"/>
      <c r="D244" s="1820"/>
      <c r="E244" s="1004"/>
      <c r="F244" s="1759"/>
      <c r="G244" s="995"/>
      <c r="H244" s="1013"/>
      <c r="I244" s="1774"/>
      <c r="J244" s="1767"/>
      <c r="K244" s="1022"/>
      <c r="L244" s="995"/>
      <c r="M244" s="1169"/>
      <c r="N244" s="1661"/>
      <c r="O244" s="1661"/>
      <c r="P244" s="1191"/>
      <c r="Q244" s="1827"/>
      <c r="R244" s="1774"/>
      <c r="S244" s="1825"/>
      <c r="T244" s="1774"/>
      <c r="U244" s="1825"/>
      <c r="V244" s="1774"/>
      <c r="W244" s="1825"/>
      <c r="X244" s="1781"/>
      <c r="Y244" s="1825"/>
      <c r="Z244" s="1825"/>
      <c r="AA244" s="1769"/>
      <c r="AB244" s="812">
        <v>2</v>
      </c>
      <c r="AC244" s="944" t="s">
        <v>1674</v>
      </c>
      <c r="AD244" s="945" t="s">
        <v>1675</v>
      </c>
      <c r="AE244" s="945" t="s">
        <v>1662</v>
      </c>
      <c r="AF244" s="813" t="str">
        <f t="shared" si="12"/>
        <v>Impacto</v>
      </c>
      <c r="AG244" s="780" t="s">
        <v>264</v>
      </c>
      <c r="AH244" s="790">
        <f t="shared" si="13"/>
        <v>0.1</v>
      </c>
      <c r="AI244" s="780" t="s">
        <v>222</v>
      </c>
      <c r="AJ244" s="790">
        <f t="shared" si="14"/>
        <v>0.15</v>
      </c>
      <c r="AK244" s="814">
        <f t="shared" si="15"/>
        <v>0.25</v>
      </c>
      <c r="AL244" s="815">
        <f>IFERROR(IF(AND(AF243="Probabilidad",AF244="Probabilidad"),(AL243-(+AL243*AK244)),IF(AF244="Probabilidad",(S243-(+S243*AK244)),IF(AF244="Impacto",AL243,""))),"")</f>
        <v>0.48</v>
      </c>
      <c r="AM244" s="815">
        <f>IFERROR(IF(AND(AF243="Impacto",AF244="Impacto"),(AM243-(+AM243*AK244)),IF(AF244="Impacto",(Y243-(Y243*AK244)),IF(AF244="Probabilidad",AM243,""))),"")</f>
        <v>0.15000000000000002</v>
      </c>
      <c r="AN244" s="751" t="s">
        <v>223</v>
      </c>
      <c r="AO244" s="751" t="s">
        <v>291</v>
      </c>
      <c r="AP244" s="751" t="s">
        <v>241</v>
      </c>
      <c r="AQ244" s="751" t="s">
        <v>226</v>
      </c>
      <c r="AR244" s="1013"/>
      <c r="AS244" s="1767"/>
      <c r="AT244" s="1767"/>
      <c r="AU244" s="1769"/>
      <c r="AV244" s="1767"/>
      <c r="AW244" s="1767"/>
      <c r="AX244" s="1769"/>
      <c r="AY244" s="1769"/>
      <c r="AZ244" s="1769"/>
      <c r="BA244" s="1774"/>
      <c r="BB244" s="789"/>
      <c r="BC244" s="789"/>
      <c r="BD244" s="822" t="str">
        <f t="shared" si="16"/>
        <v/>
      </c>
      <c r="BE244" s="774"/>
      <c r="BF244" s="774"/>
      <c r="BG244" s="774"/>
      <c r="BH244" s="774"/>
      <c r="BI244" s="789"/>
      <c r="BJ244" s="789"/>
      <c r="BK244" s="789"/>
      <c r="BL244" s="789"/>
      <c r="BM244" s="791"/>
      <c r="BN244" s="791"/>
      <c r="BO244" s="791"/>
      <c r="BP244" s="791"/>
      <c r="BQ244" s="792"/>
      <c r="BR244" s="796"/>
      <c r="BS244" s="884"/>
      <c r="BT244" s="884"/>
      <c r="BU244" s="1051"/>
      <c r="BV244" s="995"/>
      <c r="BW244" s="995"/>
      <c r="BX244" s="1875"/>
      <c r="BY244" s="1853"/>
      <c r="BZ244" s="998"/>
    </row>
    <row r="245" spans="1:78" ht="167" x14ac:dyDescent="0.2">
      <c r="A245" s="1817"/>
      <c r="B245" s="1818"/>
      <c r="C245" s="1819"/>
      <c r="D245" s="1820"/>
      <c r="E245" s="1004"/>
      <c r="F245" s="1759"/>
      <c r="G245" s="995"/>
      <c r="H245" s="1013"/>
      <c r="I245" s="1774"/>
      <c r="J245" s="1767"/>
      <c r="K245" s="1022"/>
      <c r="L245" s="995"/>
      <c r="M245" s="1169"/>
      <c r="N245" s="1661"/>
      <c r="O245" s="1661"/>
      <c r="P245" s="1191"/>
      <c r="Q245" s="1827"/>
      <c r="R245" s="1774"/>
      <c r="S245" s="1825"/>
      <c r="T245" s="1774"/>
      <c r="U245" s="1825"/>
      <c r="V245" s="1774"/>
      <c r="W245" s="1825"/>
      <c r="X245" s="1781"/>
      <c r="Y245" s="1825"/>
      <c r="Z245" s="1825"/>
      <c r="AA245" s="1769"/>
      <c r="AB245" s="812">
        <v>3</v>
      </c>
      <c r="AC245" s="340" t="s">
        <v>1676</v>
      </c>
      <c r="AD245" s="341">
        <v>4</v>
      </c>
      <c r="AE245" s="341" t="s">
        <v>1662</v>
      </c>
      <c r="AF245" s="813" t="str">
        <f t="shared" si="12"/>
        <v>Probabilidad</v>
      </c>
      <c r="AG245" s="780" t="s">
        <v>221</v>
      </c>
      <c r="AH245" s="790">
        <f t="shared" si="13"/>
        <v>0.25</v>
      </c>
      <c r="AI245" s="780" t="s">
        <v>222</v>
      </c>
      <c r="AJ245" s="790">
        <f t="shared" si="14"/>
        <v>0.15</v>
      </c>
      <c r="AK245" s="814">
        <f t="shared" si="15"/>
        <v>0.4</v>
      </c>
      <c r="AL245" s="815">
        <f>IFERROR(IF(AND(AF244="Probabilidad",AF245="Probabilidad"),(AL244-(+AL244*AK245)),IF(AND(AF244="Impacto",AF245="Probabilidad"),(AL243-(+AL243*AK245)),IF(AF245="Impacto",AL244,""))),"")</f>
        <v>0.28799999999999998</v>
      </c>
      <c r="AM245" s="815">
        <f>IFERROR(IF(AND(AF244="Impacto",AF245="Impacto"),(AM244-(+AM244*AK245)),IF(AND(AF244="Probabilidad",AF245="Impacto"),(AM243-(+AM243*AK245)),IF(AF245="Probabilidad",AM244,""))),"")</f>
        <v>0.15000000000000002</v>
      </c>
      <c r="AN245" s="751" t="s">
        <v>223</v>
      </c>
      <c r="AO245" s="751" t="s">
        <v>291</v>
      </c>
      <c r="AP245" s="751" t="s">
        <v>241</v>
      </c>
      <c r="AQ245" s="751" t="s">
        <v>226</v>
      </c>
      <c r="AR245" s="1013"/>
      <c r="AS245" s="1767"/>
      <c r="AT245" s="1767"/>
      <c r="AU245" s="1769"/>
      <c r="AV245" s="1767"/>
      <c r="AW245" s="1767"/>
      <c r="AX245" s="1769"/>
      <c r="AY245" s="1769"/>
      <c r="AZ245" s="1769"/>
      <c r="BA245" s="1774"/>
      <c r="BB245" s="789"/>
      <c r="BC245" s="789"/>
      <c r="BD245" s="822" t="str">
        <f t="shared" si="16"/>
        <v/>
      </c>
      <c r="BE245" s="774"/>
      <c r="BF245" s="774"/>
      <c r="BG245" s="774"/>
      <c r="BH245" s="774"/>
      <c r="BI245" s="789"/>
      <c r="BJ245" s="789"/>
      <c r="BK245" s="789"/>
      <c r="BL245" s="789"/>
      <c r="BM245" s="791"/>
      <c r="BN245" s="791"/>
      <c r="BO245" s="791"/>
      <c r="BP245" s="791"/>
      <c r="BQ245" s="792"/>
      <c r="BR245" s="796"/>
      <c r="BS245" s="884"/>
      <c r="BT245" s="884"/>
      <c r="BU245" s="1051"/>
      <c r="BV245" s="995"/>
      <c r="BW245" s="995"/>
      <c r="BX245" s="1875"/>
      <c r="BY245" s="1853"/>
      <c r="BZ245" s="998"/>
    </row>
    <row r="246" spans="1:78" ht="167" x14ac:dyDescent="0.2">
      <c r="A246" s="1817"/>
      <c r="B246" s="1818"/>
      <c r="C246" s="1819"/>
      <c r="D246" s="1820"/>
      <c r="E246" s="1004"/>
      <c r="F246" s="1759"/>
      <c r="G246" s="995"/>
      <c r="H246" s="1013"/>
      <c r="I246" s="1774"/>
      <c r="J246" s="1767"/>
      <c r="K246" s="1022"/>
      <c r="L246" s="995"/>
      <c r="M246" s="1169"/>
      <c r="N246" s="1661"/>
      <c r="O246" s="1661"/>
      <c r="P246" s="1191"/>
      <c r="Q246" s="1827"/>
      <c r="R246" s="1774"/>
      <c r="S246" s="1825"/>
      <c r="T246" s="1774"/>
      <c r="U246" s="1825"/>
      <c r="V246" s="1774"/>
      <c r="W246" s="1825"/>
      <c r="X246" s="1781"/>
      <c r="Y246" s="1825"/>
      <c r="Z246" s="1825"/>
      <c r="AA246" s="1769"/>
      <c r="AB246" s="812">
        <v>4</v>
      </c>
      <c r="AC246" s="344" t="s">
        <v>1677</v>
      </c>
      <c r="AD246" s="341">
        <v>4</v>
      </c>
      <c r="AE246" s="341" t="s">
        <v>1678</v>
      </c>
      <c r="AF246" s="813" t="str">
        <f t="shared" si="12"/>
        <v>Impacto</v>
      </c>
      <c r="AG246" s="780" t="s">
        <v>264</v>
      </c>
      <c r="AH246" s="790">
        <f t="shared" si="13"/>
        <v>0.1</v>
      </c>
      <c r="AI246" s="780" t="s">
        <v>222</v>
      </c>
      <c r="AJ246" s="790">
        <f t="shared" si="14"/>
        <v>0.15</v>
      </c>
      <c r="AK246" s="814">
        <f t="shared" si="15"/>
        <v>0.25</v>
      </c>
      <c r="AL246" s="815">
        <f>IFERROR(IF(AND(AF245="Probabilidad",AF246="Probabilidad"),(AL245-(+AL245*AK246)),IF(AND(AF245="Impacto",AF246="Probabilidad"),(AL244-(+AL244*AK246)),IF(AF246="Impacto",AL245,""))),"")</f>
        <v>0.28799999999999998</v>
      </c>
      <c r="AM246" s="815">
        <f>IFERROR(IF(AND(AF245="Impacto",AF246="Impacto"),(AM245-(+AM245*AK246)),IF(AND(AF245="Probabilidad",AF246="Impacto"),(AM244-(+AM244*AK246)),IF(AF246="Probabilidad",AM245,""))),"")</f>
        <v>0.11250000000000002</v>
      </c>
      <c r="AN246" s="751" t="s">
        <v>859</v>
      </c>
      <c r="AO246" s="751" t="s">
        <v>291</v>
      </c>
      <c r="AP246" s="751" t="s">
        <v>241</v>
      </c>
      <c r="AQ246" s="751" t="s">
        <v>226</v>
      </c>
      <c r="AR246" s="1013"/>
      <c r="AS246" s="1767"/>
      <c r="AT246" s="1767"/>
      <c r="AU246" s="1769"/>
      <c r="AV246" s="1767"/>
      <c r="AW246" s="1767"/>
      <c r="AX246" s="1769"/>
      <c r="AY246" s="1769"/>
      <c r="AZ246" s="1769"/>
      <c r="BA246" s="1774"/>
      <c r="BB246" s="789"/>
      <c r="BC246" s="789"/>
      <c r="BD246" s="822" t="str">
        <f t="shared" si="16"/>
        <v/>
      </c>
      <c r="BE246" s="774"/>
      <c r="BF246" s="774"/>
      <c r="BG246" s="774"/>
      <c r="BH246" s="774"/>
      <c r="BI246" s="789"/>
      <c r="BJ246" s="789"/>
      <c r="BK246" s="789"/>
      <c r="BL246" s="789"/>
      <c r="BM246" s="791"/>
      <c r="BN246" s="791"/>
      <c r="BO246" s="791"/>
      <c r="BP246" s="791"/>
      <c r="BQ246" s="792"/>
      <c r="BR246" s="796"/>
      <c r="BS246" s="884"/>
      <c r="BT246" s="884"/>
      <c r="BU246" s="1051"/>
      <c r="BV246" s="995"/>
      <c r="BW246" s="995"/>
      <c r="BX246" s="1875"/>
      <c r="BY246" s="1853"/>
      <c r="BZ246" s="998"/>
    </row>
    <row r="247" spans="1:78" ht="16" x14ac:dyDescent="0.2">
      <c r="A247" s="1817"/>
      <c r="B247" s="1818"/>
      <c r="C247" s="1819"/>
      <c r="D247" s="1820"/>
      <c r="E247" s="1004"/>
      <c r="F247" s="1759"/>
      <c r="G247" s="995"/>
      <c r="H247" s="1013"/>
      <c r="I247" s="1774"/>
      <c r="J247" s="1767"/>
      <c r="K247" s="1022"/>
      <c r="L247" s="995"/>
      <c r="M247" s="1169"/>
      <c r="N247" s="1661"/>
      <c r="O247" s="1661"/>
      <c r="P247" s="1191"/>
      <c r="Q247" s="1827"/>
      <c r="R247" s="1774"/>
      <c r="S247" s="1825"/>
      <c r="T247" s="1774"/>
      <c r="U247" s="1825"/>
      <c r="V247" s="1774"/>
      <c r="W247" s="1825"/>
      <c r="X247" s="1781"/>
      <c r="Y247" s="1825"/>
      <c r="Z247" s="1825"/>
      <c r="AA247" s="1769"/>
      <c r="AB247" s="812">
        <v>5</v>
      </c>
      <c r="AC247" s="893"/>
      <c r="AD247" s="893"/>
      <c r="AE247" s="893"/>
      <c r="AF247" s="813" t="str">
        <f t="shared" si="12"/>
        <v/>
      </c>
      <c r="AG247" s="780"/>
      <c r="AH247" s="790" t="str">
        <f t="shared" si="13"/>
        <v/>
      </c>
      <c r="AI247" s="780"/>
      <c r="AJ247" s="790" t="str">
        <f t="shared" si="14"/>
        <v/>
      </c>
      <c r="AK247" s="814" t="str">
        <f t="shared" si="15"/>
        <v/>
      </c>
      <c r="AL247" s="815" t="str">
        <f>IFERROR(IF(AND(AF246="Probabilidad",AF247="Probabilidad"),(AL246-(+AL246*AK247)),IF(AND(AF246="Impacto",AF247="Probabilidad"),(AL245-(+AL245*AK247)),IF(AF247="Impacto",AL246,""))),"")</f>
        <v/>
      </c>
      <c r="AM247" s="815" t="str">
        <f>IFERROR(IF(AND(AF246="Impacto",AF247="Impacto"),(AM246-(+AM246*AK247)),IF(AND(AF246="Probabilidad",AF247="Impacto"),(AM245-(+AM245*AK247)),IF(AF247="Probabilidad",AM246,""))),"")</f>
        <v/>
      </c>
      <c r="AN247" s="751"/>
      <c r="AO247" s="751"/>
      <c r="AP247" s="751"/>
      <c r="AQ247" s="751"/>
      <c r="AR247" s="1013"/>
      <c r="AS247" s="1767"/>
      <c r="AT247" s="1767"/>
      <c r="AU247" s="1769"/>
      <c r="AV247" s="1767"/>
      <c r="AW247" s="1767"/>
      <c r="AX247" s="1769"/>
      <c r="AY247" s="1769"/>
      <c r="AZ247" s="1769"/>
      <c r="BA247" s="1774"/>
      <c r="BB247" s="789"/>
      <c r="BC247" s="789"/>
      <c r="BD247" s="822" t="str">
        <f t="shared" si="16"/>
        <v/>
      </c>
      <c r="BE247" s="774"/>
      <c r="BF247" s="774"/>
      <c r="BG247" s="774"/>
      <c r="BH247" s="774"/>
      <c r="BI247" s="789"/>
      <c r="BJ247" s="789"/>
      <c r="BK247" s="789"/>
      <c r="BL247" s="789"/>
      <c r="BM247" s="791"/>
      <c r="BN247" s="791"/>
      <c r="BO247" s="791"/>
      <c r="BP247" s="791"/>
      <c r="BQ247" s="792"/>
      <c r="BR247" s="796"/>
      <c r="BS247" s="884"/>
      <c r="BT247" s="884"/>
      <c r="BU247" s="1051"/>
      <c r="BV247" s="995"/>
      <c r="BW247" s="995"/>
      <c r="BX247" s="1875"/>
      <c r="BY247" s="1853"/>
      <c r="BZ247" s="998"/>
    </row>
    <row r="248" spans="1:78" ht="17" thickBot="1" x14ac:dyDescent="0.25">
      <c r="A248" s="1817"/>
      <c r="B248" s="1818"/>
      <c r="C248" s="1819"/>
      <c r="D248" s="1821"/>
      <c r="E248" s="1005"/>
      <c r="F248" s="1760"/>
      <c r="G248" s="996"/>
      <c r="H248" s="1014"/>
      <c r="I248" s="1775"/>
      <c r="J248" s="1768"/>
      <c r="K248" s="1023"/>
      <c r="L248" s="996"/>
      <c r="M248" s="1170"/>
      <c r="N248" s="1662"/>
      <c r="O248" s="1662"/>
      <c r="P248" s="1192"/>
      <c r="Q248" s="1828"/>
      <c r="R248" s="1775"/>
      <c r="S248" s="1826"/>
      <c r="T248" s="1775"/>
      <c r="U248" s="1826"/>
      <c r="V248" s="1775"/>
      <c r="W248" s="1826"/>
      <c r="X248" s="1782"/>
      <c r="Y248" s="1826"/>
      <c r="Z248" s="1826"/>
      <c r="AA248" s="1770"/>
      <c r="AB248" s="773">
        <v>6</v>
      </c>
      <c r="AC248" s="946"/>
      <c r="AD248" s="946"/>
      <c r="AE248" s="946"/>
      <c r="AF248" s="896" t="str">
        <f t="shared" si="12"/>
        <v/>
      </c>
      <c r="AG248" s="888"/>
      <c r="AH248" s="887" t="str">
        <f t="shared" si="13"/>
        <v/>
      </c>
      <c r="AI248" s="888"/>
      <c r="AJ248" s="887" t="str">
        <f t="shared" si="14"/>
        <v/>
      </c>
      <c r="AK248" s="889" t="str">
        <f t="shared" si="15"/>
        <v/>
      </c>
      <c r="AL248" s="935" t="str">
        <f>IFERROR(IF(AND(AF247="Probabilidad",AF248="Probabilidad"),(AL247-(+AL247*AK248)),IF(AND(AF247="Impacto",AF248="Probabilidad"),(AL246-(+AL246*AK248)),IF(AF248="Impacto",AL247,""))),"")</f>
        <v/>
      </c>
      <c r="AM248" s="935" t="str">
        <f>IFERROR(IF(AND(AF247="Impacto",AF248="Impacto"),(AM247-(+AM247*AK248)),IF(AND(AF247="Probabilidad",AF248="Impacto"),(AM246-(+AM246*AK248)),IF(AF248="Probabilidad",AM247,""))),"")</f>
        <v/>
      </c>
      <c r="AN248" s="51"/>
      <c r="AO248" s="51"/>
      <c r="AP248" s="51"/>
      <c r="AQ248" s="51"/>
      <c r="AR248" s="1014"/>
      <c r="AS248" s="1768"/>
      <c r="AT248" s="1768"/>
      <c r="AU248" s="1770"/>
      <c r="AV248" s="1768"/>
      <c r="AW248" s="1768"/>
      <c r="AX248" s="1770"/>
      <c r="AY248" s="1770"/>
      <c r="AZ248" s="1770"/>
      <c r="BA248" s="1775"/>
      <c r="BB248" s="770"/>
      <c r="BC248" s="770"/>
      <c r="BD248" s="762" t="str">
        <f t="shared" si="16"/>
        <v/>
      </c>
      <c r="BE248" s="757"/>
      <c r="BF248" s="757"/>
      <c r="BG248" s="757"/>
      <c r="BH248" s="757"/>
      <c r="BI248" s="770"/>
      <c r="BJ248" s="770"/>
      <c r="BK248" s="770"/>
      <c r="BL248" s="770"/>
      <c r="BM248" s="749"/>
      <c r="BN248" s="749"/>
      <c r="BO248" s="749"/>
      <c r="BP248" s="749"/>
      <c r="BQ248" s="766"/>
      <c r="BR248" s="890"/>
      <c r="BS248" s="891"/>
      <c r="BT248" s="891"/>
      <c r="BU248" s="1052"/>
      <c r="BV248" s="996"/>
      <c r="BW248" s="996"/>
      <c r="BX248" s="1876"/>
      <c r="BY248" s="1854"/>
      <c r="BZ248" s="999"/>
    </row>
    <row r="249" spans="1:78" ht="167" x14ac:dyDescent="0.2">
      <c r="A249" s="1817"/>
      <c r="B249" s="1818"/>
      <c r="C249" s="1819"/>
      <c r="D249" s="1000" t="s">
        <v>1387</v>
      </c>
      <c r="E249" s="1003" t="s">
        <v>398</v>
      </c>
      <c r="F249" s="1006">
        <v>11</v>
      </c>
      <c r="G249" s="994" t="s">
        <v>1679</v>
      </c>
      <c r="H249" s="1012" t="s">
        <v>1247</v>
      </c>
      <c r="I249" s="1015" t="s">
        <v>1218</v>
      </c>
      <c r="J249" s="1812" t="str">
        <f>IF(D249="","",IF(D249="RG",[1]Árbol!A260,IF(D249="RIC",[1]Árbol!A260,IF(D249="RLAFT",[1]Árbol!A260,IF(D249="RF",[1]Árbol!A260,IF(I249="","",(CONCATENATE(I249," ",$M$3," ",G249," ",$M$4," ",O249," ",$M$5," ",N249))))))))</f>
        <v>Pérdida de confidencialidad e integridad de (Catastro en línea 
GCAC-SPAC)   
1. Incumplimiento de ley Habeas Data.
2. Suplantación de usuarios autorizados o ingresos no autorizados ( ataque cibernetico).
3. Quejas y reclamos por parte interesada  1. Debilidad en autenticacion de usuarios.
2. Fallas  en la asignación de privilegios y permisos en la plataforma.
3. Disposicion para entidades y ciudadanos por la misma opción
4.Debilidad de auditorias en el sofware</v>
      </c>
      <c r="K249" s="1021" t="s">
        <v>313</v>
      </c>
      <c r="L249" s="994" t="s">
        <v>562</v>
      </c>
      <c r="M249" s="1168" t="s">
        <v>1389</v>
      </c>
      <c r="N249" s="1660" t="s">
        <v>1680</v>
      </c>
      <c r="O249" s="1660" t="s">
        <v>1681</v>
      </c>
      <c r="P249" s="1075" t="s">
        <v>1392</v>
      </c>
      <c r="Q249" s="1133" t="s">
        <v>1392</v>
      </c>
      <c r="R249" s="1015" t="s">
        <v>340</v>
      </c>
      <c r="S249" s="1824">
        <f>IF(R249="Muy Alta",100%,IF(R249="Alta",80%,IF(R249="Media",60%,IF(R249="Baja",40%,IF(R249="Muy Baja",20%,"")))))</f>
        <v>0.8</v>
      </c>
      <c r="T249" s="1015" t="s">
        <v>251</v>
      </c>
      <c r="U249" s="1824">
        <f>IF(T249="Catastrófico",100%,IF(T249="Mayor",80%,IF(T249="Moderado",60%,IF(T249="Menor",40%,IF(T249="Leve",20%,"")))))</f>
        <v>0.4</v>
      </c>
      <c r="V249" s="1015" t="s">
        <v>218</v>
      </c>
      <c r="W249" s="1824">
        <f>IF(V249="Catastrófico",100%,IF(V249="Mayor",80%,IF(V249="Moderado",60%,IF(V249="Menor",40%,IF(V249="Leve",20%,"")))))</f>
        <v>0.6</v>
      </c>
      <c r="X249" s="1029" t="str">
        <f>IF(Y249=100%,"Catastrófico",IF(Y249=80%,"Mayor",IF(Y249=60%,"Moderado",IF(Y249=40%,"Menor",IF(Y249=20%,"Leve","")))))</f>
        <v>Moderado</v>
      </c>
      <c r="Y249" s="1824">
        <f>IF(AND(U249="",W249=""),"",MAX(U249,W249))</f>
        <v>0.6</v>
      </c>
      <c r="Z249" s="1824" t="str">
        <f>CONCATENATE(R249,X249)</f>
        <v>AltaModerado</v>
      </c>
      <c r="AA249" s="1032" t="str">
        <f>IF(Z249="Muy AltaLeve","Alto",IF(Z249="Muy AltaMenor","Alto",IF(Z249="Muy AltaModerado","Alto",IF(Z249="Muy AltaMayor","Alto",IF(Z249="Muy AltaCatastrófico","Extremo",IF(Z249="AltaLeve","Moderado",IF(Z249="AltaMenor","Moderado",IF(Z249="AltaModerado","Alto",IF(Z249="AltaMayor","Alto",IF(Z249="AltaCatastrófico","Extremo",IF(Z249="MediaLeve","Moderado",IF(Z249="MediaMenor","Moderado",IF(Z249="MediaModerado","Moderado",IF(Z249="MediaMayor","Alto",IF(Z249="MediaCatastrófico","Extremo",IF(Z249="BajaLeve","Bajo",IF(Z249="BajaMenor","Moderado",IF(Z249="BajaModerado","Moderado",IF(Z249="BajaMayor","Alto",IF(Z249="BajaCatastrófico","Extremo",IF(Z249="Muy BajaLeve","Bajo",IF(Z249="Muy BajaMenor","Bajo",IF(Z249="Muy BajaModerado","Moderado",IF(Z249="Muy BajaMayor","Alto",IF(Z249="Muy BajaCatastrófico","Extremo","")))))))))))))))))))))))))</f>
        <v>Alto</v>
      </c>
      <c r="AB249" s="97">
        <v>1</v>
      </c>
      <c r="AC249" s="338" t="s">
        <v>1682</v>
      </c>
      <c r="AD249" s="339" t="s">
        <v>1630</v>
      </c>
      <c r="AE249" s="339" t="s">
        <v>1683</v>
      </c>
      <c r="AF249" s="99" t="str">
        <f t="shared" si="12"/>
        <v>Probabilidad</v>
      </c>
      <c r="AG249" s="10" t="s">
        <v>281</v>
      </c>
      <c r="AH249" s="787">
        <f t="shared" si="13"/>
        <v>0.15</v>
      </c>
      <c r="AI249" s="10" t="s">
        <v>734</v>
      </c>
      <c r="AJ249" s="787">
        <f t="shared" si="14"/>
        <v>0.25</v>
      </c>
      <c r="AK249" s="101">
        <f t="shared" si="15"/>
        <v>0.4</v>
      </c>
      <c r="AL249" s="100">
        <f>IFERROR(IF(AF249="Probabilidad",(S249-(+S249*AK249)),IF(AF249="Impacto",S249,"")),"")</f>
        <v>0.48</v>
      </c>
      <c r="AM249" s="100">
        <f>IFERROR(IF(AF249="Impacto",(Y249-(+Y249*AK249)),IF(AF249="Probabilidad",Y249,"")),"")</f>
        <v>0.6</v>
      </c>
      <c r="AN249" s="50" t="s">
        <v>223</v>
      </c>
      <c r="AO249" s="50" t="s">
        <v>291</v>
      </c>
      <c r="AP249" s="50" t="s">
        <v>241</v>
      </c>
      <c r="AQ249" s="50" t="s">
        <v>226</v>
      </c>
      <c r="AR249" s="1890" t="s">
        <v>1684</v>
      </c>
      <c r="AS249" s="1035">
        <f>S249</f>
        <v>0.8</v>
      </c>
      <c r="AT249" s="1035">
        <f>IF(AL249="","",MIN(AL249:AL254))</f>
        <v>5.183999999999999E-2</v>
      </c>
      <c r="AU249" s="1032" t="str">
        <f>IFERROR(IF(AT249="","",IF(AT249&lt;=0.2,"Muy Baja",IF(AT249&lt;=0.4,"Baja",IF(AT249&lt;=0.6,"Media",IF(AT249&lt;=0.8,"Alta","Muy Alta"))))),"")</f>
        <v>Muy Baja</v>
      </c>
      <c r="AV249" s="1035">
        <f>Y249</f>
        <v>0.6</v>
      </c>
      <c r="AW249" s="1035">
        <f>IF(AM249="","",MIN(AM249:AM254))</f>
        <v>0.44999999999999996</v>
      </c>
      <c r="AX249" s="1032" t="str">
        <f>IFERROR(IF(AW249="","",IF(AW249&lt;=0.2,"Leve",IF(AW249&lt;=0.4,"Menor",IF(AW249&lt;=0.6,"Moderado",IF(AW249&lt;=0.8,"Mayor","Catastrófico"))))),"")</f>
        <v>Moderado</v>
      </c>
      <c r="AY249" s="1032" t="str">
        <f>AA249</f>
        <v>Alto</v>
      </c>
      <c r="AZ249" s="1032" t="str">
        <f>IFERROR(IF(OR(AND(AU249="Muy Baja",AX249="Leve"),AND(AU249="Muy Baja",AX249="Menor"),AND(AU249="Baja",AX249="Leve")),"Bajo",IF(OR(AND(AU249="Muy baja",AX249="Moderado"),AND(AU249="Baja",AX249="Menor"),AND(AU249="Baja",AX249="Moderado"),AND(AU249="Media",AX249="Leve"),AND(AU249="Media",AX249="Menor"),AND(AU249="Media",AX249="Moderado"),AND(AU249="Alta",AX249="Leve"),AND(AU249="Alta",AX249="Menor")),"Moderado",IF(OR(AND(AU249="Muy Baja",AX249="Mayor"),AND(AU249="Baja",AX249="Mayor"),AND(AU249="Media",AX249="Mayor"),AND(AU249="Alta",AX249="Moderado"),AND(AU249="Alta",AX249="Mayor"),AND(AU249="Muy Alta",AX249="Leve"),AND(AU249="Muy Alta",AX249="Menor"),AND(AU249="Muy Alta",AX249="Moderado"),AND(AU249="Muy Alta",AX249="Mayor")),"Alto",IF(OR(AND(AU249="Muy Baja",AX249="Catastrófico"),AND(AU249="Baja",AX249="Catastrófico"),AND(AU249="Media",AX249="Catastrófico"),AND(AU249="Alta",AX249="Catastrófico"),AND(AU249="Muy Alta",AX249="Catastrófico")),"Extremo","")))),"")</f>
        <v>Moderado</v>
      </c>
      <c r="BA249" s="1015" t="s">
        <v>228</v>
      </c>
      <c r="BB249" s="346" t="s">
        <v>1685</v>
      </c>
      <c r="BC249" s="347" t="s">
        <v>1686</v>
      </c>
      <c r="BD249" s="103">
        <f t="shared" si="16"/>
        <v>1</v>
      </c>
      <c r="BE249" s="9">
        <v>1</v>
      </c>
      <c r="BF249" s="46"/>
      <c r="BG249" s="46"/>
      <c r="BH249" s="46"/>
      <c r="BI249" s="346" t="s">
        <v>1687</v>
      </c>
      <c r="BJ249" s="347" t="s">
        <v>1688</v>
      </c>
      <c r="BK249" s="46"/>
      <c r="BL249" s="46"/>
      <c r="BM249" s="48"/>
      <c r="BN249" s="48"/>
      <c r="BO249" s="48"/>
      <c r="BP249" s="48"/>
      <c r="BQ249" s="104"/>
      <c r="BR249" s="797"/>
      <c r="BS249" s="883"/>
      <c r="BT249" s="883"/>
      <c r="BU249" s="1050"/>
      <c r="BV249" s="994"/>
      <c r="BW249" s="994"/>
      <c r="BX249" s="1874"/>
      <c r="BY249" s="1852"/>
      <c r="BZ249" s="997"/>
    </row>
    <row r="250" spans="1:78" ht="128" x14ac:dyDescent="0.2">
      <c r="A250" s="1817"/>
      <c r="B250" s="1818"/>
      <c r="C250" s="1819"/>
      <c r="D250" s="1820"/>
      <c r="E250" s="1004"/>
      <c r="F250" s="1759"/>
      <c r="G250" s="995"/>
      <c r="H250" s="1013"/>
      <c r="I250" s="1774"/>
      <c r="J250" s="1767"/>
      <c r="K250" s="1022"/>
      <c r="L250" s="995"/>
      <c r="M250" s="1169"/>
      <c r="N250" s="1661"/>
      <c r="O250" s="1661"/>
      <c r="P250" s="1191"/>
      <c r="Q250" s="1827"/>
      <c r="R250" s="1774"/>
      <c r="S250" s="1825"/>
      <c r="T250" s="1774"/>
      <c r="U250" s="1825"/>
      <c r="V250" s="1774"/>
      <c r="W250" s="1825"/>
      <c r="X250" s="1781"/>
      <c r="Y250" s="1825"/>
      <c r="Z250" s="1825"/>
      <c r="AA250" s="1769"/>
      <c r="AB250" s="812">
        <v>2</v>
      </c>
      <c r="AC250" s="944" t="s">
        <v>1409</v>
      </c>
      <c r="AD250" s="945">
        <v>1</v>
      </c>
      <c r="AE250" s="945" t="s">
        <v>1689</v>
      </c>
      <c r="AF250" s="813" t="str">
        <f t="shared" si="12"/>
        <v>Probabilidad</v>
      </c>
      <c r="AG250" s="780" t="s">
        <v>221</v>
      </c>
      <c r="AH250" s="790">
        <f t="shared" si="13"/>
        <v>0.25</v>
      </c>
      <c r="AI250" s="780" t="s">
        <v>222</v>
      </c>
      <c r="AJ250" s="790">
        <f t="shared" si="14"/>
        <v>0.15</v>
      </c>
      <c r="AK250" s="814">
        <f t="shared" si="15"/>
        <v>0.4</v>
      </c>
      <c r="AL250" s="815">
        <f>IFERROR(IF(AND(AF249="Probabilidad",AF250="Probabilidad"),(AL249-(+AL249*AK250)),IF(AF250="Probabilidad",(S249-(+S249*AK250)),IF(AF250="Impacto",AL249,""))),"")</f>
        <v>0.28799999999999998</v>
      </c>
      <c r="AM250" s="815">
        <f>IFERROR(IF(AND(AF249="Impacto",AF250="Impacto"),(AM249-(+AM249*AK250)),IF(AF250="Impacto",(Y249-(Y249*AK250)),IF(AF250="Probabilidad",AM249,""))),"")</f>
        <v>0.6</v>
      </c>
      <c r="AN250" s="751" t="s">
        <v>859</v>
      </c>
      <c r="AO250" s="751" t="s">
        <v>245</v>
      </c>
      <c r="AP250" s="751" t="s">
        <v>241</v>
      </c>
      <c r="AQ250" s="751" t="s">
        <v>226</v>
      </c>
      <c r="AR250" s="1891"/>
      <c r="AS250" s="1767"/>
      <c r="AT250" s="1767"/>
      <c r="AU250" s="1769"/>
      <c r="AV250" s="1767"/>
      <c r="AW250" s="1767"/>
      <c r="AX250" s="1769"/>
      <c r="AY250" s="1769"/>
      <c r="AZ250" s="1769"/>
      <c r="BA250" s="1774"/>
      <c r="BB250" s="789" t="s">
        <v>1690</v>
      </c>
      <c r="BC250" s="789" t="s">
        <v>1691</v>
      </c>
      <c r="BD250" s="822">
        <f t="shared" si="16"/>
        <v>1</v>
      </c>
      <c r="BE250" s="774">
        <v>1</v>
      </c>
      <c r="BF250" s="774" t="s">
        <v>1692</v>
      </c>
      <c r="BG250" s="774"/>
      <c r="BH250" s="789"/>
      <c r="BI250" s="947" t="s">
        <v>1693</v>
      </c>
      <c r="BJ250" s="948" t="s">
        <v>1694</v>
      </c>
      <c r="BK250" s="789"/>
      <c r="BL250" s="789"/>
      <c r="BM250" s="791"/>
      <c r="BN250" s="791"/>
      <c r="BO250" s="791"/>
      <c r="BP250" s="791"/>
      <c r="BQ250" s="792"/>
      <c r="BR250" s="796"/>
      <c r="BS250" s="884"/>
      <c r="BT250" s="884"/>
      <c r="BU250" s="1051"/>
      <c r="BV250" s="995"/>
      <c r="BW250" s="995"/>
      <c r="BX250" s="1875"/>
      <c r="BY250" s="1853"/>
      <c r="BZ250" s="998"/>
    </row>
    <row r="251" spans="1:78" ht="167" x14ac:dyDescent="0.2">
      <c r="A251" s="1817"/>
      <c r="B251" s="1818"/>
      <c r="C251" s="1819"/>
      <c r="D251" s="1820"/>
      <c r="E251" s="1004"/>
      <c r="F251" s="1759"/>
      <c r="G251" s="995"/>
      <c r="H251" s="1013"/>
      <c r="I251" s="1774"/>
      <c r="J251" s="1767"/>
      <c r="K251" s="1022"/>
      <c r="L251" s="995"/>
      <c r="M251" s="1169"/>
      <c r="N251" s="1661"/>
      <c r="O251" s="1661"/>
      <c r="P251" s="1191"/>
      <c r="Q251" s="1827"/>
      <c r="R251" s="1774"/>
      <c r="S251" s="1825"/>
      <c r="T251" s="1774"/>
      <c r="U251" s="1825"/>
      <c r="V251" s="1774"/>
      <c r="W251" s="1825"/>
      <c r="X251" s="1781"/>
      <c r="Y251" s="1825"/>
      <c r="Z251" s="1825"/>
      <c r="AA251" s="1769"/>
      <c r="AB251" s="812">
        <v>3</v>
      </c>
      <c r="AC251" s="340" t="s">
        <v>1695</v>
      </c>
      <c r="AD251" s="341">
        <v>3</v>
      </c>
      <c r="AE251" s="341" t="s">
        <v>1696</v>
      </c>
      <c r="AF251" s="813" t="str">
        <f t="shared" si="12"/>
        <v>Impacto</v>
      </c>
      <c r="AG251" s="780" t="s">
        <v>264</v>
      </c>
      <c r="AH251" s="790">
        <f t="shared" si="13"/>
        <v>0.1</v>
      </c>
      <c r="AI251" s="780" t="s">
        <v>222</v>
      </c>
      <c r="AJ251" s="790">
        <f t="shared" si="14"/>
        <v>0.15</v>
      </c>
      <c r="AK251" s="814">
        <f t="shared" si="15"/>
        <v>0.25</v>
      </c>
      <c r="AL251" s="815">
        <f>IFERROR(IF(AND(AF250="Probabilidad",AF251="Probabilidad"),(AL250-(+AL250*AK251)),IF(AND(AF250="Impacto",AF251="Probabilidad"),(AL249-(+AL249*AK251)),IF(AF251="Impacto",AL250,""))),"")</f>
        <v>0.28799999999999998</v>
      </c>
      <c r="AM251" s="815">
        <f>IFERROR(IF(AND(AF250="Impacto",AF251="Impacto"),(AM250-(+AM250*AK251)),IF(AND(AF250="Probabilidad",AF251="Impacto"),(AM249-(+AM249*AK251)),IF(AF251="Probabilidad",AM250,""))),"")</f>
        <v>0.44999999999999996</v>
      </c>
      <c r="AN251" s="751" t="s">
        <v>223</v>
      </c>
      <c r="AO251" s="751" t="s">
        <v>291</v>
      </c>
      <c r="AP251" s="751" t="s">
        <v>241</v>
      </c>
      <c r="AQ251" s="751" t="s">
        <v>226</v>
      </c>
      <c r="AR251" s="1891"/>
      <c r="AS251" s="1767"/>
      <c r="AT251" s="1767"/>
      <c r="AU251" s="1769"/>
      <c r="AV251" s="1767"/>
      <c r="AW251" s="1767"/>
      <c r="AX251" s="1769"/>
      <c r="AY251" s="1769"/>
      <c r="AZ251" s="1769"/>
      <c r="BA251" s="1774"/>
      <c r="BB251" s="789"/>
      <c r="BC251" s="789"/>
      <c r="BD251" s="822" t="str">
        <f t="shared" si="16"/>
        <v/>
      </c>
      <c r="BE251" s="774"/>
      <c r="BF251" s="774"/>
      <c r="BG251" s="774"/>
      <c r="BH251" s="774"/>
      <c r="BI251" s="789"/>
      <c r="BJ251" s="789"/>
      <c r="BK251" s="789"/>
      <c r="BL251" s="789"/>
      <c r="BM251" s="791"/>
      <c r="BN251" s="791"/>
      <c r="BO251" s="791"/>
      <c r="BP251" s="791"/>
      <c r="BQ251" s="792"/>
      <c r="BR251" s="796"/>
      <c r="BS251" s="884"/>
      <c r="BT251" s="884"/>
      <c r="BU251" s="1051"/>
      <c r="BV251" s="995"/>
      <c r="BW251" s="995"/>
      <c r="BX251" s="1875"/>
      <c r="BY251" s="1853"/>
      <c r="BZ251" s="998"/>
    </row>
    <row r="252" spans="1:78" ht="167" x14ac:dyDescent="0.2">
      <c r="A252" s="1817"/>
      <c r="B252" s="1818"/>
      <c r="C252" s="1819"/>
      <c r="D252" s="1820"/>
      <c r="E252" s="1004"/>
      <c r="F252" s="1759"/>
      <c r="G252" s="995"/>
      <c r="H252" s="1013"/>
      <c r="I252" s="1774"/>
      <c r="J252" s="1767"/>
      <c r="K252" s="1022"/>
      <c r="L252" s="995"/>
      <c r="M252" s="1169"/>
      <c r="N252" s="1661"/>
      <c r="O252" s="1661"/>
      <c r="P252" s="1191"/>
      <c r="Q252" s="1827"/>
      <c r="R252" s="1774"/>
      <c r="S252" s="1825"/>
      <c r="T252" s="1774"/>
      <c r="U252" s="1825"/>
      <c r="V252" s="1774"/>
      <c r="W252" s="1825"/>
      <c r="X252" s="1781"/>
      <c r="Y252" s="1825"/>
      <c r="Z252" s="1825"/>
      <c r="AA252" s="1769"/>
      <c r="AB252" s="812">
        <v>4</v>
      </c>
      <c r="AC252" s="340" t="s">
        <v>1697</v>
      </c>
      <c r="AD252" s="341" t="s">
        <v>1630</v>
      </c>
      <c r="AE252" s="341" t="s">
        <v>1698</v>
      </c>
      <c r="AF252" s="813" t="str">
        <f t="shared" si="12"/>
        <v>Probabilidad</v>
      </c>
      <c r="AG252" s="780" t="s">
        <v>221</v>
      </c>
      <c r="AH252" s="790">
        <f t="shared" si="13"/>
        <v>0.25</v>
      </c>
      <c r="AI252" s="780" t="s">
        <v>734</v>
      </c>
      <c r="AJ252" s="790">
        <f t="shared" si="14"/>
        <v>0.25</v>
      </c>
      <c r="AK252" s="814">
        <f t="shared" si="15"/>
        <v>0.5</v>
      </c>
      <c r="AL252" s="815">
        <f>IFERROR(IF(AND(AF251="Probabilidad",AF252="Probabilidad"),(AL251-(+AL251*AK252)),IF(AND(AF251="Impacto",AF252="Probabilidad"),(AL250-(+AL250*AK252)),IF(AF252="Impacto",AL251,""))),"")</f>
        <v>0.14399999999999999</v>
      </c>
      <c r="AM252" s="815">
        <f>IFERROR(IF(AND(AF251="Impacto",AF252="Impacto"),(AM251-(+AM251*AK252)),IF(AND(AF251="Probabilidad",AF252="Impacto"),(AM250-(+AM250*AK252)),IF(AF252="Probabilidad",AM251,""))),"")</f>
        <v>0.44999999999999996</v>
      </c>
      <c r="AN252" s="751" t="s">
        <v>223</v>
      </c>
      <c r="AO252" s="751" t="s">
        <v>291</v>
      </c>
      <c r="AP252" s="751" t="s">
        <v>241</v>
      </c>
      <c r="AQ252" s="751" t="s">
        <v>226</v>
      </c>
      <c r="AR252" s="1891"/>
      <c r="AS252" s="1767"/>
      <c r="AT252" s="1767"/>
      <c r="AU252" s="1769"/>
      <c r="AV252" s="1767"/>
      <c r="AW252" s="1767"/>
      <c r="AX252" s="1769"/>
      <c r="AY252" s="1769"/>
      <c r="AZ252" s="1769"/>
      <c r="BA252" s="1774"/>
      <c r="BB252" s="789"/>
      <c r="BC252" s="789"/>
      <c r="BD252" s="822" t="str">
        <f t="shared" si="16"/>
        <v/>
      </c>
      <c r="BE252" s="774"/>
      <c r="BF252" s="774"/>
      <c r="BG252" s="774"/>
      <c r="BH252" s="774"/>
      <c r="BI252" s="789"/>
      <c r="BJ252" s="789"/>
      <c r="BK252" s="789"/>
      <c r="BL252" s="789"/>
      <c r="BM252" s="791"/>
      <c r="BN252" s="791"/>
      <c r="BO252" s="791"/>
      <c r="BP252" s="791"/>
      <c r="BQ252" s="792"/>
      <c r="BR252" s="796"/>
      <c r="BS252" s="884"/>
      <c r="BT252" s="884"/>
      <c r="BU252" s="1051"/>
      <c r="BV252" s="995"/>
      <c r="BW252" s="995"/>
      <c r="BX252" s="1875"/>
      <c r="BY252" s="1853"/>
      <c r="BZ252" s="998"/>
    </row>
    <row r="253" spans="1:78" ht="167" x14ac:dyDescent="0.2">
      <c r="A253" s="1817"/>
      <c r="B253" s="1818"/>
      <c r="C253" s="1819"/>
      <c r="D253" s="1820"/>
      <c r="E253" s="1004"/>
      <c r="F253" s="1759"/>
      <c r="G253" s="995"/>
      <c r="H253" s="1013"/>
      <c r="I253" s="1774"/>
      <c r="J253" s="1767"/>
      <c r="K253" s="1022"/>
      <c r="L253" s="995"/>
      <c r="M253" s="1169"/>
      <c r="N253" s="1661"/>
      <c r="O253" s="1661"/>
      <c r="P253" s="1191"/>
      <c r="Q253" s="1827"/>
      <c r="R253" s="1774"/>
      <c r="S253" s="1825"/>
      <c r="T253" s="1774"/>
      <c r="U253" s="1825"/>
      <c r="V253" s="1774"/>
      <c r="W253" s="1825"/>
      <c r="X253" s="1781"/>
      <c r="Y253" s="1825"/>
      <c r="Z253" s="1825"/>
      <c r="AA253" s="1769"/>
      <c r="AB253" s="812">
        <v>5</v>
      </c>
      <c r="AC253" s="340" t="s">
        <v>1699</v>
      </c>
      <c r="AD253" s="341">
        <v>2</v>
      </c>
      <c r="AE253" s="341" t="s">
        <v>1392</v>
      </c>
      <c r="AF253" s="813" t="str">
        <f t="shared" si="12"/>
        <v>Probabilidad</v>
      </c>
      <c r="AG253" s="780" t="s">
        <v>221</v>
      </c>
      <c r="AH253" s="790">
        <f t="shared" si="13"/>
        <v>0.25</v>
      </c>
      <c r="AI253" s="780" t="s">
        <v>222</v>
      </c>
      <c r="AJ253" s="790">
        <f t="shared" si="14"/>
        <v>0.15</v>
      </c>
      <c r="AK253" s="814">
        <f t="shared" si="15"/>
        <v>0.4</v>
      </c>
      <c r="AL253" s="815">
        <f>IFERROR(IF(AND(AF252="Probabilidad",AF253="Probabilidad"),(AL252-(+AL252*AK253)),IF(AND(AF252="Impacto",AF253="Probabilidad"),(AL251-(+AL251*AK253)),IF(AF253="Impacto",AL252,""))),"")</f>
        <v>8.6399999999999991E-2</v>
      </c>
      <c r="AM253" s="815">
        <f>IFERROR(IF(AND(AF252="Impacto",AF253="Impacto"),(AM252-(+AM252*AK253)),IF(AND(AF252="Probabilidad",AF253="Impacto"),(AM251-(+AM251*AK253)),IF(AF253="Probabilidad",AM252,""))),"")</f>
        <v>0.44999999999999996</v>
      </c>
      <c r="AN253" s="751" t="s">
        <v>1157</v>
      </c>
      <c r="AO253" s="751" t="s">
        <v>291</v>
      </c>
      <c r="AP253" s="751" t="s">
        <v>241</v>
      </c>
      <c r="AQ253" s="751" t="s">
        <v>226</v>
      </c>
      <c r="AR253" s="1891"/>
      <c r="AS253" s="1767"/>
      <c r="AT253" s="1767"/>
      <c r="AU253" s="1769"/>
      <c r="AV253" s="1767"/>
      <c r="AW253" s="1767"/>
      <c r="AX253" s="1769"/>
      <c r="AY253" s="1769"/>
      <c r="AZ253" s="1769"/>
      <c r="BA253" s="1774"/>
      <c r="BB253" s="789"/>
      <c r="BC253" s="789"/>
      <c r="BD253" s="822" t="str">
        <f t="shared" si="16"/>
        <v/>
      </c>
      <c r="BE253" s="774"/>
      <c r="BF253" s="774"/>
      <c r="BG253" s="774"/>
      <c r="BH253" s="774"/>
      <c r="BI253" s="789"/>
      <c r="BJ253" s="789"/>
      <c r="BK253" s="789"/>
      <c r="BL253" s="789"/>
      <c r="BM253" s="791"/>
      <c r="BN253" s="791"/>
      <c r="BO253" s="791"/>
      <c r="BP253" s="791"/>
      <c r="BQ253" s="792"/>
      <c r="BR253" s="796"/>
      <c r="BS253" s="884"/>
      <c r="BT253" s="884"/>
      <c r="BU253" s="1051"/>
      <c r="BV253" s="995"/>
      <c r="BW253" s="995"/>
      <c r="BX253" s="1875"/>
      <c r="BY253" s="1853"/>
      <c r="BZ253" s="998"/>
    </row>
    <row r="254" spans="1:78" ht="68" thickBot="1" x14ac:dyDescent="0.25">
      <c r="A254" s="1817"/>
      <c r="B254" s="1818"/>
      <c r="C254" s="1819"/>
      <c r="D254" s="1821"/>
      <c r="E254" s="1005"/>
      <c r="F254" s="1760"/>
      <c r="G254" s="996"/>
      <c r="H254" s="1014"/>
      <c r="I254" s="1775"/>
      <c r="J254" s="1768"/>
      <c r="K254" s="1023"/>
      <c r="L254" s="996"/>
      <c r="M254" s="1170"/>
      <c r="N254" s="1662"/>
      <c r="O254" s="1662"/>
      <c r="P254" s="1192"/>
      <c r="Q254" s="1828"/>
      <c r="R254" s="1775"/>
      <c r="S254" s="1826"/>
      <c r="T254" s="1775"/>
      <c r="U254" s="1826"/>
      <c r="V254" s="1775"/>
      <c r="W254" s="1826"/>
      <c r="X254" s="1782"/>
      <c r="Y254" s="1826"/>
      <c r="Z254" s="1826"/>
      <c r="AA254" s="1770"/>
      <c r="AB254" s="773">
        <v>6</v>
      </c>
      <c r="AC254" s="342" t="s">
        <v>1700</v>
      </c>
      <c r="AD254" s="343">
        <v>3</v>
      </c>
      <c r="AE254" s="343" t="s">
        <v>1392</v>
      </c>
      <c r="AF254" s="896" t="str">
        <f t="shared" si="12"/>
        <v>Probabilidad</v>
      </c>
      <c r="AG254" s="888" t="s">
        <v>221</v>
      </c>
      <c r="AH254" s="887">
        <f t="shared" si="13"/>
        <v>0.25</v>
      </c>
      <c r="AI254" s="888" t="s">
        <v>222</v>
      </c>
      <c r="AJ254" s="887">
        <f t="shared" si="14"/>
        <v>0.15</v>
      </c>
      <c r="AK254" s="889">
        <f t="shared" si="15"/>
        <v>0.4</v>
      </c>
      <c r="AL254" s="935">
        <f>IFERROR(IF(AND(AF253="Probabilidad",AF254="Probabilidad"),(AL253-(+AL253*AK254)),IF(AND(AF253="Impacto",AF254="Probabilidad"),(AL252-(+AL252*AK254)),IF(AF254="Impacto",AL253,""))),"")</f>
        <v>5.183999999999999E-2</v>
      </c>
      <c r="AM254" s="935">
        <f>IFERROR(IF(AND(AF253="Impacto",AF254="Impacto"),(AM253-(+AM253*AK254)),IF(AND(AF253="Probabilidad",AF254="Impacto"),(AM252-(+AM252*AK254)),IF(AF254="Probabilidad",AM253,""))),"")</f>
        <v>0.44999999999999996</v>
      </c>
      <c r="AN254" s="51" t="s">
        <v>1157</v>
      </c>
      <c r="AO254" s="51" t="s">
        <v>443</v>
      </c>
      <c r="AP254" s="51" t="s">
        <v>444</v>
      </c>
      <c r="AQ254" s="51" t="s">
        <v>226</v>
      </c>
      <c r="AR254" s="1892"/>
      <c r="AS254" s="1768"/>
      <c r="AT254" s="1768"/>
      <c r="AU254" s="1770"/>
      <c r="AV254" s="1768"/>
      <c r="AW254" s="1768"/>
      <c r="AX254" s="1770"/>
      <c r="AY254" s="1770"/>
      <c r="AZ254" s="1770"/>
      <c r="BA254" s="1775"/>
      <c r="BB254" s="949"/>
      <c r="BC254" s="950"/>
      <c r="BD254" s="762" t="str">
        <f t="shared" si="16"/>
        <v/>
      </c>
      <c r="BE254" s="757"/>
      <c r="BF254" s="757"/>
      <c r="BG254" s="757"/>
      <c r="BH254" s="757"/>
      <c r="BI254" s="770"/>
      <c r="BJ254" s="770"/>
      <c r="BK254" s="770"/>
      <c r="BL254" s="770"/>
      <c r="BM254" s="749"/>
      <c r="BN254" s="749"/>
      <c r="BO254" s="749"/>
      <c r="BP254" s="749"/>
      <c r="BQ254" s="766"/>
      <c r="BR254" s="890"/>
      <c r="BS254" s="891"/>
      <c r="BT254" s="891"/>
      <c r="BU254" s="1052"/>
      <c r="BV254" s="996"/>
      <c r="BW254" s="996"/>
      <c r="BX254" s="1876"/>
      <c r="BY254" s="1854"/>
      <c r="BZ254" s="999"/>
    </row>
    <row r="255" spans="1:78" ht="145" x14ac:dyDescent="0.2">
      <c r="A255" s="1817"/>
      <c r="B255" s="1818"/>
      <c r="C255" s="1819"/>
      <c r="D255" s="1000" t="s">
        <v>1387</v>
      </c>
      <c r="E255" s="1003" t="s">
        <v>398</v>
      </c>
      <c r="F255" s="1006">
        <v>12</v>
      </c>
      <c r="G255" s="994" t="s">
        <v>1679</v>
      </c>
      <c r="H255" s="1012" t="s">
        <v>1247</v>
      </c>
      <c r="I255" s="1015" t="s">
        <v>1215</v>
      </c>
      <c r="J255" s="1812" t="str">
        <f>IF(D255="","",IF(D255="RG",[1]Árbol!A266,IF(D255="RIC",[1]Árbol!A266,IF(D255="RLAFT",[1]Árbol!A266,IF(D255="RF",[1]Árbol!A266,IF(I255="","",(CONCATENATE(I255," ",$M$3," ",G255," ",$M$4," ",O255," ",$M$5," ",N255))))))))</f>
        <v>Pérdida de Disponibilidad de (Catastro en línea 
GCAC-SPAC)  
1. Quejas - reclamos por parte interesadas
2. Impacto en imagen institucional.  
1. Falta de mantenimientos preventivos y correctivos   y adaptativos.
.
2.Falta de mecanismos que permitan restablecer el servicio en forma prioritaria.
3.Falta de recurso humano en tecnología para atender en forma prioriataria los inconvenientes o desconexiones que se  presentan en el servicio.</v>
      </c>
      <c r="K255" s="1021" t="s">
        <v>313</v>
      </c>
      <c r="L255" s="994" t="s">
        <v>562</v>
      </c>
      <c r="M255" s="1168" t="s">
        <v>1389</v>
      </c>
      <c r="N255" s="1660" t="s">
        <v>1701</v>
      </c>
      <c r="O255" s="1660" t="s">
        <v>1702</v>
      </c>
      <c r="P255" s="1075" t="s">
        <v>1392</v>
      </c>
      <c r="Q255" s="1133" t="s">
        <v>1392</v>
      </c>
      <c r="R255" s="1015" t="s">
        <v>340</v>
      </c>
      <c r="S255" s="1824">
        <f>IF(R255="Muy Alta",100%,IF(R255="Alta",80%,IF(R255="Media",60%,IF(R255="Baja",40%,IF(R255="Muy Baja",20%,"")))))</f>
        <v>0.8</v>
      </c>
      <c r="T255" s="1015" t="s">
        <v>251</v>
      </c>
      <c r="U255" s="1824">
        <f>IF(T255="Catastrófico",100%,IF(T255="Mayor",80%,IF(T255="Moderado",60%,IF(T255="Menor",40%,IF(T255="Leve",20%,"")))))</f>
        <v>0.4</v>
      </c>
      <c r="V255" s="1015" t="s">
        <v>218</v>
      </c>
      <c r="W255" s="1824">
        <f>IF(V255="Catastrófico",100%,IF(V255="Mayor",80%,IF(V255="Moderado",60%,IF(V255="Menor",40%,IF(V255="Leve",20%,"")))))</f>
        <v>0.6</v>
      </c>
      <c r="X255" s="1029" t="str">
        <f>IF(Y255=100%,"Catastrófico",IF(Y255=80%,"Mayor",IF(Y255=60%,"Moderado",IF(Y255=40%,"Menor",IF(Y255=20%,"Leve","")))))</f>
        <v>Moderado</v>
      </c>
      <c r="Y255" s="1824">
        <f>IF(AND(U255="",W255=""),"",MAX(U255,W255))</f>
        <v>0.6</v>
      </c>
      <c r="Z255" s="1824" t="str">
        <f>CONCATENATE(R255,X255)</f>
        <v>AltaModerado</v>
      </c>
      <c r="AA255" s="1032" t="str">
        <f>IF(Z255="Muy AltaLeve","Alto",IF(Z255="Muy AltaMenor","Alto",IF(Z255="Muy AltaModerado","Alto",IF(Z255="Muy AltaMayor","Alto",IF(Z255="Muy AltaCatastrófico","Extremo",IF(Z255="AltaLeve","Moderado",IF(Z255="AltaMenor","Moderado",IF(Z255="AltaModerado","Alto",IF(Z255="AltaMayor","Alto",IF(Z255="AltaCatastrófico","Extremo",IF(Z255="MediaLeve","Moderado",IF(Z255="MediaMenor","Moderado",IF(Z255="MediaModerado","Moderado",IF(Z255="MediaMayor","Alto",IF(Z255="MediaCatastrófico","Extremo",IF(Z255="BajaLeve","Bajo",IF(Z255="BajaMenor","Moderado",IF(Z255="BajaModerado","Moderado",IF(Z255="BajaMayor","Alto",IF(Z255="BajaCatastrófico","Extremo",IF(Z255="Muy BajaLeve","Bajo",IF(Z255="Muy BajaMenor","Bajo",IF(Z255="Muy BajaModerado","Moderado",IF(Z255="Muy BajaMayor","Alto",IF(Z255="Muy BajaCatastrófico","Extremo","")))))))))))))))))))))))))</f>
        <v>Alto</v>
      </c>
      <c r="AB255" s="97">
        <v>1</v>
      </c>
      <c r="AC255" s="338" t="s">
        <v>1703</v>
      </c>
      <c r="AD255" s="339">
        <v>2</v>
      </c>
      <c r="AE255" s="339" t="s">
        <v>1574</v>
      </c>
      <c r="AF255" s="99" t="str">
        <f t="shared" si="12"/>
        <v>Probabilidad</v>
      </c>
      <c r="AG255" s="10" t="s">
        <v>281</v>
      </c>
      <c r="AH255" s="787">
        <f t="shared" si="13"/>
        <v>0.15</v>
      </c>
      <c r="AI255" s="10" t="s">
        <v>734</v>
      </c>
      <c r="AJ255" s="787">
        <f t="shared" si="14"/>
        <v>0.25</v>
      </c>
      <c r="AK255" s="101">
        <f t="shared" si="15"/>
        <v>0.4</v>
      </c>
      <c r="AL255" s="100">
        <f>IFERROR(IF(AF255="Probabilidad",(S255-(+S255*AK255)),IF(AF255="Impacto",S255,"")),"")</f>
        <v>0.48</v>
      </c>
      <c r="AM255" s="100">
        <f>IFERROR(IF(AF255="Impacto",(Y255-(+Y255*AK255)),IF(AF255="Probabilidad",Y255,"")),"")</f>
        <v>0.6</v>
      </c>
      <c r="AN255" s="50" t="s">
        <v>223</v>
      </c>
      <c r="AO255" s="50" t="s">
        <v>443</v>
      </c>
      <c r="AP255" s="50" t="s">
        <v>241</v>
      </c>
      <c r="AQ255" s="50" t="s">
        <v>226</v>
      </c>
      <c r="AR255" s="1890" t="s">
        <v>1704</v>
      </c>
      <c r="AS255" s="1035">
        <f>S255</f>
        <v>0.8</v>
      </c>
      <c r="AT255" s="1035">
        <f>IF(AL255="","",MIN(AL255:AL260))</f>
        <v>6.0479999999999999E-2</v>
      </c>
      <c r="AU255" s="1032" t="str">
        <f>IFERROR(IF(AT255="","",IF(AT255&lt;=0.2,"Muy Baja",IF(AT255&lt;=0.4,"Baja",IF(AT255&lt;=0.6,"Media",IF(AT255&lt;=0.8,"Alta","Muy Alta"))))),"")</f>
        <v>Muy Baja</v>
      </c>
      <c r="AV255" s="1035">
        <f>Y255</f>
        <v>0.6</v>
      </c>
      <c r="AW255" s="1035">
        <f>IF(AM255="","",MIN(AM255:AM260))</f>
        <v>0.44999999999999996</v>
      </c>
      <c r="AX255" s="1032" t="str">
        <f>IFERROR(IF(AW255="","",IF(AW255&lt;=0.2,"Leve",IF(AW255&lt;=0.4,"Menor",IF(AW255&lt;=0.6,"Moderado",IF(AW255&lt;=0.8,"Mayor","Catastrófico"))))),"")</f>
        <v>Moderado</v>
      </c>
      <c r="AY255" s="1032" t="str">
        <f>AA255</f>
        <v>Alto</v>
      </c>
      <c r="AZ255" s="1032" t="str">
        <f>IFERROR(IF(OR(AND(AU255="Muy Baja",AX255="Leve"),AND(AU255="Muy Baja",AX255="Menor"),AND(AU255="Baja",AX255="Leve")),"Bajo",IF(OR(AND(AU255="Muy baja",AX255="Moderado"),AND(AU255="Baja",AX255="Menor"),AND(AU255="Baja",AX255="Moderado"),AND(AU255="Media",AX255="Leve"),AND(AU255="Media",AX255="Menor"),AND(AU255="Media",AX255="Moderado"),AND(AU255="Alta",AX255="Leve"),AND(AU255="Alta",AX255="Menor")),"Moderado",IF(OR(AND(AU255="Muy Baja",AX255="Mayor"),AND(AU255="Baja",AX255="Mayor"),AND(AU255="Media",AX255="Mayor"),AND(AU255="Alta",AX255="Moderado"),AND(AU255="Alta",AX255="Mayor"),AND(AU255="Muy Alta",AX255="Leve"),AND(AU255="Muy Alta",AX255="Menor"),AND(AU255="Muy Alta",AX255="Moderado"),AND(AU255="Muy Alta",AX255="Mayor")),"Alto",IF(OR(AND(AU255="Muy Baja",AX255="Catastrófico"),AND(AU255="Baja",AX255="Catastrófico"),AND(AU255="Media",AX255="Catastrófico"),AND(AU255="Alta",AX255="Catastrófico"),AND(AU255="Muy Alta",AX255="Catastrófico")),"Extremo","")))),"")</f>
        <v>Moderado</v>
      </c>
      <c r="BA255" s="1015" t="s">
        <v>228</v>
      </c>
      <c r="BB255" s="789" t="s">
        <v>1705</v>
      </c>
      <c r="BC255" s="789" t="s">
        <v>1691</v>
      </c>
      <c r="BD255" s="822">
        <f t="shared" si="16"/>
        <v>1</v>
      </c>
      <c r="BE255" s="774">
        <v>1</v>
      </c>
      <c r="BF255" s="774"/>
      <c r="BG255" s="774"/>
      <c r="BH255" s="774"/>
      <c r="BI255" s="789" t="s">
        <v>1693</v>
      </c>
      <c r="BJ255" s="948" t="s">
        <v>1694</v>
      </c>
      <c r="BK255" s="789"/>
      <c r="BL255" s="789"/>
      <c r="BM255" s="789"/>
      <c r="BN255" s="789"/>
      <c r="BO255" s="48"/>
      <c r="BP255" s="48"/>
      <c r="BQ255" s="104"/>
      <c r="BR255" s="797"/>
      <c r="BS255" s="883"/>
      <c r="BT255" s="883"/>
      <c r="BU255" s="1050"/>
      <c r="BV255" s="994"/>
      <c r="BW255" s="994"/>
      <c r="BX255" s="1874"/>
      <c r="BY255" s="1852"/>
      <c r="BZ255" s="997"/>
    </row>
    <row r="256" spans="1:78" ht="167" x14ac:dyDescent="0.2">
      <c r="A256" s="1817"/>
      <c r="B256" s="1818"/>
      <c r="C256" s="1819"/>
      <c r="D256" s="1820"/>
      <c r="E256" s="1004"/>
      <c r="F256" s="1759"/>
      <c r="G256" s="995"/>
      <c r="H256" s="1013"/>
      <c r="I256" s="1774"/>
      <c r="J256" s="1767"/>
      <c r="K256" s="1022"/>
      <c r="L256" s="995"/>
      <c r="M256" s="1169"/>
      <c r="N256" s="1661"/>
      <c r="O256" s="1661"/>
      <c r="P256" s="1191"/>
      <c r="Q256" s="1827"/>
      <c r="R256" s="1774"/>
      <c r="S256" s="1825"/>
      <c r="T256" s="1774"/>
      <c r="U256" s="1825"/>
      <c r="V256" s="1774"/>
      <c r="W256" s="1825"/>
      <c r="X256" s="1781"/>
      <c r="Y256" s="1825"/>
      <c r="Z256" s="1825"/>
      <c r="AA256" s="1769"/>
      <c r="AB256" s="812">
        <v>2</v>
      </c>
      <c r="AC256" s="944" t="s">
        <v>1706</v>
      </c>
      <c r="AD256" s="945" t="s">
        <v>1630</v>
      </c>
      <c r="AE256" s="945" t="s">
        <v>1707</v>
      </c>
      <c r="AF256" s="813" t="str">
        <f t="shared" si="12"/>
        <v>Probabilidad</v>
      </c>
      <c r="AG256" s="780" t="s">
        <v>221</v>
      </c>
      <c r="AH256" s="790">
        <f t="shared" si="13"/>
        <v>0.25</v>
      </c>
      <c r="AI256" s="780" t="s">
        <v>222</v>
      </c>
      <c r="AJ256" s="790">
        <f t="shared" si="14"/>
        <v>0.15</v>
      </c>
      <c r="AK256" s="814">
        <f t="shared" si="15"/>
        <v>0.4</v>
      </c>
      <c r="AL256" s="815">
        <f>IFERROR(IF(AND(AF255="Probabilidad",AF256="Probabilidad"),(AL255-(+AL255*AK256)),IF(AF256="Probabilidad",(S255-(+S255*AK256)),IF(AF256="Impacto",AL255,""))),"")</f>
        <v>0.28799999999999998</v>
      </c>
      <c r="AM256" s="815">
        <f>IFERROR(IF(AND(AF255="Impacto",AF256="Impacto"),(AM255-(+AM255*AK256)),IF(AF256="Impacto",(Y255-(Y255*AK256)),IF(AF256="Probabilidad",AM255,""))),"")</f>
        <v>0.6</v>
      </c>
      <c r="AN256" s="751" t="s">
        <v>223</v>
      </c>
      <c r="AO256" s="751" t="s">
        <v>291</v>
      </c>
      <c r="AP256" s="751" t="s">
        <v>241</v>
      </c>
      <c r="AQ256" s="751" t="s">
        <v>226</v>
      </c>
      <c r="AR256" s="1891"/>
      <c r="AS256" s="1767"/>
      <c r="AT256" s="1767"/>
      <c r="AU256" s="1769"/>
      <c r="AV256" s="1767"/>
      <c r="AW256" s="1767"/>
      <c r="AX256" s="1769"/>
      <c r="AY256" s="1769"/>
      <c r="AZ256" s="1769"/>
      <c r="BA256" s="1774"/>
      <c r="BB256" s="789"/>
      <c r="BC256" s="789"/>
      <c r="BD256" s="822" t="str">
        <f t="shared" si="16"/>
        <v/>
      </c>
      <c r="BE256" s="774"/>
      <c r="BF256" s="774"/>
      <c r="BG256" s="774"/>
      <c r="BH256" s="774"/>
      <c r="BI256" s="789"/>
      <c r="BJ256" s="948"/>
      <c r="BK256" s="789"/>
      <c r="BL256" s="789"/>
      <c r="BM256" s="791"/>
      <c r="BN256" s="791"/>
      <c r="BO256" s="791"/>
      <c r="BP256" s="791"/>
      <c r="BQ256" s="792"/>
      <c r="BR256" s="796"/>
      <c r="BS256" s="884"/>
      <c r="BT256" s="884"/>
      <c r="BU256" s="1051"/>
      <c r="BV256" s="995"/>
      <c r="BW256" s="995"/>
      <c r="BX256" s="1875"/>
      <c r="BY256" s="1853"/>
      <c r="BZ256" s="998"/>
    </row>
    <row r="257" spans="1:78" ht="167" x14ac:dyDescent="0.2">
      <c r="A257" s="1817"/>
      <c r="B257" s="1818"/>
      <c r="C257" s="1819"/>
      <c r="D257" s="1820"/>
      <c r="E257" s="1004"/>
      <c r="F257" s="1759"/>
      <c r="G257" s="995"/>
      <c r="H257" s="1013"/>
      <c r="I257" s="1774"/>
      <c r="J257" s="1767"/>
      <c r="K257" s="1022"/>
      <c r="L257" s="995"/>
      <c r="M257" s="1169"/>
      <c r="N257" s="1661"/>
      <c r="O257" s="1661"/>
      <c r="P257" s="1191"/>
      <c r="Q257" s="1827"/>
      <c r="R257" s="1774"/>
      <c r="S257" s="1825"/>
      <c r="T257" s="1774"/>
      <c r="U257" s="1825"/>
      <c r="V257" s="1774"/>
      <c r="W257" s="1825"/>
      <c r="X257" s="1781"/>
      <c r="Y257" s="1825"/>
      <c r="Z257" s="1825"/>
      <c r="AA257" s="1769"/>
      <c r="AB257" s="812">
        <v>3</v>
      </c>
      <c r="AC257" s="340" t="s">
        <v>1708</v>
      </c>
      <c r="AD257" s="341" t="s">
        <v>1630</v>
      </c>
      <c r="AE257" s="341" t="s">
        <v>1696</v>
      </c>
      <c r="AF257" s="813" t="str">
        <f t="shared" ref="AF257:AF320" si="17">IF(OR(AG257="Preventivo",AG257="Detectivo"),"Probabilidad",IF(AG257="Correctivo","Impacto",""))</f>
        <v>Probabilidad</v>
      </c>
      <c r="AG257" s="780" t="s">
        <v>281</v>
      </c>
      <c r="AH257" s="790">
        <f t="shared" ref="AH257:AH320" si="18">IF(AG257="","",IF(AG257="Preventivo",25%,IF(AG257="Detectivo",15%,IF(AG257="Correctivo",10%))))</f>
        <v>0.15</v>
      </c>
      <c r="AI257" s="780" t="s">
        <v>222</v>
      </c>
      <c r="AJ257" s="790">
        <f t="shared" ref="AJ257:AJ320" si="19">IF(AI257="Automático",25%,IF(AI257="Manual",15%,""))</f>
        <v>0.15</v>
      </c>
      <c r="AK257" s="814">
        <f t="shared" ref="AK257:AK320" si="20">IF(OR(AH257="",AJ257=""),"",AH257+AJ257)</f>
        <v>0.3</v>
      </c>
      <c r="AL257" s="815">
        <f>IFERROR(IF(AND(AF256="Probabilidad",AF257="Probabilidad"),(AL256-(+AL256*AK257)),IF(AND(AF256="Impacto",AF257="Probabilidad"),(AL255-(+AL255*AK257)),IF(AF257="Impacto",AL256,""))),"")</f>
        <v>0.2016</v>
      </c>
      <c r="AM257" s="815">
        <f>IFERROR(IF(AND(AF256="Impacto",AF257="Impacto"),(AM256-(+AM256*AK257)),IF(AND(AF256="Probabilidad",AF257="Impacto"),(AM255-(+AM255*AK257)),IF(AF257="Probabilidad",AM256,""))),"")</f>
        <v>0.6</v>
      </c>
      <c r="AN257" s="751" t="s">
        <v>223</v>
      </c>
      <c r="AO257" s="751" t="s">
        <v>291</v>
      </c>
      <c r="AP257" s="751" t="s">
        <v>241</v>
      </c>
      <c r="AQ257" s="751" t="s">
        <v>226</v>
      </c>
      <c r="AR257" s="1891"/>
      <c r="AS257" s="1767"/>
      <c r="AT257" s="1767"/>
      <c r="AU257" s="1769"/>
      <c r="AV257" s="1767"/>
      <c r="AW257" s="1767"/>
      <c r="AX257" s="1769"/>
      <c r="AY257" s="1769"/>
      <c r="AZ257" s="1769"/>
      <c r="BA257" s="1774"/>
      <c r="BB257" s="789"/>
      <c r="BC257" s="789"/>
      <c r="BD257" s="822" t="str">
        <f t="shared" si="16"/>
        <v/>
      </c>
      <c r="BE257" s="774"/>
      <c r="BF257" s="774"/>
      <c r="BG257" s="774"/>
      <c r="BH257" s="774"/>
      <c r="BI257" s="789"/>
      <c r="BJ257" s="789"/>
      <c r="BK257" s="789"/>
      <c r="BL257" s="789"/>
      <c r="BM257" s="791"/>
      <c r="BN257" s="791"/>
      <c r="BO257" s="791"/>
      <c r="BP257" s="791"/>
      <c r="BQ257" s="792"/>
      <c r="BR257" s="796"/>
      <c r="BS257" s="884"/>
      <c r="BT257" s="884"/>
      <c r="BU257" s="1051"/>
      <c r="BV257" s="995"/>
      <c r="BW257" s="995"/>
      <c r="BX257" s="1875"/>
      <c r="BY257" s="1853"/>
      <c r="BZ257" s="998"/>
    </row>
    <row r="258" spans="1:78" ht="145" x14ac:dyDescent="0.2">
      <c r="A258" s="1817"/>
      <c r="B258" s="1818"/>
      <c r="C258" s="1819"/>
      <c r="D258" s="1820"/>
      <c r="E258" s="1004"/>
      <c r="F258" s="1759"/>
      <c r="G258" s="995"/>
      <c r="H258" s="1013"/>
      <c r="I258" s="1774"/>
      <c r="J258" s="1767"/>
      <c r="K258" s="1022"/>
      <c r="L258" s="995"/>
      <c r="M258" s="1169"/>
      <c r="N258" s="1661"/>
      <c r="O258" s="1661"/>
      <c r="P258" s="1191"/>
      <c r="Q258" s="1827"/>
      <c r="R258" s="1774"/>
      <c r="S258" s="1825"/>
      <c r="T258" s="1774"/>
      <c r="U258" s="1825"/>
      <c r="V258" s="1774"/>
      <c r="W258" s="1825"/>
      <c r="X258" s="1781"/>
      <c r="Y258" s="1825"/>
      <c r="Z258" s="1825"/>
      <c r="AA258" s="1769"/>
      <c r="AB258" s="812">
        <v>4</v>
      </c>
      <c r="AC258" s="340" t="s">
        <v>1709</v>
      </c>
      <c r="AD258" s="341">
        <v>2</v>
      </c>
      <c r="AE258" s="341" t="s">
        <v>1403</v>
      </c>
      <c r="AF258" s="813" t="str">
        <f t="shared" si="17"/>
        <v>Probabilidad</v>
      </c>
      <c r="AG258" s="780" t="s">
        <v>221</v>
      </c>
      <c r="AH258" s="790">
        <f t="shared" si="18"/>
        <v>0.25</v>
      </c>
      <c r="AI258" s="780" t="s">
        <v>734</v>
      </c>
      <c r="AJ258" s="790">
        <f t="shared" si="19"/>
        <v>0.25</v>
      </c>
      <c r="AK258" s="814">
        <f t="shared" si="20"/>
        <v>0.5</v>
      </c>
      <c r="AL258" s="815">
        <f>IFERROR(IF(AND(AF257="Probabilidad",AF258="Probabilidad"),(AL257-(+AL257*AK258)),IF(AND(AF257="Impacto",AF258="Probabilidad"),(AL256-(+AL256*AK258)),IF(AF258="Impacto",AL257,""))),"")</f>
        <v>0.1008</v>
      </c>
      <c r="AM258" s="815">
        <f>IFERROR(IF(AND(AF257="Impacto",AF258="Impacto"),(AM257-(+AM257*AK258)),IF(AND(AF257="Probabilidad",AF258="Impacto"),(AM256-(+AM256*AK258)),IF(AF258="Probabilidad",AM257,""))),"")</f>
        <v>0.6</v>
      </c>
      <c r="AN258" s="751" t="s">
        <v>223</v>
      </c>
      <c r="AO258" s="751" t="s">
        <v>443</v>
      </c>
      <c r="AP258" s="751" t="s">
        <v>241</v>
      </c>
      <c r="AQ258" s="751" t="s">
        <v>226</v>
      </c>
      <c r="AR258" s="1891"/>
      <c r="AS258" s="1767"/>
      <c r="AT258" s="1767"/>
      <c r="AU258" s="1769"/>
      <c r="AV258" s="1767"/>
      <c r="AW258" s="1767"/>
      <c r="AX258" s="1769"/>
      <c r="AY258" s="1769"/>
      <c r="AZ258" s="1769"/>
      <c r="BA258" s="1774"/>
      <c r="BB258" s="789"/>
      <c r="BC258" s="789"/>
      <c r="BD258" s="822" t="str">
        <f t="shared" si="16"/>
        <v/>
      </c>
      <c r="BE258" s="774"/>
      <c r="BF258" s="774"/>
      <c r="BG258" s="774"/>
      <c r="BH258" s="774"/>
      <c r="BI258" s="789"/>
      <c r="BJ258" s="789"/>
      <c r="BK258" s="789"/>
      <c r="BL258" s="789"/>
      <c r="BM258" s="791"/>
      <c r="BN258" s="791"/>
      <c r="BO258" s="791"/>
      <c r="BP258" s="791"/>
      <c r="BQ258" s="792"/>
      <c r="BR258" s="796"/>
      <c r="BS258" s="884"/>
      <c r="BT258" s="884"/>
      <c r="BU258" s="1051"/>
      <c r="BV258" s="995"/>
      <c r="BW258" s="995"/>
      <c r="BX258" s="1875"/>
      <c r="BY258" s="1853"/>
      <c r="BZ258" s="998"/>
    </row>
    <row r="259" spans="1:78" ht="145" x14ac:dyDescent="0.2">
      <c r="A259" s="1817"/>
      <c r="B259" s="1818"/>
      <c r="C259" s="1819"/>
      <c r="D259" s="1820"/>
      <c r="E259" s="1004"/>
      <c r="F259" s="1759"/>
      <c r="G259" s="995"/>
      <c r="H259" s="1013"/>
      <c r="I259" s="1774"/>
      <c r="J259" s="1767"/>
      <c r="K259" s="1022"/>
      <c r="L259" s="995"/>
      <c r="M259" s="1169"/>
      <c r="N259" s="1661"/>
      <c r="O259" s="1661"/>
      <c r="P259" s="1191"/>
      <c r="Q259" s="1827"/>
      <c r="R259" s="1774"/>
      <c r="S259" s="1825"/>
      <c r="T259" s="1774"/>
      <c r="U259" s="1825"/>
      <c r="V259" s="1774"/>
      <c r="W259" s="1825"/>
      <c r="X259" s="1781"/>
      <c r="Y259" s="1825"/>
      <c r="Z259" s="1825"/>
      <c r="AA259" s="1769"/>
      <c r="AB259" s="812">
        <v>5</v>
      </c>
      <c r="AC259" s="340" t="s">
        <v>1710</v>
      </c>
      <c r="AD259" s="341">
        <v>1</v>
      </c>
      <c r="AE259" s="341" t="s">
        <v>1707</v>
      </c>
      <c r="AF259" s="813" t="str">
        <f t="shared" si="17"/>
        <v>Impacto</v>
      </c>
      <c r="AG259" s="780" t="s">
        <v>264</v>
      </c>
      <c r="AH259" s="790">
        <f t="shared" si="18"/>
        <v>0.1</v>
      </c>
      <c r="AI259" s="780" t="s">
        <v>222</v>
      </c>
      <c r="AJ259" s="790">
        <f t="shared" si="19"/>
        <v>0.15</v>
      </c>
      <c r="AK259" s="814">
        <f t="shared" si="20"/>
        <v>0.25</v>
      </c>
      <c r="AL259" s="815">
        <f>IFERROR(IF(AND(AF258="Probabilidad",AF259="Probabilidad"),(AL258-(+AL258*AK259)),IF(AND(AF258="Impacto",AF259="Probabilidad"),(AL257-(+AL257*AK259)),IF(AF259="Impacto",AL258,""))),"")</f>
        <v>0.1008</v>
      </c>
      <c r="AM259" s="815">
        <f>IFERROR(IF(AND(AF258="Impacto",AF259="Impacto"),(AM258-(+AM258*AK259)),IF(AND(AF258="Probabilidad",AF259="Impacto"),(AM257-(+AM257*AK259)),IF(AF259="Probabilidad",AM258,""))),"")</f>
        <v>0.44999999999999996</v>
      </c>
      <c r="AN259" s="751" t="s">
        <v>223</v>
      </c>
      <c r="AO259" s="751" t="s">
        <v>443</v>
      </c>
      <c r="AP259" s="751" t="s">
        <v>241</v>
      </c>
      <c r="AQ259" s="751" t="s">
        <v>226</v>
      </c>
      <c r="AR259" s="1891"/>
      <c r="AS259" s="1767"/>
      <c r="AT259" s="1767"/>
      <c r="AU259" s="1769"/>
      <c r="AV259" s="1767"/>
      <c r="AW259" s="1767"/>
      <c r="AX259" s="1769"/>
      <c r="AY259" s="1769"/>
      <c r="AZ259" s="1769"/>
      <c r="BA259" s="1774"/>
      <c r="BB259" s="789"/>
      <c r="BC259" s="789"/>
      <c r="BD259" s="822" t="str">
        <f t="shared" si="16"/>
        <v/>
      </c>
      <c r="BE259" s="774"/>
      <c r="BF259" s="774"/>
      <c r="BG259" s="774"/>
      <c r="BH259" s="774"/>
      <c r="BI259" s="789"/>
      <c r="BJ259" s="789"/>
      <c r="BK259" s="789"/>
      <c r="BL259" s="789"/>
      <c r="BM259" s="791"/>
      <c r="BN259" s="791"/>
      <c r="BO259" s="791"/>
      <c r="BP259" s="791"/>
      <c r="BQ259" s="792"/>
      <c r="BR259" s="796"/>
      <c r="BS259" s="884"/>
      <c r="BT259" s="884"/>
      <c r="BU259" s="1051"/>
      <c r="BV259" s="995"/>
      <c r="BW259" s="995"/>
      <c r="BX259" s="1875"/>
      <c r="BY259" s="1853"/>
      <c r="BZ259" s="998"/>
    </row>
    <row r="260" spans="1:78" ht="168" thickBot="1" x14ac:dyDescent="0.25">
      <c r="A260" s="1817"/>
      <c r="B260" s="1818"/>
      <c r="C260" s="1819"/>
      <c r="D260" s="1821"/>
      <c r="E260" s="1005"/>
      <c r="F260" s="1760"/>
      <c r="G260" s="996"/>
      <c r="H260" s="1014"/>
      <c r="I260" s="1775"/>
      <c r="J260" s="1768"/>
      <c r="K260" s="1023"/>
      <c r="L260" s="996"/>
      <c r="M260" s="1170"/>
      <c r="N260" s="1662"/>
      <c r="O260" s="1662"/>
      <c r="P260" s="1192"/>
      <c r="Q260" s="1828"/>
      <c r="R260" s="1775"/>
      <c r="S260" s="1826"/>
      <c r="T260" s="1775"/>
      <c r="U260" s="1826"/>
      <c r="V260" s="1775"/>
      <c r="W260" s="1826"/>
      <c r="X260" s="1782"/>
      <c r="Y260" s="1826"/>
      <c r="Z260" s="1826"/>
      <c r="AA260" s="1770"/>
      <c r="AB260" s="773">
        <v>6</v>
      </c>
      <c r="AC260" s="946" t="s">
        <v>1711</v>
      </c>
      <c r="AD260" s="946">
        <v>2</v>
      </c>
      <c r="AE260" s="946" t="s">
        <v>1392</v>
      </c>
      <c r="AF260" s="896" t="str">
        <f t="shared" si="17"/>
        <v>Probabilidad</v>
      </c>
      <c r="AG260" s="888" t="s">
        <v>221</v>
      </c>
      <c r="AH260" s="887">
        <f t="shared" si="18"/>
        <v>0.25</v>
      </c>
      <c r="AI260" s="888" t="s">
        <v>222</v>
      </c>
      <c r="AJ260" s="887">
        <f t="shared" si="19"/>
        <v>0.15</v>
      </c>
      <c r="AK260" s="889">
        <f t="shared" si="20"/>
        <v>0.4</v>
      </c>
      <c r="AL260" s="935">
        <f>IFERROR(IF(AND(AF259="Probabilidad",AF260="Probabilidad"),(AL259-(+AL259*AK260)),IF(AND(AF259="Impacto",AF260="Probabilidad"),(AL258-(+AL258*AK260)),IF(AF260="Impacto",AL259,""))),"")</f>
        <v>6.0479999999999999E-2</v>
      </c>
      <c r="AM260" s="935">
        <f>IFERROR(IF(AND(AF259="Impacto",AF260="Impacto"),(AM259-(+AM259*AK260)),IF(AND(AF259="Probabilidad",AF260="Impacto"),(AM258-(+AM258*AK260)),IF(AF260="Probabilidad",AM259,""))),"")</f>
        <v>0.44999999999999996</v>
      </c>
      <c r="AN260" s="51" t="s">
        <v>1157</v>
      </c>
      <c r="AO260" s="51" t="s">
        <v>291</v>
      </c>
      <c r="AP260" s="51" t="s">
        <v>444</v>
      </c>
      <c r="AQ260" s="51" t="s">
        <v>226</v>
      </c>
      <c r="AR260" s="1892"/>
      <c r="AS260" s="1768"/>
      <c r="AT260" s="1768"/>
      <c r="AU260" s="1770"/>
      <c r="AV260" s="1768"/>
      <c r="AW260" s="1768"/>
      <c r="AX260" s="1770"/>
      <c r="AY260" s="1770"/>
      <c r="AZ260" s="1770"/>
      <c r="BA260" s="1775"/>
      <c r="BB260" s="770"/>
      <c r="BC260" s="770"/>
      <c r="BD260" s="762" t="str">
        <f t="shared" si="16"/>
        <v/>
      </c>
      <c r="BE260" s="757"/>
      <c r="BF260" s="757"/>
      <c r="BG260" s="757"/>
      <c r="BH260" s="757"/>
      <c r="BI260" s="770"/>
      <c r="BJ260" s="770"/>
      <c r="BK260" s="770"/>
      <c r="BL260" s="770"/>
      <c r="BM260" s="749"/>
      <c r="BN260" s="749"/>
      <c r="BO260" s="749"/>
      <c r="BP260" s="749"/>
      <c r="BQ260" s="766"/>
      <c r="BR260" s="890"/>
      <c r="BS260" s="891"/>
      <c r="BT260" s="891"/>
      <c r="BU260" s="1052"/>
      <c r="BV260" s="996"/>
      <c r="BW260" s="996"/>
      <c r="BX260" s="1876"/>
      <c r="BY260" s="1854"/>
      <c r="BZ260" s="999"/>
    </row>
    <row r="261" spans="1:78" ht="167" x14ac:dyDescent="0.2">
      <c r="A261" s="1817"/>
      <c r="B261" s="1818"/>
      <c r="C261" s="1819"/>
      <c r="D261" s="1000" t="s">
        <v>1387</v>
      </c>
      <c r="E261" s="1003" t="s">
        <v>398</v>
      </c>
      <c r="F261" s="1006">
        <v>13</v>
      </c>
      <c r="G261" s="994" t="s">
        <v>1712</v>
      </c>
      <c r="H261" s="1012" t="s">
        <v>1247</v>
      </c>
      <c r="I261" s="1015" t="s">
        <v>1218</v>
      </c>
      <c r="J261" s="1812" t="str">
        <f>IF(D261="","",IF(D261="RG",[1]Árbol!A272,IF(D261="RIC",[1]Árbol!A272,IF(D261="RLAFT",[1]Árbol!A272,IF(D261="RF",[1]Árbol!A272,IF(I261="","",(CONCATENATE(I261," ",$M$3," ",G261," ",$M$4," ",O261," ",$M$5," ",N261))))))))</f>
        <v>Pérdida de confidencialidad e integridad de (Plataforma Tienda Virtual
GCAC)  
1. Pérdida o modificación de la información.
2 Suplantación de usuarios autorizados ingresos no autorizados
.3. Quejas y reclamos por  partes interesadas  1. Fallas en la conexión de las aplicaciones o sistemas que proveen el producto
2 Debilidad en el registo y acceso a la plataforma.
3.Falta de actualización de la plataforma -
4. Fallas en la captura e identificación precisa del producto a adquirir.</v>
      </c>
      <c r="K261" s="1021" t="s">
        <v>313</v>
      </c>
      <c r="L261" s="994" t="s">
        <v>562</v>
      </c>
      <c r="M261" s="1168" t="s">
        <v>1389</v>
      </c>
      <c r="N261" s="1660" t="s">
        <v>1713</v>
      </c>
      <c r="O261" s="1660" t="s">
        <v>1714</v>
      </c>
      <c r="P261" s="1075" t="s">
        <v>1392</v>
      </c>
      <c r="Q261" s="1133" t="s">
        <v>1392</v>
      </c>
      <c r="R261" s="1015" t="s">
        <v>340</v>
      </c>
      <c r="S261" s="1824">
        <f>IF(R261="Muy Alta",100%,IF(R261="Alta",80%,IF(R261="Media",60%,IF(R261="Baja",40%,IF(R261="Muy Baja",20%,"")))))</f>
        <v>0.8</v>
      </c>
      <c r="T261" s="1015" t="s">
        <v>317</v>
      </c>
      <c r="U261" s="1824">
        <f>IF(T261="Catastrófico",100%,IF(T261="Mayor",80%,IF(T261="Moderado",60%,IF(T261="Menor",40%,IF(T261="Leve",20%,"")))))</f>
        <v>0.2</v>
      </c>
      <c r="V261" s="1015" t="s">
        <v>218</v>
      </c>
      <c r="W261" s="1824">
        <f>IF(V261="Catastrófico",100%,IF(V261="Mayor",80%,IF(V261="Moderado",60%,IF(V261="Menor",40%,IF(V261="Leve",20%,"")))))</f>
        <v>0.6</v>
      </c>
      <c r="X261" s="1029" t="str">
        <f>IF(Y261=100%,"Catastrófico",IF(Y261=80%,"Mayor",IF(Y261=60%,"Moderado",IF(Y261=40%,"Menor",IF(Y261=20%,"Leve","")))))</f>
        <v>Moderado</v>
      </c>
      <c r="Y261" s="1824">
        <f>IF(AND(U261="",W261=""),"",MAX(U261,W261))</f>
        <v>0.6</v>
      </c>
      <c r="Z261" s="1824" t="str">
        <f>CONCATENATE(R261,X261)</f>
        <v>AltaModerado</v>
      </c>
      <c r="AA261" s="1032" t="str">
        <f>IF(Z261="Muy AltaLeve","Alto",IF(Z261="Muy AltaMenor","Alto",IF(Z261="Muy AltaModerado","Alto",IF(Z261="Muy AltaMayor","Alto",IF(Z261="Muy AltaCatastrófico","Extremo",IF(Z261="AltaLeve","Moderado",IF(Z261="AltaMenor","Moderado",IF(Z261="AltaModerado","Alto",IF(Z261="AltaMayor","Alto",IF(Z261="AltaCatastrófico","Extremo",IF(Z261="MediaLeve","Moderado",IF(Z261="MediaMenor","Moderado",IF(Z261="MediaModerado","Moderado",IF(Z261="MediaMayor","Alto",IF(Z261="MediaCatastrófico","Extremo",IF(Z261="BajaLeve","Bajo",IF(Z261="BajaMenor","Moderado",IF(Z261="BajaModerado","Moderado",IF(Z261="BajaMayor","Alto",IF(Z261="BajaCatastrófico","Extremo",IF(Z261="Muy BajaLeve","Bajo",IF(Z261="Muy BajaMenor","Bajo",IF(Z261="Muy BajaModerado","Moderado",IF(Z261="Muy BajaMayor","Alto",IF(Z261="Muy BajaCatastrófico","Extremo","")))))))))))))))))))))))))</f>
        <v>Alto</v>
      </c>
      <c r="AB261" s="97">
        <v>1</v>
      </c>
      <c r="AC261" s="338" t="s">
        <v>1715</v>
      </c>
      <c r="AD261" s="339">
        <v>2</v>
      </c>
      <c r="AE261" s="339" t="s">
        <v>1716</v>
      </c>
      <c r="AF261" s="99" t="str">
        <f t="shared" si="17"/>
        <v>Probabilidad</v>
      </c>
      <c r="AG261" s="10" t="s">
        <v>221</v>
      </c>
      <c r="AH261" s="787">
        <f t="shared" si="18"/>
        <v>0.25</v>
      </c>
      <c r="AI261" s="10" t="s">
        <v>734</v>
      </c>
      <c r="AJ261" s="787">
        <f t="shared" si="19"/>
        <v>0.25</v>
      </c>
      <c r="AK261" s="101">
        <f t="shared" si="20"/>
        <v>0.5</v>
      </c>
      <c r="AL261" s="100">
        <f>IFERROR(IF(AF261="Probabilidad",(S261-(+S261*AK261)),IF(AF261="Impacto",S261,"")),"")</f>
        <v>0.4</v>
      </c>
      <c r="AM261" s="100">
        <f>IFERROR(IF(AF261="Impacto",(Y261-(+Y261*AK261)),IF(AF261="Probabilidad",Y261,"")),"")</f>
        <v>0.6</v>
      </c>
      <c r="AN261" s="50" t="s">
        <v>223</v>
      </c>
      <c r="AO261" s="50" t="s">
        <v>291</v>
      </c>
      <c r="AP261" s="50" t="s">
        <v>241</v>
      </c>
      <c r="AQ261" s="50" t="s">
        <v>226</v>
      </c>
      <c r="AR261" s="1890" t="s">
        <v>1717</v>
      </c>
      <c r="AS261" s="1035">
        <f>S261</f>
        <v>0.8</v>
      </c>
      <c r="AT261" s="1035">
        <f>IF(AL261="","",MIN(AL261:AL266))</f>
        <v>0.12</v>
      </c>
      <c r="AU261" s="1032" t="str">
        <f>IFERROR(IF(AT261="","",IF(AT261&lt;=0.2,"Muy Baja",IF(AT261&lt;=0.4,"Baja",IF(AT261&lt;=0.6,"Media",IF(AT261&lt;=0.8,"Alta","Muy Alta"))))),"")</f>
        <v>Muy Baja</v>
      </c>
      <c r="AV261" s="1035">
        <f>Y261</f>
        <v>0.6</v>
      </c>
      <c r="AW261" s="1035">
        <f>IF(AM261="","",MIN(AM261:AM266))</f>
        <v>0.33749999999999997</v>
      </c>
      <c r="AX261" s="1032" t="str">
        <f>IFERROR(IF(AW261="","",IF(AW261&lt;=0.2,"Leve",IF(AW261&lt;=0.4,"Menor",IF(AW261&lt;=0.6,"Moderado",IF(AW261&lt;=0.8,"Mayor","Catastrófico"))))),"")</f>
        <v>Menor</v>
      </c>
      <c r="AY261" s="1032" t="str">
        <f>AA261</f>
        <v>Alto</v>
      </c>
      <c r="AZ261" s="1032" t="str">
        <f>IFERROR(IF(OR(AND(AU261="Muy Baja",AX261="Leve"),AND(AU261="Muy Baja",AX261="Menor"),AND(AU261="Baja",AX261="Leve")),"Bajo",IF(OR(AND(AU261="Muy baja",AX261="Moderado"),AND(AU261="Baja",AX261="Menor"),AND(AU261="Baja",AX261="Moderado"),AND(AU261="Media",AX261="Leve"),AND(AU261="Media",AX261="Menor"),AND(AU261="Media",AX261="Moderado"),AND(AU261="Alta",AX261="Leve"),AND(AU261="Alta",AX261="Menor")),"Moderado",IF(OR(AND(AU261="Muy Baja",AX261="Mayor"),AND(AU261="Baja",AX261="Mayor"),AND(AU261="Media",AX261="Mayor"),AND(AU261="Alta",AX261="Moderado"),AND(AU261="Alta",AX261="Mayor"),AND(AU261="Muy Alta",AX261="Leve"),AND(AU261="Muy Alta",AX261="Menor"),AND(AU261="Muy Alta",AX261="Moderado"),AND(AU261="Muy Alta",AX261="Mayor")),"Alto",IF(OR(AND(AU261="Muy Baja",AX261="Catastrófico"),AND(AU261="Baja",AX261="Catastrófico"),AND(AU261="Media",AX261="Catastrófico"),AND(AU261="Alta",AX261="Catastrófico"),AND(AU261="Muy Alta",AX261="Catastrófico")),"Extremo","")))),"")</f>
        <v>Bajo</v>
      </c>
      <c r="BA261" s="1015" t="s">
        <v>255</v>
      </c>
      <c r="BB261" s="789"/>
      <c r="BC261" s="789"/>
      <c r="BD261" s="822" t="str">
        <f t="shared" si="16"/>
        <v/>
      </c>
      <c r="BE261" s="774"/>
      <c r="BF261" s="774"/>
      <c r="BG261" s="774"/>
      <c r="BH261" s="774"/>
      <c r="BI261" s="951"/>
      <c r="BJ261" s="952"/>
      <c r="BK261" s="46"/>
      <c r="BL261" s="46"/>
      <c r="BM261" s="48"/>
      <c r="BN261" s="48"/>
      <c r="BO261" s="48"/>
      <c r="BP261" s="48"/>
      <c r="BQ261" s="104"/>
      <c r="BR261" s="797"/>
      <c r="BS261" s="883"/>
      <c r="BT261" s="883"/>
      <c r="BU261" s="1050"/>
      <c r="BV261" s="994"/>
      <c r="BW261" s="994"/>
      <c r="BX261" s="1874"/>
      <c r="BY261" s="1852"/>
      <c r="BZ261" s="997"/>
    </row>
    <row r="262" spans="1:78" ht="167" x14ac:dyDescent="0.2">
      <c r="A262" s="1817"/>
      <c r="B262" s="1818"/>
      <c r="C262" s="1819"/>
      <c r="D262" s="1820"/>
      <c r="E262" s="1004"/>
      <c r="F262" s="1759"/>
      <c r="G262" s="995"/>
      <c r="H262" s="1013"/>
      <c r="I262" s="1774"/>
      <c r="J262" s="1767"/>
      <c r="K262" s="1022"/>
      <c r="L262" s="995"/>
      <c r="M262" s="1169"/>
      <c r="N262" s="1661"/>
      <c r="O262" s="1661"/>
      <c r="P262" s="1191"/>
      <c r="Q262" s="1827"/>
      <c r="R262" s="1774"/>
      <c r="S262" s="1825"/>
      <c r="T262" s="1774"/>
      <c r="U262" s="1825"/>
      <c r="V262" s="1774"/>
      <c r="W262" s="1825"/>
      <c r="X262" s="1781"/>
      <c r="Y262" s="1825"/>
      <c r="Z262" s="1825"/>
      <c r="AA262" s="1769"/>
      <c r="AB262" s="812">
        <v>2</v>
      </c>
      <c r="AC262" s="944" t="s">
        <v>1718</v>
      </c>
      <c r="AD262" s="945" t="s">
        <v>607</v>
      </c>
      <c r="AE262" s="945" t="s">
        <v>1719</v>
      </c>
      <c r="AF262" s="813" t="str">
        <f t="shared" si="17"/>
        <v>Impacto</v>
      </c>
      <c r="AG262" s="780" t="s">
        <v>264</v>
      </c>
      <c r="AH262" s="790">
        <f t="shared" si="18"/>
        <v>0.1</v>
      </c>
      <c r="AI262" s="780" t="s">
        <v>222</v>
      </c>
      <c r="AJ262" s="790">
        <f t="shared" si="19"/>
        <v>0.15</v>
      </c>
      <c r="AK262" s="814">
        <f t="shared" si="20"/>
        <v>0.25</v>
      </c>
      <c r="AL262" s="815">
        <f>IFERROR(IF(AND(AF261="Probabilidad",AF262="Probabilidad"),(AL261-(+AL261*AK262)),IF(AF262="Probabilidad",(S261-(+S261*AK262)),IF(AF262="Impacto",AL261,""))),"")</f>
        <v>0.4</v>
      </c>
      <c r="AM262" s="815">
        <f>IFERROR(IF(AND(AF261="Impacto",AF262="Impacto"),(AM261-(+AM261*AK262)),IF(AF262="Impacto",(Y261-(Y261*AK262)),IF(AF262="Probabilidad",AM261,""))),"")</f>
        <v>0.44999999999999996</v>
      </c>
      <c r="AN262" s="751" t="s">
        <v>223</v>
      </c>
      <c r="AO262" s="751" t="s">
        <v>291</v>
      </c>
      <c r="AP262" s="751" t="s">
        <v>241</v>
      </c>
      <c r="AQ262" s="751" t="s">
        <v>226</v>
      </c>
      <c r="AR262" s="1891"/>
      <c r="AS262" s="1767"/>
      <c r="AT262" s="1767"/>
      <c r="AU262" s="1769"/>
      <c r="AV262" s="1767"/>
      <c r="AW262" s="1767"/>
      <c r="AX262" s="1769"/>
      <c r="AY262" s="1769"/>
      <c r="AZ262" s="1769"/>
      <c r="BA262" s="1774"/>
      <c r="BB262" s="789"/>
      <c r="BC262" s="789"/>
      <c r="BD262" s="822" t="str">
        <f t="shared" ref="BD262:BD272" si="21">IF(SUM(BE262:BH262)=0,"",SUM(BE262:BH262))</f>
        <v/>
      </c>
      <c r="BE262" s="774"/>
      <c r="BF262" s="774"/>
      <c r="BG262" s="774"/>
      <c r="BH262" s="774"/>
      <c r="BI262" s="789"/>
      <c r="BJ262" s="789"/>
      <c r="BK262" s="789"/>
      <c r="BL262" s="789"/>
      <c r="BM262" s="791"/>
      <c r="BN262" s="791"/>
      <c r="BO262" s="791"/>
      <c r="BP262" s="791"/>
      <c r="BQ262" s="792"/>
      <c r="BR262" s="796"/>
      <c r="BS262" s="884"/>
      <c r="BT262" s="884"/>
      <c r="BU262" s="1051"/>
      <c r="BV262" s="995"/>
      <c r="BW262" s="995"/>
      <c r="BX262" s="1875"/>
      <c r="BY262" s="1853"/>
      <c r="BZ262" s="998"/>
    </row>
    <row r="263" spans="1:78" ht="167" x14ac:dyDescent="0.2">
      <c r="A263" s="1817"/>
      <c r="B263" s="1818"/>
      <c r="C263" s="1819"/>
      <c r="D263" s="1820"/>
      <c r="E263" s="1004"/>
      <c r="F263" s="1759"/>
      <c r="G263" s="995"/>
      <c r="H263" s="1013"/>
      <c r="I263" s="1774"/>
      <c r="J263" s="1767"/>
      <c r="K263" s="1022"/>
      <c r="L263" s="995"/>
      <c r="M263" s="1169"/>
      <c r="N263" s="1661"/>
      <c r="O263" s="1661"/>
      <c r="P263" s="1191"/>
      <c r="Q263" s="1827"/>
      <c r="R263" s="1774"/>
      <c r="S263" s="1825"/>
      <c r="T263" s="1774"/>
      <c r="U263" s="1825"/>
      <c r="V263" s="1774"/>
      <c r="W263" s="1825"/>
      <c r="X263" s="1781"/>
      <c r="Y263" s="1825"/>
      <c r="Z263" s="1825"/>
      <c r="AA263" s="1769"/>
      <c r="AB263" s="812">
        <v>3</v>
      </c>
      <c r="AC263" s="340" t="s">
        <v>1720</v>
      </c>
      <c r="AD263" s="341">
        <v>4</v>
      </c>
      <c r="AE263" s="341" t="s">
        <v>436</v>
      </c>
      <c r="AF263" s="813" t="str">
        <f t="shared" si="17"/>
        <v>Probabilidad</v>
      </c>
      <c r="AG263" s="780" t="s">
        <v>281</v>
      </c>
      <c r="AH263" s="790">
        <f t="shared" si="18"/>
        <v>0.15</v>
      </c>
      <c r="AI263" s="780" t="s">
        <v>734</v>
      </c>
      <c r="AJ263" s="790">
        <f t="shared" si="19"/>
        <v>0.25</v>
      </c>
      <c r="AK263" s="814">
        <f t="shared" si="20"/>
        <v>0.4</v>
      </c>
      <c r="AL263" s="815">
        <f>IFERROR(IF(AND(AF262="Probabilidad",AF263="Probabilidad"),(AL262-(+AL262*AK263)),IF(AND(AF262="Impacto",AF263="Probabilidad"),(AL261-(+AL261*AK263)),IF(AF263="Impacto",AL262,""))),"")</f>
        <v>0.24</v>
      </c>
      <c r="AM263" s="815">
        <f>IFERROR(IF(AND(AF262="Impacto",AF263="Impacto"),(AM262-(+AM262*AK263)),IF(AND(AF262="Probabilidad",AF263="Impacto"),(AM261-(+AM261*AK263)),IF(AF263="Probabilidad",AM262,""))),"")</f>
        <v>0.44999999999999996</v>
      </c>
      <c r="AN263" s="751" t="s">
        <v>223</v>
      </c>
      <c r="AO263" s="751" t="s">
        <v>291</v>
      </c>
      <c r="AP263" s="751" t="s">
        <v>241</v>
      </c>
      <c r="AQ263" s="751" t="s">
        <v>226</v>
      </c>
      <c r="AR263" s="1891"/>
      <c r="AS263" s="1767"/>
      <c r="AT263" s="1767"/>
      <c r="AU263" s="1769"/>
      <c r="AV263" s="1767"/>
      <c r="AW263" s="1767"/>
      <c r="AX263" s="1769"/>
      <c r="AY263" s="1769"/>
      <c r="AZ263" s="1769"/>
      <c r="BA263" s="1774"/>
      <c r="BB263" s="789"/>
      <c r="BC263" s="789"/>
      <c r="BD263" s="822" t="str">
        <f t="shared" si="21"/>
        <v/>
      </c>
      <c r="BE263" s="774"/>
      <c r="BF263" s="774"/>
      <c r="BG263" s="774"/>
      <c r="BH263" s="774"/>
      <c r="BI263" s="789"/>
      <c r="BJ263" s="789"/>
      <c r="BK263" s="789"/>
      <c r="BL263" s="789"/>
      <c r="BM263" s="791"/>
      <c r="BN263" s="791"/>
      <c r="BO263" s="791"/>
      <c r="BP263" s="791"/>
      <c r="BQ263" s="792"/>
      <c r="BR263" s="796"/>
      <c r="BS263" s="884"/>
      <c r="BT263" s="884"/>
      <c r="BU263" s="1051"/>
      <c r="BV263" s="995"/>
      <c r="BW263" s="995"/>
      <c r="BX263" s="1875"/>
      <c r="BY263" s="1853"/>
      <c r="BZ263" s="998"/>
    </row>
    <row r="264" spans="1:78" ht="145" x14ac:dyDescent="0.2">
      <c r="A264" s="1817"/>
      <c r="B264" s="1818"/>
      <c r="C264" s="1819"/>
      <c r="D264" s="1820"/>
      <c r="E264" s="1004"/>
      <c r="F264" s="1759"/>
      <c r="G264" s="995"/>
      <c r="H264" s="1013"/>
      <c r="I264" s="1774"/>
      <c r="J264" s="1767"/>
      <c r="K264" s="1022"/>
      <c r="L264" s="995"/>
      <c r="M264" s="1169"/>
      <c r="N264" s="1661"/>
      <c r="O264" s="1661"/>
      <c r="P264" s="1191"/>
      <c r="Q264" s="1827"/>
      <c r="R264" s="1774"/>
      <c r="S264" s="1825"/>
      <c r="T264" s="1774"/>
      <c r="U264" s="1825"/>
      <c r="V264" s="1774"/>
      <c r="W264" s="1825"/>
      <c r="X264" s="1781"/>
      <c r="Y264" s="1825"/>
      <c r="Z264" s="1825"/>
      <c r="AA264" s="1769"/>
      <c r="AB264" s="812">
        <v>4</v>
      </c>
      <c r="AC264" s="340" t="s">
        <v>1676</v>
      </c>
      <c r="AD264" s="341">
        <v>3</v>
      </c>
      <c r="AE264" s="341" t="s">
        <v>1721</v>
      </c>
      <c r="AF264" s="813" t="str">
        <f t="shared" si="17"/>
        <v>Probabilidad</v>
      </c>
      <c r="AG264" s="780" t="s">
        <v>221</v>
      </c>
      <c r="AH264" s="790">
        <f t="shared" si="18"/>
        <v>0.25</v>
      </c>
      <c r="AI264" s="780" t="s">
        <v>734</v>
      </c>
      <c r="AJ264" s="790">
        <f t="shared" si="19"/>
        <v>0.25</v>
      </c>
      <c r="AK264" s="814">
        <f t="shared" si="20"/>
        <v>0.5</v>
      </c>
      <c r="AL264" s="815">
        <f>IFERROR(IF(AND(AF263="Probabilidad",AF264="Probabilidad"),(AL263-(+AL263*AK264)),IF(AND(AF263="Impacto",AF264="Probabilidad"),(AL262-(+AL262*AK264)),IF(AF264="Impacto",AL263,""))),"")</f>
        <v>0.12</v>
      </c>
      <c r="AM264" s="815">
        <f>IFERROR(IF(AND(AF263="Impacto",AF264="Impacto"),(AM263-(+AM263*AK264)),IF(AND(AF263="Probabilidad",AF264="Impacto"),(AM262-(+AM262*AK264)),IF(AF264="Probabilidad",AM263,""))),"")</f>
        <v>0.44999999999999996</v>
      </c>
      <c r="AN264" s="751" t="s">
        <v>223</v>
      </c>
      <c r="AO264" s="751" t="s">
        <v>443</v>
      </c>
      <c r="AP264" s="751" t="s">
        <v>241</v>
      </c>
      <c r="AQ264" s="751" t="s">
        <v>226</v>
      </c>
      <c r="AR264" s="1891"/>
      <c r="AS264" s="1767"/>
      <c r="AT264" s="1767"/>
      <c r="AU264" s="1769"/>
      <c r="AV264" s="1767"/>
      <c r="AW264" s="1767"/>
      <c r="AX264" s="1769"/>
      <c r="AY264" s="1769"/>
      <c r="AZ264" s="1769"/>
      <c r="BA264" s="1774"/>
      <c r="BB264" s="789"/>
      <c r="BC264" s="789"/>
      <c r="BD264" s="822" t="str">
        <f t="shared" si="21"/>
        <v/>
      </c>
      <c r="BE264" s="774"/>
      <c r="BF264" s="774"/>
      <c r="BG264" s="774"/>
      <c r="BH264" s="774"/>
      <c r="BI264" s="789"/>
      <c r="BJ264" s="789"/>
      <c r="BK264" s="789"/>
      <c r="BL264" s="789"/>
      <c r="BM264" s="791"/>
      <c r="BN264" s="791"/>
      <c r="BO264" s="791"/>
      <c r="BP264" s="791"/>
      <c r="BQ264" s="792"/>
      <c r="BR264" s="796"/>
      <c r="BS264" s="884"/>
      <c r="BT264" s="884"/>
      <c r="BU264" s="1051"/>
      <c r="BV264" s="995"/>
      <c r="BW264" s="995"/>
      <c r="BX264" s="1875"/>
      <c r="BY264" s="1853"/>
      <c r="BZ264" s="998"/>
    </row>
    <row r="265" spans="1:78" ht="167" x14ac:dyDescent="0.2">
      <c r="A265" s="1817"/>
      <c r="B265" s="1818"/>
      <c r="C265" s="1819"/>
      <c r="D265" s="1820"/>
      <c r="E265" s="1004"/>
      <c r="F265" s="1759"/>
      <c r="G265" s="995"/>
      <c r="H265" s="1013"/>
      <c r="I265" s="1774"/>
      <c r="J265" s="1767"/>
      <c r="K265" s="1022"/>
      <c r="L265" s="995"/>
      <c r="M265" s="1169"/>
      <c r="N265" s="1661"/>
      <c r="O265" s="1661"/>
      <c r="P265" s="1191"/>
      <c r="Q265" s="1827"/>
      <c r="R265" s="1774"/>
      <c r="S265" s="1825"/>
      <c r="T265" s="1774"/>
      <c r="U265" s="1825"/>
      <c r="V265" s="1774"/>
      <c r="W265" s="1825"/>
      <c r="X265" s="1781"/>
      <c r="Y265" s="1825"/>
      <c r="Z265" s="1825"/>
      <c r="AA265" s="1769"/>
      <c r="AB265" s="812">
        <v>5</v>
      </c>
      <c r="AC265" s="893" t="s">
        <v>1722</v>
      </c>
      <c r="AD265" s="893">
        <v>3</v>
      </c>
      <c r="AE265" s="893" t="s">
        <v>1721</v>
      </c>
      <c r="AF265" s="813" t="str">
        <f t="shared" si="17"/>
        <v>Impacto</v>
      </c>
      <c r="AG265" s="780" t="s">
        <v>264</v>
      </c>
      <c r="AH265" s="790">
        <f t="shared" si="18"/>
        <v>0.1</v>
      </c>
      <c r="AI265" s="780" t="s">
        <v>222</v>
      </c>
      <c r="AJ265" s="790">
        <f t="shared" si="19"/>
        <v>0.15</v>
      </c>
      <c r="AK265" s="814">
        <f t="shared" si="20"/>
        <v>0.25</v>
      </c>
      <c r="AL265" s="815">
        <f>IFERROR(IF(AND(AF264="Probabilidad",AF265="Probabilidad"),(AL264-(+AL264*AK265)),IF(AND(AF264="Impacto",AF265="Probabilidad"),(AL263-(+AL263*AK265)),IF(AF265="Impacto",AL264,""))),"")</f>
        <v>0.12</v>
      </c>
      <c r="AM265" s="815">
        <f>IFERROR(IF(AND(AF264="Impacto",AF265="Impacto"),(AM264-(+AM264*AK265)),IF(AND(AF264="Probabilidad",AF265="Impacto"),(AM263-(+AM263*AK265)),IF(AF265="Probabilidad",AM264,""))),"")</f>
        <v>0.33749999999999997</v>
      </c>
      <c r="AN265" s="751" t="s">
        <v>223</v>
      </c>
      <c r="AO265" s="751" t="s">
        <v>291</v>
      </c>
      <c r="AP265" s="751" t="s">
        <v>241</v>
      </c>
      <c r="AQ265" s="751" t="s">
        <v>226</v>
      </c>
      <c r="AR265" s="1891"/>
      <c r="AS265" s="1767"/>
      <c r="AT265" s="1767"/>
      <c r="AU265" s="1769"/>
      <c r="AV265" s="1767"/>
      <c r="AW265" s="1767"/>
      <c r="AX265" s="1769"/>
      <c r="AY265" s="1769"/>
      <c r="AZ265" s="1769"/>
      <c r="BA265" s="1774"/>
      <c r="BB265" s="789"/>
      <c r="BC265" s="789"/>
      <c r="BD265" s="822" t="str">
        <f t="shared" si="21"/>
        <v/>
      </c>
      <c r="BE265" s="774"/>
      <c r="BF265" s="774"/>
      <c r="BG265" s="774"/>
      <c r="BH265" s="774"/>
      <c r="BI265" s="789"/>
      <c r="BJ265" s="789"/>
      <c r="BK265" s="789"/>
      <c r="BL265" s="789"/>
      <c r="BM265" s="791"/>
      <c r="BN265" s="791"/>
      <c r="BO265" s="791"/>
      <c r="BP265" s="791"/>
      <c r="BQ265" s="792"/>
      <c r="BR265" s="796"/>
      <c r="BS265" s="884"/>
      <c r="BT265" s="884"/>
      <c r="BU265" s="1051"/>
      <c r="BV265" s="995"/>
      <c r="BW265" s="995"/>
      <c r="BX265" s="1875"/>
      <c r="BY265" s="1853"/>
      <c r="BZ265" s="998"/>
    </row>
    <row r="266" spans="1:78" ht="17" thickBot="1" x14ac:dyDescent="0.25">
      <c r="A266" s="1817"/>
      <c r="B266" s="1818"/>
      <c r="C266" s="1819"/>
      <c r="D266" s="1821"/>
      <c r="E266" s="1005"/>
      <c r="F266" s="1760"/>
      <c r="G266" s="996"/>
      <c r="H266" s="1014"/>
      <c r="I266" s="1775"/>
      <c r="J266" s="1768"/>
      <c r="K266" s="1023"/>
      <c r="L266" s="996"/>
      <c r="M266" s="1170"/>
      <c r="N266" s="1662"/>
      <c r="O266" s="1662"/>
      <c r="P266" s="1192"/>
      <c r="Q266" s="1828"/>
      <c r="R266" s="1775"/>
      <c r="S266" s="1826"/>
      <c r="T266" s="1775"/>
      <c r="U266" s="1826"/>
      <c r="V266" s="1775"/>
      <c r="W266" s="1826"/>
      <c r="X266" s="1782"/>
      <c r="Y266" s="1826"/>
      <c r="Z266" s="1826"/>
      <c r="AA266" s="1770"/>
      <c r="AB266" s="773">
        <v>6</v>
      </c>
      <c r="AC266" s="946"/>
      <c r="AD266" s="946"/>
      <c r="AE266" s="946"/>
      <c r="AF266" s="896" t="str">
        <f t="shared" si="17"/>
        <v/>
      </c>
      <c r="AG266" s="888"/>
      <c r="AH266" s="887" t="str">
        <f t="shared" si="18"/>
        <v/>
      </c>
      <c r="AI266" s="888"/>
      <c r="AJ266" s="887" t="str">
        <f t="shared" si="19"/>
        <v/>
      </c>
      <c r="AK266" s="889" t="str">
        <f t="shared" si="20"/>
        <v/>
      </c>
      <c r="AL266" s="935" t="str">
        <f>IFERROR(IF(AND(AF265="Probabilidad",AF266="Probabilidad"),(AL265-(+AL265*AK266)),IF(AND(AF265="Impacto",AF266="Probabilidad"),(AL264-(+AL264*AK266)),IF(AF266="Impacto",AL265,""))),"")</f>
        <v/>
      </c>
      <c r="AM266" s="935" t="str">
        <f>IFERROR(IF(AND(AF265="Impacto",AF266="Impacto"),(AM265-(+AM265*AK266)),IF(AND(AF265="Probabilidad",AF266="Impacto"),(AM264-(+AM264*AK266)),IF(AF266="Probabilidad",AM265,""))),"")</f>
        <v/>
      </c>
      <c r="AN266" s="51"/>
      <c r="AO266" s="51"/>
      <c r="AP266" s="51"/>
      <c r="AQ266" s="51"/>
      <c r="AR266" s="1892"/>
      <c r="AS266" s="1768"/>
      <c r="AT266" s="1768"/>
      <c r="AU266" s="1770"/>
      <c r="AV266" s="1768"/>
      <c r="AW266" s="1768"/>
      <c r="AX266" s="1770"/>
      <c r="AY266" s="1770"/>
      <c r="AZ266" s="1770"/>
      <c r="BA266" s="1775"/>
      <c r="BB266" s="770"/>
      <c r="BC266" s="770"/>
      <c r="BD266" s="762" t="str">
        <f t="shared" si="21"/>
        <v/>
      </c>
      <c r="BE266" s="757"/>
      <c r="BF266" s="757"/>
      <c r="BG266" s="757"/>
      <c r="BH266" s="757"/>
      <c r="BI266" s="770"/>
      <c r="BJ266" s="770"/>
      <c r="BK266" s="770"/>
      <c r="BL266" s="770"/>
      <c r="BM266" s="749"/>
      <c r="BN266" s="749"/>
      <c r="BO266" s="749"/>
      <c r="BP266" s="749"/>
      <c r="BQ266" s="766"/>
      <c r="BR266" s="890"/>
      <c r="BS266" s="891"/>
      <c r="BT266" s="891"/>
      <c r="BU266" s="1052"/>
      <c r="BV266" s="996"/>
      <c r="BW266" s="996"/>
      <c r="BX266" s="1876"/>
      <c r="BY266" s="1854"/>
      <c r="BZ266" s="999"/>
    </row>
    <row r="267" spans="1:78" ht="167" x14ac:dyDescent="0.2">
      <c r="A267" s="1817"/>
      <c r="B267" s="1818"/>
      <c r="C267" s="1819"/>
      <c r="D267" s="1000" t="s">
        <v>1387</v>
      </c>
      <c r="E267" s="1003" t="s">
        <v>398</v>
      </c>
      <c r="F267" s="1006">
        <v>14</v>
      </c>
      <c r="G267" s="994" t="s">
        <v>1712</v>
      </c>
      <c r="H267" s="1012" t="s">
        <v>1247</v>
      </c>
      <c r="I267" s="1015" t="s">
        <v>1215</v>
      </c>
      <c r="J267" s="1812" t="str">
        <f>IF(D267="","",IF(D267="RG",[1]Árbol!A278,IF(D267="RIC",[1]Árbol!A278,IF(D267="RLAFT",[1]Árbol!A278,IF(D267="RF",[1]Árbol!A278,IF(I267="","",(CONCATENATE(I267," ",$M$3," ",G267," ",$M$4," ",O267," ",$M$5," ",N267))))))))</f>
        <v>Pérdida de Disponibilidad de (Plataforma Tienda Virtual
GCAC)  1. Quejas - reclamos por interesados
2. Oportunidad para usuarios adulterar documentos documentos
3. Fallas en los proveedores de internet  
1. Falta  de mantenimienos preventivos, correctivos, adaptativos y actualizaciones en la plataforma de manera oportuna y según prioridad.
2. Fallas en la conexión entre los sistemas u aplicaciones requeridos para disponer el producto ( pasarela de pagos- facturación- siic, cartografía)-
3. Fallas en la infraestructura tecnológica
4. Falta de recurso humano en tecnología para atender en forma prioriataria los inconvenientes o desconexiones que se presenten</v>
      </c>
      <c r="K267" s="1021" t="s">
        <v>313</v>
      </c>
      <c r="L267" s="994" t="s">
        <v>562</v>
      </c>
      <c r="M267" s="1168" t="s">
        <v>1389</v>
      </c>
      <c r="N267" s="1660" t="s">
        <v>1723</v>
      </c>
      <c r="O267" s="1660" t="s">
        <v>1724</v>
      </c>
      <c r="P267" s="1075" t="s">
        <v>1392</v>
      </c>
      <c r="Q267" s="1133" t="s">
        <v>1392</v>
      </c>
      <c r="R267" s="1015" t="s">
        <v>340</v>
      </c>
      <c r="S267" s="1824">
        <f>IF(R267="Muy Alta",100%,IF(R267="Alta",80%,IF(R267="Media",60%,IF(R267="Baja",40%,IF(R267="Muy Baja",20%,"")))))</f>
        <v>0.8</v>
      </c>
      <c r="T267" s="1015" t="s">
        <v>317</v>
      </c>
      <c r="U267" s="1824">
        <f>IF(T267="Catastrófico",100%,IF(T267="Mayor",80%,IF(T267="Moderado",60%,IF(T267="Menor",40%,IF(T267="Leve",20%,"")))))</f>
        <v>0.2</v>
      </c>
      <c r="V267" s="1015" t="s">
        <v>218</v>
      </c>
      <c r="W267" s="1824">
        <f>IF(V267="Catastrófico",100%,IF(V267="Mayor",80%,IF(V267="Moderado",60%,IF(V267="Menor",40%,IF(V267="Leve",20%,"")))))</f>
        <v>0.6</v>
      </c>
      <c r="X267" s="1029" t="str">
        <f>IF(Y267=100%,"Catastrófico",IF(Y267=80%,"Mayor",IF(Y267=60%,"Moderado",IF(Y267=40%,"Menor",IF(Y267=20%,"Leve","")))))</f>
        <v>Moderado</v>
      </c>
      <c r="Y267" s="1824">
        <f>IF(AND(U267="",W267=""),"",MAX(U267,W267))</f>
        <v>0.6</v>
      </c>
      <c r="Z267" s="1824" t="str">
        <f>CONCATENATE(R267,X267)</f>
        <v>AltaModerado</v>
      </c>
      <c r="AA267" s="1032" t="str">
        <f>IF(Z267="Muy AltaLeve","Alto",IF(Z267="Muy AltaMenor","Alto",IF(Z267="Muy AltaModerado","Alto",IF(Z267="Muy AltaMayor","Alto",IF(Z267="Muy AltaCatastrófico","Extremo",IF(Z267="AltaLeve","Moderado",IF(Z267="AltaMenor","Moderado",IF(Z267="AltaModerado","Alto",IF(Z267="AltaMayor","Alto",IF(Z267="AltaCatastrófico","Extremo",IF(Z267="MediaLeve","Moderado",IF(Z267="MediaMenor","Moderado",IF(Z267="MediaModerado","Moderado",IF(Z267="MediaMayor","Alto",IF(Z267="MediaCatastrófico","Extremo",IF(Z267="BajaLeve","Bajo",IF(Z267="BajaMenor","Moderado",IF(Z267="BajaModerado","Moderado",IF(Z267="BajaMayor","Alto",IF(Z267="BajaCatastrófico","Extremo",IF(Z267="Muy BajaLeve","Bajo",IF(Z267="Muy BajaMenor","Bajo",IF(Z267="Muy BajaModerado","Moderado",IF(Z267="Muy BajaMayor","Alto",IF(Z267="Muy BajaCatastrófico","Extremo","")))))))))))))))))))))))))</f>
        <v>Alto</v>
      </c>
      <c r="AB267" s="97">
        <v>1</v>
      </c>
      <c r="AC267" s="338" t="s">
        <v>1725</v>
      </c>
      <c r="AD267" s="339">
        <v>1</v>
      </c>
      <c r="AE267" s="339" t="s">
        <v>1631</v>
      </c>
      <c r="AF267" s="99" t="str">
        <f t="shared" si="17"/>
        <v>Probabilidad</v>
      </c>
      <c r="AG267" s="10" t="s">
        <v>281</v>
      </c>
      <c r="AH267" s="787">
        <f t="shared" si="18"/>
        <v>0.15</v>
      </c>
      <c r="AI267" s="10" t="s">
        <v>222</v>
      </c>
      <c r="AJ267" s="787">
        <f t="shared" si="19"/>
        <v>0.15</v>
      </c>
      <c r="AK267" s="101">
        <f t="shared" si="20"/>
        <v>0.3</v>
      </c>
      <c r="AL267" s="100">
        <f>IFERROR(IF(AF267="Probabilidad",(S267-(+S267*AK267)),IF(AF267="Impacto",S267,"")),"")</f>
        <v>0.56000000000000005</v>
      </c>
      <c r="AM267" s="100">
        <f>IFERROR(IF(AF267="Impacto",(Y267-(+Y267*AK267)),IF(AF267="Probabilidad",Y267,"")),"")</f>
        <v>0.6</v>
      </c>
      <c r="AN267" s="50" t="s">
        <v>223</v>
      </c>
      <c r="AO267" s="50" t="s">
        <v>291</v>
      </c>
      <c r="AP267" s="50" t="s">
        <v>241</v>
      </c>
      <c r="AQ267" s="50" t="s">
        <v>226</v>
      </c>
      <c r="AR267" s="1764" t="s">
        <v>1726</v>
      </c>
      <c r="AS267" s="1035">
        <f>S267</f>
        <v>0.8</v>
      </c>
      <c r="AT267" s="1035">
        <f>IF(AL267="","",MIN(AL267:AL272))</f>
        <v>0.1008</v>
      </c>
      <c r="AU267" s="1032" t="str">
        <f>IFERROR(IF(AT267="","",IF(AT267&lt;=0.2,"Muy Baja",IF(AT267&lt;=0.4,"Baja",IF(AT267&lt;=0.6,"Media",IF(AT267&lt;=0.8,"Alta","Muy Alta"))))),"")</f>
        <v>Muy Baja</v>
      </c>
      <c r="AV267" s="1035">
        <f>Y267</f>
        <v>0.6</v>
      </c>
      <c r="AW267" s="1035">
        <f>IF(AM267="","",MIN(AM267:AM272))</f>
        <v>0.44999999999999996</v>
      </c>
      <c r="AX267" s="1032" t="str">
        <f>IFERROR(IF(AW267="","",IF(AW267&lt;=0.2,"Leve",IF(AW267&lt;=0.4,"Menor",IF(AW267&lt;=0.6,"Moderado",IF(AW267&lt;=0.8,"Mayor","Catastrófico"))))),"")</f>
        <v>Moderado</v>
      </c>
      <c r="AY267" s="1032" t="str">
        <f>AA267</f>
        <v>Alto</v>
      </c>
      <c r="AZ267" s="1032" t="str">
        <f>IFERROR(IF(OR(AND(AU267="Muy Baja",AX267="Leve"),AND(AU267="Muy Baja",AX267="Menor"),AND(AU267="Baja",AX267="Leve")),"Bajo",IF(OR(AND(AU267="Muy baja",AX267="Moderado"),AND(AU267="Baja",AX267="Menor"),AND(AU267="Baja",AX267="Moderado"),AND(AU267="Media",AX267="Leve"),AND(AU267="Media",AX267="Menor"),AND(AU267="Media",AX267="Moderado"),AND(AU267="Alta",AX267="Leve"),AND(AU267="Alta",AX267="Menor")),"Moderado",IF(OR(AND(AU267="Muy Baja",AX267="Mayor"),AND(AU267="Baja",AX267="Mayor"),AND(AU267="Media",AX267="Mayor"),AND(AU267="Alta",AX267="Moderado"),AND(AU267="Alta",AX267="Mayor"),AND(AU267="Muy Alta",AX267="Leve"),AND(AU267="Muy Alta",AX267="Menor"),AND(AU267="Muy Alta",AX267="Moderado"),AND(AU267="Muy Alta",AX267="Mayor")),"Alto",IF(OR(AND(AU267="Muy Baja",AX267="Catastrófico"),AND(AU267="Baja",AX267="Catastrófico"),AND(AU267="Media",AX267="Catastrófico"),AND(AU267="Alta",AX267="Catastrófico"),AND(AU267="Muy Alta",AX267="Catastrófico")),"Extremo","")))),"")</f>
        <v>Moderado</v>
      </c>
      <c r="BA267" s="1015" t="s">
        <v>228</v>
      </c>
      <c r="BB267" s="789" t="s">
        <v>1727</v>
      </c>
      <c r="BC267" s="789" t="s">
        <v>1691</v>
      </c>
      <c r="BD267" s="822">
        <f t="shared" si="21"/>
        <v>1</v>
      </c>
      <c r="BE267" s="774">
        <v>1</v>
      </c>
      <c r="BF267" s="774"/>
      <c r="BG267" s="774"/>
      <c r="BH267" s="774"/>
      <c r="BI267" s="789" t="s">
        <v>1728</v>
      </c>
      <c r="BJ267" s="789" t="s">
        <v>1694</v>
      </c>
      <c r="BK267" s="46"/>
      <c r="BL267" s="46"/>
      <c r="BM267" s="48"/>
      <c r="BN267" s="48"/>
      <c r="BO267" s="48"/>
      <c r="BP267" s="48"/>
      <c r="BQ267" s="104"/>
      <c r="BR267" s="797"/>
      <c r="BS267" s="883"/>
      <c r="BT267" s="883"/>
      <c r="BU267" s="1050"/>
      <c r="BV267" s="994"/>
      <c r="BW267" s="994"/>
      <c r="BX267" s="1874"/>
      <c r="BY267" s="1852"/>
      <c r="BZ267" s="997"/>
    </row>
    <row r="268" spans="1:78" ht="167" x14ac:dyDescent="0.2">
      <c r="A268" s="1817"/>
      <c r="B268" s="1818"/>
      <c r="C268" s="1819"/>
      <c r="D268" s="1820"/>
      <c r="E268" s="1004"/>
      <c r="F268" s="1759"/>
      <c r="G268" s="995"/>
      <c r="H268" s="1013"/>
      <c r="I268" s="1774"/>
      <c r="J268" s="1767"/>
      <c r="K268" s="1022"/>
      <c r="L268" s="995"/>
      <c r="M268" s="1169"/>
      <c r="N268" s="1661"/>
      <c r="O268" s="1661"/>
      <c r="P268" s="1191"/>
      <c r="Q268" s="1827"/>
      <c r="R268" s="1774"/>
      <c r="S268" s="1825"/>
      <c r="T268" s="1774"/>
      <c r="U268" s="1825"/>
      <c r="V268" s="1774"/>
      <c r="W268" s="1825"/>
      <c r="X268" s="1781"/>
      <c r="Y268" s="1825"/>
      <c r="Z268" s="1825"/>
      <c r="AA268" s="1769"/>
      <c r="AB268" s="812">
        <v>2</v>
      </c>
      <c r="AC268" s="944" t="s">
        <v>1729</v>
      </c>
      <c r="AD268" s="945" t="s">
        <v>1730</v>
      </c>
      <c r="AE268" s="945" t="s">
        <v>1480</v>
      </c>
      <c r="AF268" s="813" t="str">
        <f t="shared" si="17"/>
        <v>Impacto</v>
      </c>
      <c r="AG268" s="780" t="s">
        <v>264</v>
      </c>
      <c r="AH268" s="790">
        <f t="shared" si="18"/>
        <v>0.1</v>
      </c>
      <c r="AI268" s="780" t="s">
        <v>222</v>
      </c>
      <c r="AJ268" s="790">
        <f t="shared" si="19"/>
        <v>0.15</v>
      </c>
      <c r="AK268" s="814">
        <f t="shared" si="20"/>
        <v>0.25</v>
      </c>
      <c r="AL268" s="815">
        <f>IFERROR(IF(AND(AF267="Probabilidad",AF268="Probabilidad"),(AL267-(+AL267*AK268)),IF(AF268="Probabilidad",(S267-(+S267*AK268)),IF(AF268="Impacto",AL267,""))),"")</f>
        <v>0.56000000000000005</v>
      </c>
      <c r="AM268" s="815">
        <f>IFERROR(IF(AND(AF267="Impacto",AF268="Impacto"),(AM267-(+AM267*AK268)),IF(AF268="Impacto",(Y267-(Y267*AK268)),IF(AF268="Probabilidad",AM267,""))),"")</f>
        <v>0.44999999999999996</v>
      </c>
      <c r="AN268" s="751" t="s">
        <v>223</v>
      </c>
      <c r="AO268" s="751" t="s">
        <v>291</v>
      </c>
      <c r="AP268" s="751" t="s">
        <v>241</v>
      </c>
      <c r="AQ268" s="751" t="s">
        <v>226</v>
      </c>
      <c r="AR268" s="1013"/>
      <c r="AS268" s="1767"/>
      <c r="AT268" s="1767"/>
      <c r="AU268" s="1769"/>
      <c r="AV268" s="1767"/>
      <c r="AW268" s="1767"/>
      <c r="AX268" s="1769"/>
      <c r="AY268" s="1769"/>
      <c r="AZ268" s="1769"/>
      <c r="BA268" s="1774"/>
      <c r="BB268" s="789" t="s">
        <v>1731</v>
      </c>
      <c r="BC268" s="789" t="s">
        <v>1691</v>
      </c>
      <c r="BD268" s="822">
        <f t="shared" si="21"/>
        <v>1</v>
      </c>
      <c r="BE268" s="774">
        <v>1</v>
      </c>
      <c r="BF268" s="774"/>
      <c r="BG268" s="774"/>
      <c r="BH268" s="774"/>
      <c r="BI268" s="789" t="s">
        <v>1728</v>
      </c>
      <c r="BJ268" s="789" t="s">
        <v>1694</v>
      </c>
      <c r="BK268" s="789"/>
      <c r="BL268" s="789"/>
      <c r="BM268" s="791"/>
      <c r="BN268" s="791"/>
      <c r="BO268" s="791"/>
      <c r="BP268" s="791"/>
      <c r="BQ268" s="792"/>
      <c r="BR268" s="796"/>
      <c r="BS268" s="884"/>
      <c r="BT268" s="884"/>
      <c r="BU268" s="1051"/>
      <c r="BV268" s="995"/>
      <c r="BW268" s="995"/>
      <c r="BX268" s="1875"/>
      <c r="BY268" s="1853"/>
      <c r="BZ268" s="998"/>
    </row>
    <row r="269" spans="1:78" ht="167" x14ac:dyDescent="0.2">
      <c r="A269" s="1817"/>
      <c r="B269" s="1818"/>
      <c r="C269" s="1819"/>
      <c r="D269" s="1820"/>
      <c r="E269" s="1004"/>
      <c r="F269" s="1759"/>
      <c r="G269" s="995"/>
      <c r="H269" s="1013"/>
      <c r="I269" s="1774"/>
      <c r="J269" s="1767"/>
      <c r="K269" s="1022"/>
      <c r="L269" s="995"/>
      <c r="M269" s="1169"/>
      <c r="N269" s="1661"/>
      <c r="O269" s="1661"/>
      <c r="P269" s="1191"/>
      <c r="Q269" s="1827"/>
      <c r="R269" s="1774"/>
      <c r="S269" s="1825"/>
      <c r="T269" s="1774"/>
      <c r="U269" s="1825"/>
      <c r="V269" s="1774"/>
      <c r="W269" s="1825"/>
      <c r="X269" s="1781"/>
      <c r="Y269" s="1825"/>
      <c r="Z269" s="1825"/>
      <c r="AA269" s="1769"/>
      <c r="AB269" s="812">
        <v>3</v>
      </c>
      <c r="AC269" s="340" t="s">
        <v>1732</v>
      </c>
      <c r="AD269" s="341">
        <v>3</v>
      </c>
      <c r="AE269" s="341" t="s">
        <v>1733</v>
      </c>
      <c r="AF269" s="813" t="str">
        <f t="shared" si="17"/>
        <v>Probabilidad</v>
      </c>
      <c r="AG269" s="780" t="s">
        <v>281</v>
      </c>
      <c r="AH269" s="790">
        <f t="shared" si="18"/>
        <v>0.15</v>
      </c>
      <c r="AI269" s="780" t="s">
        <v>734</v>
      </c>
      <c r="AJ269" s="790">
        <f t="shared" si="19"/>
        <v>0.25</v>
      </c>
      <c r="AK269" s="814">
        <f t="shared" si="20"/>
        <v>0.4</v>
      </c>
      <c r="AL269" s="815">
        <f>IFERROR(IF(AND(AF268="Probabilidad",AF269="Probabilidad"),(AL268-(+AL268*AK269)),IF(AND(AF268="Impacto",AF269="Probabilidad"),(AL267-(+AL267*AK269)),IF(AF269="Impacto",AL268,""))),"")</f>
        <v>0.33600000000000002</v>
      </c>
      <c r="AM269" s="815">
        <f>IFERROR(IF(AND(AF268="Impacto",AF269="Impacto"),(AM268-(+AM268*AK269)),IF(AND(AF268="Probabilidad",AF269="Impacto"),(AM267-(+AM267*AK269)),IF(AF269="Probabilidad",AM268,""))),"")</f>
        <v>0.44999999999999996</v>
      </c>
      <c r="AN269" s="751" t="s">
        <v>223</v>
      </c>
      <c r="AO269" s="751" t="s">
        <v>291</v>
      </c>
      <c r="AP269" s="751" t="s">
        <v>241</v>
      </c>
      <c r="AQ269" s="751" t="s">
        <v>226</v>
      </c>
      <c r="AR269" s="1013"/>
      <c r="AS269" s="1767"/>
      <c r="AT269" s="1767"/>
      <c r="AU269" s="1769"/>
      <c r="AV269" s="1767"/>
      <c r="AW269" s="1767"/>
      <c r="AX269" s="1769"/>
      <c r="AY269" s="1769"/>
      <c r="AZ269" s="1769"/>
      <c r="BA269" s="1774"/>
      <c r="BB269" s="789"/>
      <c r="BC269" s="789"/>
      <c r="BD269" s="822" t="str">
        <f t="shared" si="21"/>
        <v/>
      </c>
      <c r="BE269" s="774"/>
      <c r="BF269" s="774"/>
      <c r="BG269" s="774"/>
      <c r="BH269" s="774"/>
      <c r="BI269" s="789"/>
      <c r="BJ269" s="789"/>
      <c r="BK269" s="789"/>
      <c r="BL269" s="789"/>
      <c r="BM269" s="791"/>
      <c r="BN269" s="791"/>
      <c r="BO269" s="791"/>
      <c r="BP269" s="791"/>
      <c r="BQ269" s="792"/>
      <c r="BR269" s="796"/>
      <c r="BS269" s="884"/>
      <c r="BT269" s="884"/>
      <c r="BU269" s="1051"/>
      <c r="BV269" s="995"/>
      <c r="BW269" s="995"/>
      <c r="BX269" s="1875"/>
      <c r="BY269" s="1853"/>
      <c r="BZ269" s="998"/>
    </row>
    <row r="270" spans="1:78" ht="145" x14ac:dyDescent="0.2">
      <c r="A270" s="1817"/>
      <c r="B270" s="1818"/>
      <c r="C270" s="1819"/>
      <c r="D270" s="1820"/>
      <c r="E270" s="1004"/>
      <c r="F270" s="1759"/>
      <c r="G270" s="995"/>
      <c r="H270" s="1013"/>
      <c r="I270" s="1774"/>
      <c r="J270" s="1767"/>
      <c r="K270" s="1022"/>
      <c r="L270" s="995"/>
      <c r="M270" s="1169"/>
      <c r="N270" s="1661"/>
      <c r="O270" s="1661"/>
      <c r="P270" s="1191"/>
      <c r="Q270" s="1827"/>
      <c r="R270" s="1774"/>
      <c r="S270" s="1825"/>
      <c r="T270" s="1774"/>
      <c r="U270" s="1825"/>
      <c r="V270" s="1774"/>
      <c r="W270" s="1825"/>
      <c r="X270" s="1781"/>
      <c r="Y270" s="1825"/>
      <c r="Z270" s="1825"/>
      <c r="AA270" s="1769"/>
      <c r="AB270" s="812">
        <v>4</v>
      </c>
      <c r="AC270" s="340" t="s">
        <v>1676</v>
      </c>
      <c r="AD270" s="341">
        <v>4</v>
      </c>
      <c r="AE270" s="341" t="s">
        <v>1403</v>
      </c>
      <c r="AF270" s="813" t="str">
        <f t="shared" si="17"/>
        <v>Probabilidad</v>
      </c>
      <c r="AG270" s="780" t="s">
        <v>221</v>
      </c>
      <c r="AH270" s="790">
        <f t="shared" si="18"/>
        <v>0.25</v>
      </c>
      <c r="AI270" s="780" t="s">
        <v>734</v>
      </c>
      <c r="AJ270" s="790">
        <f t="shared" si="19"/>
        <v>0.25</v>
      </c>
      <c r="AK270" s="814">
        <f t="shared" si="20"/>
        <v>0.5</v>
      </c>
      <c r="AL270" s="815">
        <f>IFERROR(IF(AND(AF269="Probabilidad",AF270="Probabilidad"),(AL269-(+AL269*AK270)),IF(AND(AF269="Impacto",AF270="Probabilidad"),(AL268-(+AL268*AK270)),IF(AF270="Impacto",AL269,""))),"")</f>
        <v>0.16800000000000001</v>
      </c>
      <c r="AM270" s="815">
        <f>IFERROR(IF(AND(AF269="Impacto",AF270="Impacto"),(AM269-(+AM269*AK270)),IF(AND(AF269="Probabilidad",AF270="Impacto"),(AM268-(+AM268*AK270)),IF(AF270="Probabilidad",AM269,""))),"")</f>
        <v>0.44999999999999996</v>
      </c>
      <c r="AN270" s="751" t="s">
        <v>223</v>
      </c>
      <c r="AO270" s="751" t="s">
        <v>443</v>
      </c>
      <c r="AP270" s="751" t="s">
        <v>241</v>
      </c>
      <c r="AQ270" s="751" t="s">
        <v>226</v>
      </c>
      <c r="AR270" s="1013"/>
      <c r="AS270" s="1767"/>
      <c r="AT270" s="1767"/>
      <c r="AU270" s="1769"/>
      <c r="AV270" s="1767"/>
      <c r="AW270" s="1767"/>
      <c r="AX270" s="1769"/>
      <c r="AY270" s="1769"/>
      <c r="AZ270" s="1769"/>
      <c r="BA270" s="1774"/>
      <c r="BB270" s="789"/>
      <c r="BC270" s="789"/>
      <c r="BD270" s="822" t="str">
        <f t="shared" si="21"/>
        <v/>
      </c>
      <c r="BE270" s="774"/>
      <c r="BF270" s="774"/>
      <c r="BG270" s="774"/>
      <c r="BH270" s="774"/>
      <c r="BI270" s="789"/>
      <c r="BJ270" s="789"/>
      <c r="BK270" s="789"/>
      <c r="BL270" s="789"/>
      <c r="BM270" s="791"/>
      <c r="BN270" s="791"/>
      <c r="BO270" s="791"/>
      <c r="BP270" s="791"/>
      <c r="BQ270" s="792"/>
      <c r="BR270" s="796"/>
      <c r="BS270" s="884"/>
      <c r="BT270" s="884"/>
      <c r="BU270" s="1051"/>
      <c r="BV270" s="995"/>
      <c r="BW270" s="995"/>
      <c r="BX270" s="1875"/>
      <c r="BY270" s="1853"/>
      <c r="BZ270" s="998"/>
    </row>
    <row r="271" spans="1:78" ht="167" x14ac:dyDescent="0.2">
      <c r="A271" s="1817"/>
      <c r="B271" s="1818"/>
      <c r="C271" s="1819"/>
      <c r="D271" s="1820"/>
      <c r="E271" s="1004"/>
      <c r="F271" s="1759"/>
      <c r="G271" s="995"/>
      <c r="H271" s="1013"/>
      <c r="I271" s="1774"/>
      <c r="J271" s="1767"/>
      <c r="K271" s="1022"/>
      <c r="L271" s="995"/>
      <c r="M271" s="1169"/>
      <c r="N271" s="1661"/>
      <c r="O271" s="1661"/>
      <c r="P271" s="1191"/>
      <c r="Q271" s="1827"/>
      <c r="R271" s="1774"/>
      <c r="S271" s="1825"/>
      <c r="T271" s="1774"/>
      <c r="U271" s="1825"/>
      <c r="V271" s="1774"/>
      <c r="W271" s="1825"/>
      <c r="X271" s="1781"/>
      <c r="Y271" s="1825"/>
      <c r="Z271" s="1825"/>
      <c r="AA271" s="1769"/>
      <c r="AB271" s="812">
        <v>5</v>
      </c>
      <c r="AC271" s="340" t="s">
        <v>1722</v>
      </c>
      <c r="AD271" s="341">
        <v>4</v>
      </c>
      <c r="AE271" s="341" t="s">
        <v>1403</v>
      </c>
      <c r="AF271" s="813" t="str">
        <f t="shared" si="17"/>
        <v>Probabilidad</v>
      </c>
      <c r="AG271" s="780" t="s">
        <v>221</v>
      </c>
      <c r="AH271" s="790">
        <f t="shared" si="18"/>
        <v>0.25</v>
      </c>
      <c r="AI271" s="780" t="s">
        <v>222</v>
      </c>
      <c r="AJ271" s="790">
        <f t="shared" si="19"/>
        <v>0.15</v>
      </c>
      <c r="AK271" s="814">
        <f t="shared" si="20"/>
        <v>0.4</v>
      </c>
      <c r="AL271" s="815">
        <f>IFERROR(IF(AND(AF270="Probabilidad",AF271="Probabilidad"),(AL270-(+AL270*AK271)),IF(AND(AF270="Impacto",AF271="Probabilidad"),(AL269-(+AL269*AK271)),IF(AF271="Impacto",AL270,""))),"")</f>
        <v>0.1008</v>
      </c>
      <c r="AM271" s="815">
        <f>IFERROR(IF(AND(AF270="Impacto",AF271="Impacto"),(AM270-(+AM270*AK271)),IF(AND(AF270="Probabilidad",AF271="Impacto"),(AM269-(+AM269*AK271)),IF(AF271="Probabilidad",AM270,""))),"")</f>
        <v>0.44999999999999996</v>
      </c>
      <c r="AN271" s="751" t="s">
        <v>223</v>
      </c>
      <c r="AO271" s="751" t="s">
        <v>291</v>
      </c>
      <c r="AP271" s="751" t="s">
        <v>241</v>
      </c>
      <c r="AQ271" s="751" t="s">
        <v>226</v>
      </c>
      <c r="AR271" s="1013"/>
      <c r="AS271" s="1767"/>
      <c r="AT271" s="1767"/>
      <c r="AU271" s="1769"/>
      <c r="AV271" s="1767"/>
      <c r="AW271" s="1767"/>
      <c r="AX271" s="1769"/>
      <c r="AY271" s="1769"/>
      <c r="AZ271" s="1769"/>
      <c r="BA271" s="1774"/>
      <c r="BB271" s="789"/>
      <c r="BC271" s="789"/>
      <c r="BD271" s="822" t="str">
        <f t="shared" si="21"/>
        <v/>
      </c>
      <c r="BE271" s="774"/>
      <c r="BF271" s="774"/>
      <c r="BG271" s="774"/>
      <c r="BH271" s="774"/>
      <c r="BI271" s="789"/>
      <c r="BJ271" s="789"/>
      <c r="BK271" s="789"/>
      <c r="BL271" s="789"/>
      <c r="BM271" s="791"/>
      <c r="BN271" s="791"/>
      <c r="BO271" s="791"/>
      <c r="BP271" s="791"/>
      <c r="BQ271" s="792"/>
      <c r="BR271" s="796"/>
      <c r="BS271" s="884"/>
      <c r="BT271" s="884"/>
      <c r="BU271" s="1051"/>
      <c r="BV271" s="995"/>
      <c r="BW271" s="995"/>
      <c r="BX271" s="1875"/>
      <c r="BY271" s="1853"/>
      <c r="BZ271" s="998"/>
    </row>
    <row r="272" spans="1:78" ht="17" thickBot="1" x14ac:dyDescent="0.25">
      <c r="A272" s="1817"/>
      <c r="B272" s="1818"/>
      <c r="C272" s="1819"/>
      <c r="D272" s="1821"/>
      <c r="E272" s="1005"/>
      <c r="F272" s="1760"/>
      <c r="G272" s="996"/>
      <c r="H272" s="1014"/>
      <c r="I272" s="1775"/>
      <c r="J272" s="1768"/>
      <c r="K272" s="1023"/>
      <c r="L272" s="996"/>
      <c r="M272" s="1170"/>
      <c r="N272" s="1662"/>
      <c r="O272" s="1662"/>
      <c r="P272" s="1192"/>
      <c r="Q272" s="1828"/>
      <c r="R272" s="1775"/>
      <c r="S272" s="1826"/>
      <c r="T272" s="1775"/>
      <c r="U272" s="1826"/>
      <c r="V272" s="1775"/>
      <c r="W272" s="1826"/>
      <c r="X272" s="1782"/>
      <c r="Y272" s="1826"/>
      <c r="Z272" s="1826"/>
      <c r="AA272" s="1770"/>
      <c r="AB272" s="773">
        <v>6</v>
      </c>
      <c r="AC272" s="757"/>
      <c r="AD272" s="757"/>
      <c r="AE272" s="757"/>
      <c r="AF272" s="896" t="str">
        <f t="shared" si="17"/>
        <v/>
      </c>
      <c r="AG272" s="888"/>
      <c r="AH272" s="887" t="str">
        <f t="shared" si="18"/>
        <v/>
      </c>
      <c r="AI272" s="888"/>
      <c r="AJ272" s="887" t="str">
        <f t="shared" si="19"/>
        <v/>
      </c>
      <c r="AK272" s="889" t="str">
        <f t="shared" si="20"/>
        <v/>
      </c>
      <c r="AL272" s="935" t="str">
        <f>IFERROR(IF(AND(AF271="Probabilidad",AF272="Probabilidad"),(AL271-(+AL271*AK272)),IF(AND(AF271="Impacto",AF272="Probabilidad"),(AL270-(+AL270*AK272)),IF(AF272="Impacto",AL271,""))),"")</f>
        <v/>
      </c>
      <c r="AM272" s="935" t="str">
        <f>IFERROR(IF(AND(AF271="Impacto",AF272="Impacto"),(AM271-(+AM271*AK272)),IF(AND(AF271="Probabilidad",AF272="Impacto"),(AM270-(+AM270*AK272)),IF(AF272="Probabilidad",AM271,""))),"")</f>
        <v/>
      </c>
      <c r="AN272" s="51"/>
      <c r="AO272" s="51"/>
      <c r="AP272" s="51"/>
      <c r="AQ272" s="51"/>
      <c r="AR272" s="1014"/>
      <c r="AS272" s="1768"/>
      <c r="AT272" s="1768"/>
      <c r="AU272" s="1770"/>
      <c r="AV272" s="1768"/>
      <c r="AW272" s="1768"/>
      <c r="AX272" s="1770"/>
      <c r="AY272" s="1770"/>
      <c r="AZ272" s="1770"/>
      <c r="BA272" s="1775"/>
      <c r="BB272" s="770"/>
      <c r="BC272" s="770"/>
      <c r="BD272" s="762" t="str">
        <f t="shared" si="21"/>
        <v/>
      </c>
      <c r="BE272" s="757"/>
      <c r="BF272" s="757"/>
      <c r="BG272" s="757"/>
      <c r="BH272" s="757"/>
      <c r="BI272" s="770"/>
      <c r="BJ272" s="770"/>
      <c r="BK272" s="770"/>
      <c r="BL272" s="770"/>
      <c r="BM272" s="749"/>
      <c r="BN272" s="749"/>
      <c r="BO272" s="749"/>
      <c r="BP272" s="749"/>
      <c r="BQ272" s="766"/>
      <c r="BR272" s="890"/>
      <c r="BS272" s="891"/>
      <c r="BT272" s="891"/>
      <c r="BU272" s="1052"/>
      <c r="BV272" s="996"/>
      <c r="BW272" s="996"/>
      <c r="BX272" s="1876"/>
      <c r="BY272" s="1854"/>
      <c r="BZ272" s="999"/>
    </row>
    <row r="273" spans="1:78" ht="118" x14ac:dyDescent="0.2">
      <c r="A273" s="1817" t="s">
        <v>544</v>
      </c>
      <c r="B273" s="1818" t="s">
        <v>207</v>
      </c>
      <c r="C273" s="1819" t="s">
        <v>1734</v>
      </c>
      <c r="D273" s="1000" t="s">
        <v>1387</v>
      </c>
      <c r="E273" s="1003" t="s">
        <v>546</v>
      </c>
      <c r="F273" s="1006">
        <v>1</v>
      </c>
      <c r="G273" s="1075" t="s">
        <v>1735</v>
      </c>
      <c r="H273" s="1012" t="s">
        <v>1244</v>
      </c>
      <c r="I273" s="1015" t="s">
        <v>1218</v>
      </c>
      <c r="J273" s="1812" t="str">
        <f>IF(D273="","",IF(D273="RG",[1]Árbol!A284,IF(D273="RIC",[1]Árbol!A284,IF(D273="RLAFT",[1]Árbol!A284,IF(D273="RF",[1]Árbol!A284,IF(I273="","",(CONCATENATE(I273," ",$M$3," ",G273," ",$M$4," ",O273," ",$M$5," ",N273))))))))</f>
        <v>Pérdida de confidencialidad e integridad de MESA DE SERVICIOS - CA  1 y 3. Abuso de los derechos
2. Modificación, Borrado o Acceso no autorizado a la información desde el rol de administrador.  1. Defectos bien conocidos en el software
2. Desconocimiento de políticas de seguridad relacionadas con el control de acceso a información clasificada o reservada.
3. Asignación errada de derechos o privilegios</v>
      </c>
      <c r="K273" s="1021" t="s">
        <v>313</v>
      </c>
      <c r="L273" s="994" t="s">
        <v>562</v>
      </c>
      <c r="M273" s="1168" t="s">
        <v>1389</v>
      </c>
      <c r="N273" s="994" t="s">
        <v>1736</v>
      </c>
      <c r="O273" s="994" t="s">
        <v>1737</v>
      </c>
      <c r="P273" s="1075" t="s">
        <v>1392</v>
      </c>
      <c r="Q273" s="1133" t="s">
        <v>1392</v>
      </c>
      <c r="R273" s="1015" t="s">
        <v>250</v>
      </c>
      <c r="S273" s="1824">
        <f>IF(R273="Muy Alta",100%,IF(R273="Alta",80%,IF(R273="Media",60%,IF(R273="Baja",40%,IF(R273="Muy Baja",20%,"")))))</f>
        <v>0.4</v>
      </c>
      <c r="T273" s="1015" t="s">
        <v>317</v>
      </c>
      <c r="U273" s="1824">
        <f>IF(T273="Catastrófico",100%,IF(T273="Mayor",80%,IF(T273="Moderado",60%,IF(T273="Menor",40%,IF(T273="Leve",20%,"")))))</f>
        <v>0.2</v>
      </c>
      <c r="V273" s="1015" t="s">
        <v>251</v>
      </c>
      <c r="W273" s="1824">
        <f>IF(V273="Catastrófico",100%,IF(V273="Mayor",80%,IF(V273="Moderado",60%,IF(V273="Menor",40%,IF(V273="Leve",20%,"")))))</f>
        <v>0.4</v>
      </c>
      <c r="X273" s="1029" t="str">
        <f>IF(Y273=100%,"Catastrófico",IF(Y273=80%,"Mayor",IF(Y273=60%,"Moderado",IF(Y273=40%,"Menor",IF(Y273=20%,"Leve","")))))</f>
        <v>Menor</v>
      </c>
      <c r="Y273" s="1824">
        <f>IF(AND(U273="",W273=""),"",MAX(U273,W273))</f>
        <v>0.4</v>
      </c>
      <c r="Z273" s="1824" t="str">
        <f>CONCATENATE(R273,X273)</f>
        <v>BajaMenor</v>
      </c>
      <c r="AA273" s="1038" t="str">
        <f>IF(Z273="Muy AltaLeve","Alto",IF(Z273="Muy AltaMenor","Alto",IF(Z273="Muy AltaModerado","Alto",IF(Z273="Muy AltaMayor","Alto",IF(Z273="Muy AltaCatastrófico","Extremo",IF(Z273="AltaLeve","Moderado",IF(Z273="AltaMenor","Moderado",IF(Z273="AltaModerado","Alto",IF(Z273="AltaMayor","Alto",IF(Z273="AltaCatastrófico","Extremo",IF(Z273="MediaLeve","Moderado",IF(Z273="MediaMenor","Moderado",IF(Z273="MediaModerado","Moderado",IF(Z273="MediaMayor","Alto",IF(Z273="MediaCatastrófico","Extremo",IF(Z273="BajaLeve","Bajo",IF(Z273="BajaMenor","Moderado",IF(Z273="BajaModerado","Moderado",IF(Z273="BajaMayor","Alto",IF(Z273="BajaCatastrófico","Extremo",IF(Z273="Muy BajaLeve","Bajo",IF(Z273="Muy BajaMenor","Bajo",IF(Z273="Muy BajaModerado","Moderado",IF(Z273="Muy BajaMayor","Alto",IF(Z273="Muy BajaCatastrófico","Extremo","")))))))))))))))))))))))))</f>
        <v>Moderado</v>
      </c>
      <c r="AB273" s="97">
        <v>1</v>
      </c>
      <c r="AC273" s="9" t="s">
        <v>1409</v>
      </c>
      <c r="AD273" s="9">
        <v>2</v>
      </c>
      <c r="AE273" s="9" t="s">
        <v>1738</v>
      </c>
      <c r="AF273" s="813" t="str">
        <f t="shared" si="17"/>
        <v>Probabilidad</v>
      </c>
      <c r="AG273" s="10" t="s">
        <v>221</v>
      </c>
      <c r="AH273" s="790">
        <f t="shared" si="18"/>
        <v>0.25</v>
      </c>
      <c r="AI273" s="10" t="s">
        <v>222</v>
      </c>
      <c r="AJ273" s="790">
        <f t="shared" si="19"/>
        <v>0.15</v>
      </c>
      <c r="AK273" s="814">
        <f t="shared" si="20"/>
        <v>0.4</v>
      </c>
      <c r="AL273" s="100">
        <f>IFERROR(IF(AF273="Probabilidad",(S273-(+S273*AK273)),IF(AF273="Impacto",S273,"")),"")</f>
        <v>0.24</v>
      </c>
      <c r="AM273" s="100">
        <f>IFERROR(IF(AF273="Impacto",(Y273-(+Y273*AK273)),IF(AF273="Probabilidad",Y273,"")),"")</f>
        <v>0.4</v>
      </c>
      <c r="AN273" s="50" t="s">
        <v>859</v>
      </c>
      <c r="AO273" s="50" t="s">
        <v>245</v>
      </c>
      <c r="AP273" s="50" t="s">
        <v>241</v>
      </c>
      <c r="AQ273" s="50" t="s">
        <v>226</v>
      </c>
      <c r="AR273" s="1764" t="s">
        <v>1739</v>
      </c>
      <c r="AS273" s="1035">
        <f>S273</f>
        <v>0.4</v>
      </c>
      <c r="AT273" s="1035">
        <f>IF(AL273="","",MIN(AL273:AL278))</f>
        <v>8.6399999999999991E-2</v>
      </c>
      <c r="AU273" s="1032" t="str">
        <f>IFERROR(IF(AT273="","",IF(AT273&lt;=0.2,"Muy Baja",IF(AT273&lt;=0.4,"Baja",IF(AT273&lt;=0.6,"Media",IF(AT273&lt;=0.8,"Alta","Muy Alta"))))),"")</f>
        <v>Muy Baja</v>
      </c>
      <c r="AV273" s="1035">
        <f>Y273</f>
        <v>0.4</v>
      </c>
      <c r="AW273" s="1035">
        <f>IF(AM273="","",MIN(AM273:AM278))</f>
        <v>0.4</v>
      </c>
      <c r="AX273" s="1032" t="str">
        <f>IFERROR(IF(AW273="","",IF(AW273&lt;=0.2,"Leve",IF(AW273&lt;=0.4,"Menor",IF(AW273&lt;=0.6,"Moderado",IF(AW273&lt;=0.8,"Mayor","Catastrófico"))))),"")</f>
        <v>Menor</v>
      </c>
      <c r="AY273" s="1032" t="str">
        <f>AA273</f>
        <v>Moderado</v>
      </c>
      <c r="AZ273" s="1032" t="str">
        <f>IFERROR(IF(OR(AND(AU273="Muy Baja",AX273="Leve"),AND(AU273="Muy Baja",AX273="Menor"),AND(AU273="Baja",AX273="Leve")),"Bajo",IF(OR(AND(AU273="Muy baja",AX273="Moderado"),AND(AU273="Baja",AX273="Menor"),AND(AU273="Baja",AX273="Moderado"),AND(AU273="Media",AX273="Leve"),AND(AU273="Media",AX273="Menor"),AND(AU273="Media",AX273="Moderado"),AND(AU273="Alta",AX273="Leve"),AND(AU273="Alta",AX273="Menor")),"Moderado",IF(OR(AND(AU273="Muy Baja",AX273="Mayor"),AND(AU273="Baja",AX273="Mayor"),AND(AU273="Media",AX273="Mayor"),AND(AU273="Alta",AX273="Moderado"),AND(AU273="Alta",AX273="Mayor"),AND(AU273="Muy Alta",AX273="Leve"),AND(AU273="Muy Alta",AX273="Menor"),AND(AU273="Muy Alta",AX273="Moderado"),AND(AU273="Muy Alta",AX273="Mayor")),"Alto",IF(OR(AND(AU273="Muy Baja",AX273="Catastrófico"),AND(AU273="Baja",AX273="Catastrófico"),AND(AU273="Media",AX273="Catastrófico"),AND(AU273="Alta",AX273="Catastrófico"),AND(AU273="Muy Alta",AX273="Catastrófico")),"Extremo","")))),"")</f>
        <v>Bajo</v>
      </c>
      <c r="BA273" s="1015" t="s">
        <v>255</v>
      </c>
      <c r="BB273" s="216"/>
      <c r="BC273" s="216"/>
      <c r="BD273" s="102" t="str">
        <f>IF(SUM(BE273:BH273)=0,"",SUM(BE273:BH273))</f>
        <v/>
      </c>
      <c r="BE273" s="49"/>
      <c r="BF273" s="49"/>
      <c r="BG273" s="49"/>
      <c r="BH273" s="49"/>
      <c r="BI273" s="46"/>
      <c r="BJ273" s="46"/>
      <c r="BK273" s="46"/>
      <c r="BL273" s="46"/>
      <c r="BM273" s="48"/>
      <c r="BN273" s="48"/>
      <c r="BO273" s="48"/>
      <c r="BP273" s="48"/>
      <c r="BQ273" s="104"/>
      <c r="BR273" s="797"/>
      <c r="BS273" s="883"/>
      <c r="BT273" s="883"/>
      <c r="BU273" s="1050"/>
      <c r="BV273" s="1075"/>
      <c r="BW273" s="1075"/>
      <c r="BX273" s="1836"/>
      <c r="BY273" s="1839"/>
      <c r="BZ273" s="997"/>
    </row>
    <row r="274" spans="1:78" ht="167" x14ac:dyDescent="0.2">
      <c r="A274" s="1817"/>
      <c r="B274" s="1818"/>
      <c r="C274" s="1819"/>
      <c r="D274" s="1820"/>
      <c r="E274" s="1004"/>
      <c r="F274" s="1759"/>
      <c r="G274" s="1191"/>
      <c r="H274" s="1013"/>
      <c r="I274" s="1774"/>
      <c r="J274" s="1767"/>
      <c r="K274" s="1022"/>
      <c r="L274" s="995"/>
      <c r="M274" s="1169"/>
      <c r="N274" s="995"/>
      <c r="O274" s="995"/>
      <c r="P274" s="1191"/>
      <c r="Q274" s="1827"/>
      <c r="R274" s="1774"/>
      <c r="S274" s="1825"/>
      <c r="T274" s="1774"/>
      <c r="U274" s="1825"/>
      <c r="V274" s="1774"/>
      <c r="W274" s="1825"/>
      <c r="X274" s="1781"/>
      <c r="Y274" s="1825"/>
      <c r="Z274" s="1825"/>
      <c r="AA274" s="1039"/>
      <c r="AB274" s="812">
        <v>2</v>
      </c>
      <c r="AC274" s="761" t="s">
        <v>1740</v>
      </c>
      <c r="AD274" s="761">
        <v>3</v>
      </c>
      <c r="AE274" s="774" t="s">
        <v>1738</v>
      </c>
      <c r="AF274" s="813" t="str">
        <f t="shared" si="17"/>
        <v>Probabilidad</v>
      </c>
      <c r="AG274" s="780" t="s">
        <v>1657</v>
      </c>
      <c r="AH274" s="790">
        <f t="shared" si="18"/>
        <v>0.25</v>
      </c>
      <c r="AI274" s="780" t="s">
        <v>222</v>
      </c>
      <c r="AJ274" s="790">
        <f t="shared" si="19"/>
        <v>0.15</v>
      </c>
      <c r="AK274" s="814">
        <f t="shared" si="20"/>
        <v>0.4</v>
      </c>
      <c r="AL274" s="815">
        <f>IFERROR(IF(AND(AF273="Probabilidad",AF274="Probabilidad"),(AL273-(+AL273*AK274)),IF(AF274="Probabilidad",(S273-(+S273*AK274)),IF(AF274="Impacto",AL273,""))),"")</f>
        <v>0.14399999999999999</v>
      </c>
      <c r="AM274" s="815">
        <f>IFERROR(IF(AND(AF273="Impacto",AF274="Impacto"),(AM273-(+AM273*AK274)),IF(AF274="Impacto",(Y273-(+Y273*AK274)),IF(AF274="Probabilidad",AM273,""))),"")</f>
        <v>0.4</v>
      </c>
      <c r="AN274" s="751" t="s">
        <v>859</v>
      </c>
      <c r="AO274" s="751" t="s">
        <v>291</v>
      </c>
      <c r="AP274" s="751" t="s">
        <v>241</v>
      </c>
      <c r="AQ274" s="751" t="s">
        <v>226</v>
      </c>
      <c r="AR274" s="1013"/>
      <c r="AS274" s="1767"/>
      <c r="AT274" s="1767"/>
      <c r="AU274" s="1769"/>
      <c r="AV274" s="1767"/>
      <c r="AW274" s="1767"/>
      <c r="AX274" s="1769"/>
      <c r="AY274" s="1769"/>
      <c r="AZ274" s="1769"/>
      <c r="BA274" s="1774"/>
      <c r="BB274" s="788"/>
      <c r="BC274" s="788"/>
      <c r="BD274" s="781" t="str">
        <f t="shared" ref="BD274:BD337" si="22">IF(SUM(BE274:BH274)=0,"",SUM(BE274:BH274))</f>
        <v/>
      </c>
      <c r="BE274" s="755"/>
      <c r="BF274" s="755"/>
      <c r="BG274" s="755"/>
      <c r="BH274" s="755"/>
      <c r="BI274" s="789"/>
      <c r="BJ274" s="789"/>
      <c r="BK274" s="789"/>
      <c r="BL274" s="789"/>
      <c r="BM274" s="791"/>
      <c r="BN274" s="791"/>
      <c r="BO274" s="791"/>
      <c r="BP274" s="791"/>
      <c r="BQ274" s="792"/>
      <c r="BR274" s="796"/>
      <c r="BS274" s="884"/>
      <c r="BT274" s="884"/>
      <c r="BU274" s="1051"/>
      <c r="BV274" s="1191"/>
      <c r="BW274" s="1191"/>
      <c r="BX274" s="1837"/>
      <c r="BY274" s="1840"/>
      <c r="BZ274" s="998"/>
    </row>
    <row r="275" spans="1:78" ht="167" x14ac:dyDescent="0.2">
      <c r="A275" s="1817"/>
      <c r="B275" s="1818"/>
      <c r="C275" s="1819"/>
      <c r="D275" s="1820"/>
      <c r="E275" s="1004"/>
      <c r="F275" s="1759"/>
      <c r="G275" s="1191"/>
      <c r="H275" s="1013"/>
      <c r="I275" s="1774"/>
      <c r="J275" s="1767"/>
      <c r="K275" s="1022"/>
      <c r="L275" s="995"/>
      <c r="M275" s="1169"/>
      <c r="N275" s="995"/>
      <c r="O275" s="995"/>
      <c r="P275" s="1191"/>
      <c r="Q275" s="1827"/>
      <c r="R275" s="1774"/>
      <c r="S275" s="1825"/>
      <c r="T275" s="1774"/>
      <c r="U275" s="1825"/>
      <c r="V275" s="1774"/>
      <c r="W275" s="1825"/>
      <c r="X275" s="1781"/>
      <c r="Y275" s="1825"/>
      <c r="Z275" s="1825"/>
      <c r="AA275" s="1039"/>
      <c r="AB275" s="812">
        <v>3</v>
      </c>
      <c r="AC275" s="761" t="s">
        <v>1741</v>
      </c>
      <c r="AD275" s="761">
        <v>2.2999999999999998</v>
      </c>
      <c r="AE275" s="761" t="s">
        <v>1408</v>
      </c>
      <c r="AF275" s="813" t="str">
        <f t="shared" si="17"/>
        <v>Probabilidad</v>
      </c>
      <c r="AG275" s="780" t="s">
        <v>221</v>
      </c>
      <c r="AH275" s="790">
        <f t="shared" si="18"/>
        <v>0.25</v>
      </c>
      <c r="AI275" s="780" t="s">
        <v>222</v>
      </c>
      <c r="AJ275" s="790">
        <f t="shared" si="19"/>
        <v>0.15</v>
      </c>
      <c r="AK275" s="814">
        <f t="shared" si="20"/>
        <v>0.4</v>
      </c>
      <c r="AL275" s="815">
        <f>IFERROR(IF(AND(AF274="Probabilidad",AF275="Probabilidad"),(AL274-(+AL274*AK275)),IF(AND(AF274="Impacto",AF275="Probabilidad"),(AL273-(+AL273*AK275)),IF(AF275="Impacto",AL274,""))),"")</f>
        <v>8.6399999999999991E-2</v>
      </c>
      <c r="AM275" s="815">
        <f>IFERROR(IF(AND(AF274="Impacto",AF275="Impacto"),(AM274-(+AM274*AK275)),IF(AND(AF274="Probabilidad",AF275="Impacto"),(AM273-(+AM273*AK275)),IF(AF275="Probabilidad",AM274,""))),"")</f>
        <v>0.4</v>
      </c>
      <c r="AN275" s="751" t="s">
        <v>223</v>
      </c>
      <c r="AO275" s="751" t="s">
        <v>291</v>
      </c>
      <c r="AP275" s="751" t="s">
        <v>241</v>
      </c>
      <c r="AQ275" s="751" t="s">
        <v>226</v>
      </c>
      <c r="AR275" s="1013"/>
      <c r="AS275" s="1767"/>
      <c r="AT275" s="1767"/>
      <c r="AU275" s="1769"/>
      <c r="AV275" s="1767"/>
      <c r="AW275" s="1767"/>
      <c r="AX275" s="1769"/>
      <c r="AY275" s="1769"/>
      <c r="AZ275" s="1769"/>
      <c r="BA275" s="1774"/>
      <c r="BB275" s="788"/>
      <c r="BC275" s="788"/>
      <c r="BD275" s="781" t="str">
        <f t="shared" si="22"/>
        <v/>
      </c>
      <c r="BE275" s="755"/>
      <c r="BF275" s="755"/>
      <c r="BG275" s="755"/>
      <c r="BH275" s="755"/>
      <c r="BI275" s="789"/>
      <c r="BJ275" s="789"/>
      <c r="BK275" s="789"/>
      <c r="BL275" s="789"/>
      <c r="BM275" s="791"/>
      <c r="BN275" s="791"/>
      <c r="BO275" s="791"/>
      <c r="BP275" s="791"/>
      <c r="BQ275" s="792"/>
      <c r="BR275" s="796"/>
      <c r="BS275" s="884"/>
      <c r="BT275" s="884"/>
      <c r="BU275" s="1051"/>
      <c r="BV275" s="1191"/>
      <c r="BW275" s="1191"/>
      <c r="BX275" s="1837"/>
      <c r="BY275" s="1840"/>
      <c r="BZ275" s="998"/>
    </row>
    <row r="276" spans="1:78" ht="16" x14ac:dyDescent="0.2">
      <c r="A276" s="1817"/>
      <c r="B276" s="1818"/>
      <c r="C276" s="1819"/>
      <c r="D276" s="1820"/>
      <c r="E276" s="1004"/>
      <c r="F276" s="1759"/>
      <c r="G276" s="1191"/>
      <c r="H276" s="1013"/>
      <c r="I276" s="1774"/>
      <c r="J276" s="1767"/>
      <c r="K276" s="1022"/>
      <c r="L276" s="995"/>
      <c r="M276" s="1169"/>
      <c r="N276" s="995"/>
      <c r="O276" s="995"/>
      <c r="P276" s="1191"/>
      <c r="Q276" s="1827"/>
      <c r="R276" s="1774"/>
      <c r="S276" s="1825"/>
      <c r="T276" s="1774"/>
      <c r="U276" s="1825"/>
      <c r="V276" s="1774"/>
      <c r="W276" s="1825"/>
      <c r="X276" s="1781"/>
      <c r="Y276" s="1825"/>
      <c r="Z276" s="1825"/>
      <c r="AA276" s="1039"/>
      <c r="AB276" s="812">
        <v>4</v>
      </c>
      <c r="AC276" s="774"/>
      <c r="AD276" s="774"/>
      <c r="AE276" s="774"/>
      <c r="AF276" s="813" t="str">
        <f t="shared" si="17"/>
        <v/>
      </c>
      <c r="AG276" s="780"/>
      <c r="AH276" s="790" t="str">
        <f t="shared" si="18"/>
        <v/>
      </c>
      <c r="AI276" s="780"/>
      <c r="AJ276" s="790" t="str">
        <f t="shared" si="19"/>
        <v/>
      </c>
      <c r="AK276" s="814" t="str">
        <f t="shared" si="20"/>
        <v/>
      </c>
      <c r="AL276" s="815" t="str">
        <f>IFERROR(IF(AND(AF275="Probabilidad",AF276="Probabilidad"),(AL275-(+AL275*AK276)),IF(AND(AF275="Impacto",AF276="Probabilidad"),(AL274-(+AL274*AK276)),IF(AF276="Impacto",AL275,""))),"")</f>
        <v/>
      </c>
      <c r="AM276" s="815" t="str">
        <f>IFERROR(IF(AND(AF275="Impacto",AF276="Impacto"),(AM275-(+AM275*AK276)),IF(AND(AF275="Probabilidad",AF276="Impacto"),(AM274-(+AM274*AK276)),IF(AF276="Probabilidad",AM275,""))),"")</f>
        <v/>
      </c>
      <c r="AN276" s="751"/>
      <c r="AO276" s="751"/>
      <c r="AP276" s="751"/>
      <c r="AQ276" s="751"/>
      <c r="AR276" s="1013"/>
      <c r="AS276" s="1767"/>
      <c r="AT276" s="1767"/>
      <c r="AU276" s="1769"/>
      <c r="AV276" s="1767"/>
      <c r="AW276" s="1767"/>
      <c r="AX276" s="1769"/>
      <c r="AY276" s="1769"/>
      <c r="AZ276" s="1769"/>
      <c r="BA276" s="1774"/>
      <c r="BB276" s="788"/>
      <c r="BC276" s="788"/>
      <c r="BD276" s="781" t="str">
        <f t="shared" si="22"/>
        <v/>
      </c>
      <c r="BE276" s="755"/>
      <c r="BF276" s="755"/>
      <c r="BG276" s="755"/>
      <c r="BH276" s="755"/>
      <c r="BI276" s="789"/>
      <c r="BJ276" s="789"/>
      <c r="BK276" s="789"/>
      <c r="BL276" s="789"/>
      <c r="BM276" s="791"/>
      <c r="BN276" s="791"/>
      <c r="BO276" s="791"/>
      <c r="BP276" s="791"/>
      <c r="BQ276" s="792"/>
      <c r="BR276" s="796"/>
      <c r="BS276" s="884"/>
      <c r="BT276" s="884"/>
      <c r="BU276" s="1051"/>
      <c r="BV276" s="1191"/>
      <c r="BW276" s="1191"/>
      <c r="BX276" s="1837"/>
      <c r="BY276" s="1840"/>
      <c r="BZ276" s="998"/>
    </row>
    <row r="277" spans="1:78" ht="16" x14ac:dyDescent="0.2">
      <c r="A277" s="1817"/>
      <c r="B277" s="1818"/>
      <c r="C277" s="1819"/>
      <c r="D277" s="1820"/>
      <c r="E277" s="1004"/>
      <c r="F277" s="1759"/>
      <c r="G277" s="1191"/>
      <c r="H277" s="1013"/>
      <c r="I277" s="1774"/>
      <c r="J277" s="1767"/>
      <c r="K277" s="1022"/>
      <c r="L277" s="995"/>
      <c r="M277" s="1169"/>
      <c r="N277" s="995"/>
      <c r="O277" s="995"/>
      <c r="P277" s="1191"/>
      <c r="Q277" s="1827"/>
      <c r="R277" s="1774"/>
      <c r="S277" s="1825"/>
      <c r="T277" s="1774"/>
      <c r="U277" s="1825"/>
      <c r="V277" s="1774"/>
      <c r="W277" s="1825"/>
      <c r="X277" s="1781"/>
      <c r="Y277" s="1825"/>
      <c r="Z277" s="1825"/>
      <c r="AA277" s="1039"/>
      <c r="AB277" s="812">
        <v>5</v>
      </c>
      <c r="AC277" s="886"/>
      <c r="AD277" s="886"/>
      <c r="AE277" s="774"/>
      <c r="AF277" s="813" t="str">
        <f t="shared" si="17"/>
        <v/>
      </c>
      <c r="AG277" s="780"/>
      <c r="AH277" s="790" t="str">
        <f t="shared" si="18"/>
        <v/>
      </c>
      <c r="AI277" s="780"/>
      <c r="AJ277" s="790" t="str">
        <f t="shared" si="19"/>
        <v/>
      </c>
      <c r="AK277" s="814" t="str">
        <f t="shared" si="20"/>
        <v/>
      </c>
      <c r="AL277" s="815" t="str">
        <f>IFERROR(IF(AND(AF276="Probabilidad",AF277="Probabilidad"),(AL276-(+AL276*AK277)),IF(AND(AF276="Impacto",AF277="Probabilidad"),(AL275-(+AL275*AK277)),IF(AF277="Impacto",AL276,""))),"")</f>
        <v/>
      </c>
      <c r="AM277" s="815" t="str">
        <f>IFERROR(IF(AND(AF276="Impacto",AF277="Impacto"),(AM276-(+AM276*AK277)),IF(AND(AF276="Probabilidad",AF277="Impacto"),(AM275-(+AM275*AK277)),IF(AF277="Probabilidad",AM276,""))),"")</f>
        <v/>
      </c>
      <c r="AN277" s="751"/>
      <c r="AO277" s="751"/>
      <c r="AP277" s="751"/>
      <c r="AQ277" s="751"/>
      <c r="AR277" s="1013"/>
      <c r="AS277" s="1767"/>
      <c r="AT277" s="1767"/>
      <c r="AU277" s="1769"/>
      <c r="AV277" s="1767"/>
      <c r="AW277" s="1767"/>
      <c r="AX277" s="1769"/>
      <c r="AY277" s="1769"/>
      <c r="AZ277" s="1769"/>
      <c r="BA277" s="1774"/>
      <c r="BB277" s="788"/>
      <c r="BC277" s="788"/>
      <c r="BD277" s="781" t="str">
        <f t="shared" si="22"/>
        <v/>
      </c>
      <c r="BE277" s="755"/>
      <c r="BF277" s="755"/>
      <c r="BG277" s="755"/>
      <c r="BH277" s="755"/>
      <c r="BI277" s="789"/>
      <c r="BJ277" s="789"/>
      <c r="BK277" s="789"/>
      <c r="BL277" s="789"/>
      <c r="BM277" s="791"/>
      <c r="BN277" s="791"/>
      <c r="BO277" s="791"/>
      <c r="BP277" s="791"/>
      <c r="BQ277" s="792"/>
      <c r="BR277" s="796"/>
      <c r="BS277" s="884"/>
      <c r="BT277" s="884"/>
      <c r="BU277" s="1051"/>
      <c r="BV277" s="1191"/>
      <c r="BW277" s="1191"/>
      <c r="BX277" s="1837"/>
      <c r="BY277" s="1840"/>
      <c r="BZ277" s="998"/>
    </row>
    <row r="278" spans="1:78" ht="17" thickBot="1" x14ac:dyDescent="0.25">
      <c r="A278" s="1817"/>
      <c r="B278" s="1818"/>
      <c r="C278" s="1819"/>
      <c r="D278" s="1821"/>
      <c r="E278" s="1005"/>
      <c r="F278" s="1760"/>
      <c r="G278" s="1192"/>
      <c r="H278" s="1014"/>
      <c r="I278" s="1775"/>
      <c r="J278" s="1768"/>
      <c r="K278" s="1023"/>
      <c r="L278" s="996"/>
      <c r="M278" s="1170"/>
      <c r="N278" s="996"/>
      <c r="O278" s="996"/>
      <c r="P278" s="1192"/>
      <c r="Q278" s="1828"/>
      <c r="R278" s="1775"/>
      <c r="S278" s="1826"/>
      <c r="T278" s="1775"/>
      <c r="U278" s="1826"/>
      <c r="V278" s="1775"/>
      <c r="W278" s="1826"/>
      <c r="X278" s="1782"/>
      <c r="Y278" s="1826"/>
      <c r="Z278" s="1826"/>
      <c r="AA278" s="1040"/>
      <c r="AB278" s="773">
        <v>6</v>
      </c>
      <c r="AC278" s="757"/>
      <c r="AD278" s="757"/>
      <c r="AE278" s="757"/>
      <c r="AF278" s="819" t="str">
        <f t="shared" si="17"/>
        <v/>
      </c>
      <c r="AG278" s="888"/>
      <c r="AH278" s="887" t="str">
        <f t="shared" si="18"/>
        <v/>
      </c>
      <c r="AI278" s="888"/>
      <c r="AJ278" s="887" t="str">
        <f t="shared" si="19"/>
        <v/>
      </c>
      <c r="AK278" s="889" t="str">
        <f t="shared" si="20"/>
        <v/>
      </c>
      <c r="AL278" s="815" t="str">
        <f>IFERROR(IF(AND(AF277="Probabilidad",AF278="Probabilidad"),(AL277-(+AL277*AK278)),IF(AND(AF277="Impacto",AF278="Probabilidad"),(AL276-(+AL276*AK278)),IF(AF278="Impacto",AL277,""))),"")</f>
        <v/>
      </c>
      <c r="AM278" s="815" t="str">
        <f>IFERROR(IF(AND(AF277="Impacto",AF278="Impacto"),(AM277-(+AM277*AK278)),IF(AND(AF277="Probabilidad",AF278="Impacto"),(AM276-(+AM276*AK278)),IF(AF278="Probabilidad",AM277,""))),"")</f>
        <v/>
      </c>
      <c r="AN278" s="126"/>
      <c r="AO278" s="51"/>
      <c r="AP278" s="51"/>
      <c r="AQ278" s="51"/>
      <c r="AR278" s="1014"/>
      <c r="AS278" s="1768"/>
      <c r="AT278" s="1768"/>
      <c r="AU278" s="1770"/>
      <c r="AV278" s="1768"/>
      <c r="AW278" s="1768"/>
      <c r="AX278" s="1770"/>
      <c r="AY278" s="1770"/>
      <c r="AZ278" s="1770"/>
      <c r="BA278" s="1775"/>
      <c r="BB278" s="873"/>
      <c r="BC278" s="873"/>
      <c r="BD278" s="767" t="str">
        <f t="shared" si="22"/>
        <v/>
      </c>
      <c r="BE278" s="826"/>
      <c r="BF278" s="826"/>
      <c r="BG278" s="826"/>
      <c r="BH278" s="826"/>
      <c r="BI278" s="770"/>
      <c r="BJ278" s="770"/>
      <c r="BK278" s="770"/>
      <c r="BL278" s="770"/>
      <c r="BM278" s="749"/>
      <c r="BN278" s="749"/>
      <c r="BO278" s="749"/>
      <c r="BP278" s="749"/>
      <c r="BQ278" s="766"/>
      <c r="BR278" s="890"/>
      <c r="BS278" s="891"/>
      <c r="BT278" s="891"/>
      <c r="BU278" s="1052"/>
      <c r="BV278" s="1192"/>
      <c r="BW278" s="1192"/>
      <c r="BX278" s="1838"/>
      <c r="BY278" s="1841"/>
      <c r="BZ278" s="999"/>
    </row>
    <row r="279" spans="1:78" ht="145" x14ac:dyDescent="0.2">
      <c r="A279" s="1817"/>
      <c r="B279" s="1818"/>
      <c r="C279" s="1819"/>
      <c r="D279" s="1000" t="s">
        <v>1387</v>
      </c>
      <c r="E279" s="1003" t="s">
        <v>546</v>
      </c>
      <c r="F279" s="1006">
        <v>2</v>
      </c>
      <c r="G279" s="994" t="s">
        <v>2701</v>
      </c>
      <c r="H279" s="1012" t="s">
        <v>1244</v>
      </c>
      <c r="I279" s="1015" t="s">
        <v>1215</v>
      </c>
      <c r="J279" s="1812" t="str">
        <f>IF(D279="","",IF(D279="RG",[1]Árbol!A290,IF(D279="RIC",[1]Árbol!A290,IF(D279="RLAFT",[1]Árbol!A290,IF(D279="RF",[1]Árbol!A290,IF(I279="","",(CONCATENATE(I279," ",$M$3," ",G279," ",$M$4," ",O279," ",$M$5," ",N279))))))))</f>
        <v>Pérdida de Disponibilidad de MESA DE SERVICIOS - CA
(CONTINUIDAD)  1,2,3,4 Modificación, Borrado o Acceso no autorizado a la información desde el rol de administrador.
1a, 2a, 7 Abuso de privilegios
2 y 3 Error en el uso 
CONTINUIDAD 8  Indisponibilidad de la mesas de servicios.
5. CONTINUIDAD: Interrupción del servicio, al no contar con un soporte técnico especializado de la mesa servicios CA.
5a. CONTINUIDAD: Costos elevados de recuperación (proveedor).
  1. Actualización de las políticas de copias de respaldo.
1a. Ausencia de mecanismos de monitoreo
2. Ausencia de documentación
2a.Configuración incorrecta de parámetros 
3. Ausencia de recurso humano especializado que conozca el manejo completo de la herramienta.
4. Ausencia de planes de continuidad
5. Desconocimiento de políticas de seguridad de la Información
6. Posibilidad de obsolencia de la versión de la herramienta.
7. Ausencia de soporte o mantenimiento por parte del proveedor
CONTINUIDAD 8 No contar con un contrato vigente de soporte, actualización y mantenimiento de mesa de servicios CA.
5. CONTINUIDAD: Ausencia de un contrato de soporte, actualización y mantenimiento de mesa de servicios CA (Base de datos de mesa CA).</v>
      </c>
      <c r="K279" s="1021" t="s">
        <v>313</v>
      </c>
      <c r="L279" s="994" t="s">
        <v>562</v>
      </c>
      <c r="M279" s="1168" t="s">
        <v>1389</v>
      </c>
      <c r="N279" s="994" t="s">
        <v>1742</v>
      </c>
      <c r="O279" s="994" t="s">
        <v>1743</v>
      </c>
      <c r="P279" s="994" t="s">
        <v>1392</v>
      </c>
      <c r="Q279" s="1482" t="s">
        <v>1392</v>
      </c>
      <c r="R279" s="1015" t="s">
        <v>217</v>
      </c>
      <c r="S279" s="1824">
        <f>IF(R279="Muy Alta",100%,IF(R279="Alta",80%,IF(R279="Media",60%,IF(R279="Baja",40%,IF(R279="Muy Baja",20%,"")))))</f>
        <v>0.6</v>
      </c>
      <c r="T279" s="1015" t="s">
        <v>317</v>
      </c>
      <c r="U279" s="1824">
        <f>IF(T279="Catastrófico",100%,IF(T279="Mayor",80%,IF(T279="Moderado",60%,IF(T279="Menor",40%,IF(T279="Leve",20%,"")))))</f>
        <v>0.2</v>
      </c>
      <c r="V279" s="1015" t="s">
        <v>218</v>
      </c>
      <c r="W279" s="1824">
        <f>IF(V279="Catastrófico",100%,IF(V279="Mayor",80%,IF(V279="Moderado",60%,IF(V279="Menor",40%,IF(V279="Leve",20%,"")))))</f>
        <v>0.6</v>
      </c>
      <c r="X279" s="1029" t="str">
        <f>IF(Y279=100%,"Catastrófico",IF(Y279=80%,"Mayor",IF(Y279=60%,"Moderado",IF(Y279=40%,"Menor",IF(Y279=20%,"Leve","")))))</f>
        <v>Moderado</v>
      </c>
      <c r="Y279" s="1824">
        <f>IF(AND(U279="",W279=""),"",MAX(U279,W279))</f>
        <v>0.6</v>
      </c>
      <c r="Z279" s="1824" t="str">
        <f>CONCATENATE(R279,X279)</f>
        <v>MediaModerado</v>
      </c>
      <c r="AA279" s="1032" t="str">
        <f>IF(Z279="Muy AltaLeve","Alto",IF(Z279="Muy AltaMenor","Alto",IF(Z279="Muy AltaModerado","Alto",IF(Z279="Muy AltaMayor","Alto",IF(Z279="Muy AltaCatastrófico","Extremo",IF(Z279="AltaLeve","Moderado",IF(Z279="AltaMenor","Moderado",IF(Z279="AltaModerado","Alto",IF(Z279="AltaMayor","Alto",IF(Z279="AltaCatastrófico","Extremo",IF(Z279="MediaLeve","Moderado",IF(Z279="MediaMenor","Moderado",IF(Z279="MediaModerado","Moderado",IF(Z279="MediaMayor","Alto",IF(Z279="MediaCatastrófico","Extremo",IF(Z279="BajaLeve","Bajo",IF(Z279="BajaMenor","Moderado",IF(Z279="BajaModerado","Moderado",IF(Z279="BajaMayor","Alto",IF(Z279="BajaCatastrófico","Extremo",IF(Z279="Muy BajaLeve","Bajo",IF(Z279="Muy BajaMenor","Bajo",IF(Z279="Muy BajaModerado","Moderado",IF(Z279="Muy BajaMayor","Alto",IF(Z279="Muy BajaCatastrófico","Extremo","")))))))))))))))))))))))))</f>
        <v>Moderado</v>
      </c>
      <c r="AB279" s="97">
        <v>1</v>
      </c>
      <c r="AC279" s="12" t="s">
        <v>1744</v>
      </c>
      <c r="AD279" s="12" t="s">
        <v>1611</v>
      </c>
      <c r="AE279" s="12" t="s">
        <v>1408</v>
      </c>
      <c r="AF279" s="99" t="str">
        <f t="shared" si="17"/>
        <v>Probabilidad</v>
      </c>
      <c r="AG279" s="10" t="s">
        <v>221</v>
      </c>
      <c r="AH279" s="787">
        <f t="shared" si="18"/>
        <v>0.25</v>
      </c>
      <c r="AI279" s="10" t="s">
        <v>222</v>
      </c>
      <c r="AJ279" s="787">
        <f t="shared" si="19"/>
        <v>0.15</v>
      </c>
      <c r="AK279" s="101">
        <f t="shared" si="20"/>
        <v>0.4</v>
      </c>
      <c r="AL279" s="100">
        <f>IFERROR(IF(AF279="Probabilidad",(S279-(+S279*AK279)),IF(AF279="Impacto",S279,"")),"")</f>
        <v>0.36</v>
      </c>
      <c r="AM279" s="100">
        <f>IFERROR(IF(AF279="Impacto",(Y279-(+Y279*AK279)),IF(AF279="Probabilidad",Y279,"")),"")</f>
        <v>0.6</v>
      </c>
      <c r="AN279" s="50" t="s">
        <v>223</v>
      </c>
      <c r="AO279" s="50" t="s">
        <v>443</v>
      </c>
      <c r="AP279" s="50" t="s">
        <v>241</v>
      </c>
      <c r="AQ279" s="50" t="s">
        <v>226</v>
      </c>
      <c r="AR279" s="1764" t="s">
        <v>1745</v>
      </c>
      <c r="AS279" s="1035">
        <f>S279</f>
        <v>0.6</v>
      </c>
      <c r="AT279" s="1035">
        <f>IF(AL279="","",MIN(AL279:AL284))</f>
        <v>0.108</v>
      </c>
      <c r="AU279" s="1032" t="str">
        <f>IFERROR(IF(AT279="","",IF(AT279&lt;=0.2,"Muy Baja",IF(AT279&lt;=0.4,"Baja",IF(AT279&lt;=0.6,"Media",IF(AT279&lt;=0.8,"Alta","Muy Alta"))))),"")</f>
        <v>Muy Baja</v>
      </c>
      <c r="AV279" s="1035">
        <f>Y279</f>
        <v>0.6</v>
      </c>
      <c r="AW279" s="1035">
        <f>IF(AM279="","",MIN(AM279:AM284))</f>
        <v>0.44999999999999996</v>
      </c>
      <c r="AX279" s="1032" t="str">
        <f>IFERROR(IF(AW279="","",IF(AW279&lt;=0.2,"Leve",IF(AW279&lt;=0.4,"Menor",IF(AW279&lt;=0.6,"Moderado",IF(AW279&lt;=0.8,"Mayor","Catastrófico"))))),"")</f>
        <v>Moderado</v>
      </c>
      <c r="AY279" s="1032" t="str">
        <f>AA279</f>
        <v>Moderado</v>
      </c>
      <c r="AZ279" s="1032" t="str">
        <f>IFERROR(IF(OR(AND(AU279="Muy Baja",AX279="Leve"),AND(AU279="Muy Baja",AX279="Menor"),AND(AU279="Baja",AX279="Leve")),"Bajo",IF(OR(AND(AU279="Muy baja",AX279="Moderado"),AND(AU279="Baja",AX279="Menor"),AND(AU279="Baja",AX279="Moderado"),AND(AU279="Media",AX279="Leve"),AND(AU279="Media",AX279="Menor"),AND(AU279="Media",AX279="Moderado"),AND(AU279="Alta",AX279="Leve"),AND(AU279="Alta",AX279="Menor")),"Moderado",IF(OR(AND(AU279="Muy Baja",AX279="Mayor"),AND(AU279="Baja",AX279="Mayor"),AND(AU279="Media",AX279="Mayor"),AND(AU279="Alta",AX279="Moderado"),AND(AU279="Alta",AX279="Mayor"),AND(AU279="Muy Alta",AX279="Leve"),AND(AU279="Muy Alta",AX279="Menor"),AND(AU279="Muy Alta",AX279="Moderado"),AND(AU279="Muy Alta",AX279="Mayor")),"Alto",IF(OR(AND(AU279="Muy Baja",AX279="Catastrófico"),AND(AU279="Baja",AX279="Catastrófico"),AND(AU279="Media",AX279="Catastrófico"),AND(AU279="Alta",AX279="Catastrófico"),AND(AU279="Muy Alta",AX279="Catastrófico")),"Extremo","")))),"")</f>
        <v>Moderado</v>
      </c>
      <c r="BA279" s="1015" t="s">
        <v>228</v>
      </c>
      <c r="BB279" s="46" t="s">
        <v>1746</v>
      </c>
      <c r="BC279" s="46" t="s">
        <v>1747</v>
      </c>
      <c r="BD279" s="723">
        <f t="shared" si="22"/>
        <v>1</v>
      </c>
      <c r="BE279" s="9"/>
      <c r="BF279" s="9"/>
      <c r="BG279" s="9"/>
      <c r="BH279" s="9">
        <v>1</v>
      </c>
      <c r="BI279" s="46" t="s">
        <v>1748</v>
      </c>
      <c r="BJ279" s="46" t="s">
        <v>1749</v>
      </c>
      <c r="BK279" s="46"/>
      <c r="BL279" s="46"/>
      <c r="BM279" s="48"/>
      <c r="BN279" s="48"/>
      <c r="BO279" s="48"/>
      <c r="BP279" s="48"/>
      <c r="BQ279" s="104"/>
      <c r="BR279" s="797"/>
      <c r="BS279" s="883"/>
      <c r="BT279" s="883"/>
      <c r="BU279" s="1050"/>
      <c r="BV279" s="1075"/>
      <c r="BW279" s="1075"/>
      <c r="BX279" s="1836"/>
      <c r="BY279" s="1852"/>
      <c r="BZ279" s="997"/>
    </row>
    <row r="280" spans="1:78" ht="145" x14ac:dyDescent="0.2">
      <c r="A280" s="1817"/>
      <c r="B280" s="1818"/>
      <c r="C280" s="1819"/>
      <c r="D280" s="1820"/>
      <c r="E280" s="1004"/>
      <c r="F280" s="1759"/>
      <c r="G280" s="995"/>
      <c r="H280" s="1013"/>
      <c r="I280" s="1774"/>
      <c r="J280" s="1767"/>
      <c r="K280" s="1022"/>
      <c r="L280" s="995"/>
      <c r="M280" s="1169"/>
      <c r="N280" s="995"/>
      <c r="O280" s="995"/>
      <c r="P280" s="995"/>
      <c r="Q280" s="1829"/>
      <c r="R280" s="1774"/>
      <c r="S280" s="1825"/>
      <c r="T280" s="1774"/>
      <c r="U280" s="1825"/>
      <c r="V280" s="1774"/>
      <c r="W280" s="1825"/>
      <c r="X280" s="1781"/>
      <c r="Y280" s="1825"/>
      <c r="Z280" s="1825"/>
      <c r="AA280" s="1769"/>
      <c r="AB280" s="812">
        <v>2</v>
      </c>
      <c r="AC280" s="774" t="s">
        <v>1750</v>
      </c>
      <c r="AD280" s="774" t="s">
        <v>1751</v>
      </c>
      <c r="AE280" s="774" t="s">
        <v>1752</v>
      </c>
      <c r="AF280" s="816" t="str">
        <f t="shared" si="17"/>
        <v>Probabilidad</v>
      </c>
      <c r="AG280" s="751" t="s">
        <v>1657</v>
      </c>
      <c r="AH280" s="790">
        <f t="shared" si="18"/>
        <v>0.25</v>
      </c>
      <c r="AI280" s="751" t="s">
        <v>222</v>
      </c>
      <c r="AJ280" s="790">
        <f t="shared" si="19"/>
        <v>0.15</v>
      </c>
      <c r="AK280" s="814">
        <f t="shared" si="20"/>
        <v>0.4</v>
      </c>
      <c r="AL280" s="817">
        <f>IFERROR(IF(AND(AF279="Probabilidad",AF280="Probabilidad"),(AL279-(+AL279*AK280)),IF(AF280="Probabilidad",(S279-(+S279*AK280)),IF(AF280="Impacto",AL279,""))),"")</f>
        <v>0.216</v>
      </c>
      <c r="AM280" s="817">
        <f>IFERROR(IF(AND(AF279="Impacto",AF280="Impacto"),(AM279-(+AM279*AK280)),IF(AF280="Impacto",(Y279-(+Y279*AK280)),IF(AF280="Probabilidad",AM279,""))),"")</f>
        <v>0.6</v>
      </c>
      <c r="AN280" s="751" t="s">
        <v>223</v>
      </c>
      <c r="AO280" s="751" t="s">
        <v>224</v>
      </c>
      <c r="AP280" s="751" t="s">
        <v>241</v>
      </c>
      <c r="AQ280" s="751" t="s">
        <v>226</v>
      </c>
      <c r="AR280" s="1013"/>
      <c r="AS280" s="1767"/>
      <c r="AT280" s="1767"/>
      <c r="AU280" s="1769"/>
      <c r="AV280" s="1767"/>
      <c r="AW280" s="1767"/>
      <c r="AX280" s="1769"/>
      <c r="AY280" s="1769"/>
      <c r="AZ280" s="1769"/>
      <c r="BA280" s="1774"/>
      <c r="BB280" s="789" t="s">
        <v>1753</v>
      </c>
      <c r="BC280" s="789" t="s">
        <v>1754</v>
      </c>
      <c r="BD280" s="759">
        <f t="shared" si="22"/>
        <v>4</v>
      </c>
      <c r="BE280" s="774">
        <v>1</v>
      </c>
      <c r="BF280" s="774">
        <v>1</v>
      </c>
      <c r="BG280" s="774">
        <v>1</v>
      </c>
      <c r="BH280" s="774">
        <v>1</v>
      </c>
      <c r="BI280" s="789" t="s">
        <v>1748</v>
      </c>
      <c r="BJ280" s="789" t="s">
        <v>1755</v>
      </c>
      <c r="BK280" s="789"/>
      <c r="BL280" s="789"/>
      <c r="BM280" s="791"/>
      <c r="BN280" s="791"/>
      <c r="BO280" s="791"/>
      <c r="BP280" s="791"/>
      <c r="BQ280" s="792"/>
      <c r="BR280" s="796"/>
      <c r="BS280" s="884"/>
      <c r="BT280" s="884"/>
      <c r="BU280" s="1051"/>
      <c r="BV280" s="1191"/>
      <c r="BW280" s="1191"/>
      <c r="BX280" s="1837"/>
      <c r="BY280" s="1853"/>
      <c r="BZ280" s="998"/>
    </row>
    <row r="281" spans="1:78" ht="167" x14ac:dyDescent="0.2">
      <c r="A281" s="1817"/>
      <c r="B281" s="1818"/>
      <c r="C281" s="1819"/>
      <c r="D281" s="1820"/>
      <c r="E281" s="1004"/>
      <c r="F281" s="1759"/>
      <c r="G281" s="995"/>
      <c r="H281" s="1013"/>
      <c r="I281" s="1774"/>
      <c r="J281" s="1767"/>
      <c r="K281" s="1022"/>
      <c r="L281" s="995"/>
      <c r="M281" s="1169"/>
      <c r="N281" s="995"/>
      <c r="O281" s="995"/>
      <c r="P281" s="995"/>
      <c r="Q281" s="1829"/>
      <c r="R281" s="1774"/>
      <c r="S281" s="1825"/>
      <c r="T281" s="1774"/>
      <c r="U281" s="1825"/>
      <c r="V281" s="1774"/>
      <c r="W281" s="1825"/>
      <c r="X281" s="1781"/>
      <c r="Y281" s="1825"/>
      <c r="Z281" s="1825"/>
      <c r="AA281" s="1769"/>
      <c r="AB281" s="812">
        <v>3</v>
      </c>
      <c r="AC281" s="761" t="s">
        <v>1756</v>
      </c>
      <c r="AD281" s="761">
        <v>4</v>
      </c>
      <c r="AE281" s="774" t="s">
        <v>1631</v>
      </c>
      <c r="AF281" s="813" t="str">
        <f t="shared" si="17"/>
        <v>Impacto</v>
      </c>
      <c r="AG281" s="780" t="s">
        <v>264</v>
      </c>
      <c r="AH281" s="790">
        <f t="shared" si="18"/>
        <v>0.1</v>
      </c>
      <c r="AI281" s="780" t="s">
        <v>222</v>
      </c>
      <c r="AJ281" s="790">
        <f t="shared" si="19"/>
        <v>0.15</v>
      </c>
      <c r="AK281" s="814">
        <f t="shared" si="20"/>
        <v>0.25</v>
      </c>
      <c r="AL281" s="815">
        <f>IFERROR(IF(AND(AF280="Probabilidad",AF281="Probabilidad"),(AL280-(+AL280*AK281)),IF(AND(AF280="Impacto",AF281="Probabilidad"),(AL279-(+AL279*AK281)),IF(AF281="Impacto",AL280,""))),"")</f>
        <v>0.216</v>
      </c>
      <c r="AM281" s="815">
        <f>IFERROR(IF(AND(AF280="Impacto",AF281="Impacto"),(AM280-(+AM280*AK281)),IF(AND(AF280="Probabilidad",AF281="Impacto"),(AM279-(+AM279*AK281)),IF(AF281="Probabilidad",AM280,""))),"")</f>
        <v>0.44999999999999996</v>
      </c>
      <c r="AN281" s="751" t="s">
        <v>1157</v>
      </c>
      <c r="AO281" s="751" t="s">
        <v>291</v>
      </c>
      <c r="AP281" s="751" t="s">
        <v>241</v>
      </c>
      <c r="AQ281" s="751" t="s">
        <v>226</v>
      </c>
      <c r="AR281" s="1013"/>
      <c r="AS281" s="1767"/>
      <c r="AT281" s="1767"/>
      <c r="AU281" s="1769"/>
      <c r="AV281" s="1767"/>
      <c r="AW281" s="1767"/>
      <c r="AX281" s="1769"/>
      <c r="AY281" s="1769"/>
      <c r="AZ281" s="1769"/>
      <c r="BA281" s="1774"/>
      <c r="BB281" s="789"/>
      <c r="BC281" s="789"/>
      <c r="BD281" s="822" t="str">
        <f t="shared" si="22"/>
        <v/>
      </c>
      <c r="BE281" s="774"/>
      <c r="BF281" s="774"/>
      <c r="BG281" s="774"/>
      <c r="BH281" s="774"/>
      <c r="BI281" s="789"/>
      <c r="BJ281" s="789"/>
      <c r="BK281" s="789"/>
      <c r="BL281" s="789"/>
      <c r="BM281" s="791"/>
      <c r="BN281" s="791"/>
      <c r="BO281" s="791"/>
      <c r="BP281" s="791"/>
      <c r="BQ281" s="792"/>
      <c r="BR281" s="796"/>
      <c r="BS281" s="884"/>
      <c r="BT281" s="884"/>
      <c r="BU281" s="1051"/>
      <c r="BV281" s="1191"/>
      <c r="BW281" s="1191"/>
      <c r="BX281" s="1837"/>
      <c r="BY281" s="1853"/>
      <c r="BZ281" s="998"/>
    </row>
    <row r="282" spans="1:78" ht="118" x14ac:dyDescent="0.2">
      <c r="A282" s="1817"/>
      <c r="B282" s="1818"/>
      <c r="C282" s="1819"/>
      <c r="D282" s="1820"/>
      <c r="E282" s="1004"/>
      <c r="F282" s="1759"/>
      <c r="G282" s="995"/>
      <c r="H282" s="1013"/>
      <c r="I282" s="1774"/>
      <c r="J282" s="1767"/>
      <c r="K282" s="1022"/>
      <c r="L282" s="995"/>
      <c r="M282" s="1169"/>
      <c r="N282" s="995"/>
      <c r="O282" s="995"/>
      <c r="P282" s="995"/>
      <c r="Q282" s="1829"/>
      <c r="R282" s="1774"/>
      <c r="S282" s="1825"/>
      <c r="T282" s="1774"/>
      <c r="U282" s="1825"/>
      <c r="V282" s="1774"/>
      <c r="W282" s="1825"/>
      <c r="X282" s="1781"/>
      <c r="Y282" s="1825"/>
      <c r="Z282" s="1825"/>
      <c r="AA282" s="1769"/>
      <c r="AB282" s="812">
        <v>4</v>
      </c>
      <c r="AC282" s="774" t="s">
        <v>1757</v>
      </c>
      <c r="AD282" s="774">
        <v>4</v>
      </c>
      <c r="AE282" s="774" t="s">
        <v>1631</v>
      </c>
      <c r="AF282" s="813" t="str">
        <f t="shared" si="17"/>
        <v>Probabilidad</v>
      </c>
      <c r="AG282" s="780" t="s">
        <v>221</v>
      </c>
      <c r="AH282" s="790">
        <f t="shared" si="18"/>
        <v>0.25</v>
      </c>
      <c r="AI282" s="780" t="s">
        <v>734</v>
      </c>
      <c r="AJ282" s="790">
        <f t="shared" si="19"/>
        <v>0.25</v>
      </c>
      <c r="AK282" s="814">
        <f t="shared" si="20"/>
        <v>0.5</v>
      </c>
      <c r="AL282" s="815">
        <f>IFERROR(IF(AND(AF281="Probabilidad",AF282="Probabilidad"),(AL281-(+AL281*AK282)),IF(AND(AF281="Impacto",AF282="Probabilidad"),(AL280-(+AL280*AK282)),IF(AF282="Impacto",AL281,""))),"")</f>
        <v>0.108</v>
      </c>
      <c r="AM282" s="815">
        <f>IFERROR(IF(AND(AF281="Impacto",AF282="Impacto"),(AM281-(+AM281*AK282)),IF(AND(AF281="Probabilidad",AF282="Impacto"),(AM280-(+AM280*AK282)),IF(AF282="Probabilidad",AM281,""))),"")</f>
        <v>0.44999999999999996</v>
      </c>
      <c r="AN282" s="751" t="s">
        <v>1157</v>
      </c>
      <c r="AO282" s="751" t="s">
        <v>443</v>
      </c>
      <c r="AP282" s="751" t="s">
        <v>241</v>
      </c>
      <c r="AQ282" s="751" t="s">
        <v>226</v>
      </c>
      <c r="AR282" s="1013"/>
      <c r="AS282" s="1767"/>
      <c r="AT282" s="1767"/>
      <c r="AU282" s="1769"/>
      <c r="AV282" s="1767"/>
      <c r="AW282" s="1767"/>
      <c r="AX282" s="1769"/>
      <c r="AY282" s="1769"/>
      <c r="AZ282" s="1769"/>
      <c r="BA282" s="1774"/>
      <c r="BB282" s="789"/>
      <c r="BC282" s="789"/>
      <c r="BD282" s="822" t="str">
        <f t="shared" si="22"/>
        <v/>
      </c>
      <c r="BE282" s="774"/>
      <c r="BF282" s="774"/>
      <c r="BG282" s="774"/>
      <c r="BH282" s="774"/>
      <c r="BI282" s="789"/>
      <c r="BJ282" s="789"/>
      <c r="BK282" s="789"/>
      <c r="BL282" s="789"/>
      <c r="BM282" s="791"/>
      <c r="BN282" s="791"/>
      <c r="BO282" s="791"/>
      <c r="BP282" s="791"/>
      <c r="BQ282" s="792"/>
      <c r="BR282" s="796"/>
      <c r="BS282" s="884"/>
      <c r="BT282" s="884"/>
      <c r="BU282" s="1051"/>
      <c r="BV282" s="1191"/>
      <c r="BW282" s="1191"/>
      <c r="BX282" s="1837"/>
      <c r="BY282" s="1853"/>
      <c r="BZ282" s="998"/>
    </row>
    <row r="283" spans="1:78" ht="16" x14ac:dyDescent="0.2">
      <c r="A283" s="1817"/>
      <c r="B283" s="1818"/>
      <c r="C283" s="1819"/>
      <c r="D283" s="1820"/>
      <c r="E283" s="1004"/>
      <c r="F283" s="1759"/>
      <c r="G283" s="995"/>
      <c r="H283" s="1013"/>
      <c r="I283" s="1774"/>
      <c r="J283" s="1767"/>
      <c r="K283" s="1022"/>
      <c r="L283" s="995"/>
      <c r="M283" s="1169"/>
      <c r="N283" s="995"/>
      <c r="O283" s="995"/>
      <c r="P283" s="995"/>
      <c r="Q283" s="1829"/>
      <c r="R283" s="1774"/>
      <c r="S283" s="1825"/>
      <c r="T283" s="1774"/>
      <c r="U283" s="1825"/>
      <c r="V283" s="1774"/>
      <c r="W283" s="1825"/>
      <c r="X283" s="1781"/>
      <c r="Y283" s="1825"/>
      <c r="Z283" s="1825"/>
      <c r="AA283" s="1769"/>
      <c r="AB283" s="812">
        <v>5</v>
      </c>
      <c r="AC283" s="895"/>
      <c r="AD283" s="895"/>
      <c r="AE283" s="774"/>
      <c r="AF283" s="813" t="str">
        <f t="shared" si="17"/>
        <v/>
      </c>
      <c r="AG283" s="780"/>
      <c r="AH283" s="790" t="str">
        <f t="shared" si="18"/>
        <v/>
      </c>
      <c r="AI283" s="780"/>
      <c r="AJ283" s="790" t="str">
        <f t="shared" si="19"/>
        <v/>
      </c>
      <c r="AK283" s="814" t="str">
        <f t="shared" si="20"/>
        <v/>
      </c>
      <c r="AL283" s="815" t="str">
        <f>IFERROR(IF(AND(AF282="Probabilidad",AF283="Probabilidad"),(AL282-(+AL282*AK283)),IF(AND(AF282="Impacto",AF283="Probabilidad"),(AL281-(+AL281*AK283)),IF(AF283="Impacto",AL282,""))),"")</f>
        <v/>
      </c>
      <c r="AM283" s="815" t="str">
        <f>IFERROR(IF(AND(AF282="Impacto",AF283="Impacto"),(AM282-(+AM282*AK283)),IF(AND(AF282="Probabilidad",AF283="Impacto"),(AM281-(+AM281*AK283)),IF(AF283="Probabilidad",AM282,""))),"")</f>
        <v/>
      </c>
      <c r="AN283" s="751"/>
      <c r="AO283" s="751"/>
      <c r="AP283" s="751"/>
      <c r="AQ283" s="751"/>
      <c r="AR283" s="1013"/>
      <c r="AS283" s="1767"/>
      <c r="AT283" s="1767"/>
      <c r="AU283" s="1769"/>
      <c r="AV283" s="1767"/>
      <c r="AW283" s="1767"/>
      <c r="AX283" s="1769"/>
      <c r="AY283" s="1769"/>
      <c r="AZ283" s="1769"/>
      <c r="BA283" s="1774"/>
      <c r="BB283" s="789"/>
      <c r="BC283" s="789"/>
      <c r="BD283" s="822" t="str">
        <f t="shared" si="22"/>
        <v/>
      </c>
      <c r="BE283" s="774"/>
      <c r="BF283" s="774"/>
      <c r="BG283" s="774"/>
      <c r="BH283" s="774"/>
      <c r="BI283" s="789"/>
      <c r="BJ283" s="789"/>
      <c r="BK283" s="789"/>
      <c r="BL283" s="789"/>
      <c r="BM283" s="791"/>
      <c r="BN283" s="791"/>
      <c r="BO283" s="791"/>
      <c r="BP283" s="791"/>
      <c r="BQ283" s="792"/>
      <c r="BR283" s="796"/>
      <c r="BS283" s="884"/>
      <c r="BT283" s="884"/>
      <c r="BU283" s="1051"/>
      <c r="BV283" s="1191"/>
      <c r="BW283" s="1191"/>
      <c r="BX283" s="1837"/>
      <c r="BY283" s="1853"/>
      <c r="BZ283" s="998"/>
    </row>
    <row r="284" spans="1:78" ht="17" thickBot="1" x14ac:dyDescent="0.25">
      <c r="A284" s="1817"/>
      <c r="B284" s="1818"/>
      <c r="C284" s="1819"/>
      <c r="D284" s="1821"/>
      <c r="E284" s="1005"/>
      <c r="F284" s="1760"/>
      <c r="G284" s="996"/>
      <c r="H284" s="1014"/>
      <c r="I284" s="1775"/>
      <c r="J284" s="1768"/>
      <c r="K284" s="1023"/>
      <c r="L284" s="996"/>
      <c r="M284" s="1170"/>
      <c r="N284" s="996"/>
      <c r="O284" s="996"/>
      <c r="P284" s="996"/>
      <c r="Q284" s="1830"/>
      <c r="R284" s="1775"/>
      <c r="S284" s="1826"/>
      <c r="T284" s="1775"/>
      <c r="U284" s="1826"/>
      <c r="V284" s="1775"/>
      <c r="W284" s="1826"/>
      <c r="X284" s="1782"/>
      <c r="Y284" s="1826"/>
      <c r="Z284" s="1826"/>
      <c r="AA284" s="1770"/>
      <c r="AB284" s="773">
        <v>6</v>
      </c>
      <c r="AC284" s="757"/>
      <c r="AD284" s="757"/>
      <c r="AE284" s="757"/>
      <c r="AF284" s="896" t="str">
        <f t="shared" si="17"/>
        <v/>
      </c>
      <c r="AG284" s="888"/>
      <c r="AH284" s="887" t="str">
        <f t="shared" si="18"/>
        <v/>
      </c>
      <c r="AI284" s="888"/>
      <c r="AJ284" s="887" t="str">
        <f t="shared" si="19"/>
        <v/>
      </c>
      <c r="AK284" s="889" t="str">
        <f t="shared" si="20"/>
        <v/>
      </c>
      <c r="AL284" s="815" t="str">
        <f>IFERROR(IF(AND(AF283="Probabilidad",AF284="Probabilidad"),(AL283-(+AL283*AK284)),IF(AND(AF283="Impacto",AF284="Probabilidad"),(AL282-(+AL282*AK284)),IF(AF284="Impacto",AL283,""))),"")</f>
        <v/>
      </c>
      <c r="AM284" s="815" t="str">
        <f>IFERROR(IF(AND(AF283="Impacto",AF284="Impacto"),(AM283-(+AM283*AK284)),IF(AND(AF283="Probabilidad",AF284="Impacto"),(AM282-(+AM282*AK284)),IF(AF284="Probabilidad",AM283,""))),"")</f>
        <v/>
      </c>
      <c r="AN284" s="51"/>
      <c r="AO284" s="51"/>
      <c r="AP284" s="51"/>
      <c r="AQ284" s="51"/>
      <c r="AR284" s="1014"/>
      <c r="AS284" s="1768"/>
      <c r="AT284" s="1768"/>
      <c r="AU284" s="1770"/>
      <c r="AV284" s="1768"/>
      <c r="AW284" s="1768"/>
      <c r="AX284" s="1770"/>
      <c r="AY284" s="1770"/>
      <c r="AZ284" s="1770"/>
      <c r="BA284" s="1775"/>
      <c r="BB284" s="770"/>
      <c r="BC284" s="770"/>
      <c r="BD284" s="762" t="str">
        <f t="shared" si="22"/>
        <v/>
      </c>
      <c r="BE284" s="757"/>
      <c r="BF284" s="757"/>
      <c r="BG284" s="757"/>
      <c r="BH284" s="757"/>
      <c r="BI284" s="770"/>
      <c r="BJ284" s="770"/>
      <c r="BK284" s="770"/>
      <c r="BL284" s="770"/>
      <c r="BM284" s="749"/>
      <c r="BN284" s="749"/>
      <c r="BO284" s="749"/>
      <c r="BP284" s="749"/>
      <c r="BQ284" s="766"/>
      <c r="BR284" s="890"/>
      <c r="BS284" s="891"/>
      <c r="BT284" s="891"/>
      <c r="BU284" s="1052"/>
      <c r="BV284" s="1192"/>
      <c r="BW284" s="1192"/>
      <c r="BX284" s="1838"/>
      <c r="BY284" s="1854"/>
      <c r="BZ284" s="999"/>
    </row>
    <row r="285" spans="1:78" ht="167" x14ac:dyDescent="0.2">
      <c r="A285" s="1817" t="s">
        <v>584</v>
      </c>
      <c r="B285" s="1818" t="s">
        <v>1253</v>
      </c>
      <c r="C285" s="1819" t="s">
        <v>586</v>
      </c>
      <c r="D285" s="1000" t="s">
        <v>1387</v>
      </c>
      <c r="E285" s="1003" t="s">
        <v>587</v>
      </c>
      <c r="F285" s="1006">
        <v>1</v>
      </c>
      <c r="G285" s="1490" t="s">
        <v>1758</v>
      </c>
      <c r="H285" s="1012" t="s">
        <v>1247</v>
      </c>
      <c r="I285" s="1015" t="s">
        <v>1218</v>
      </c>
      <c r="J285" s="1812" t="str">
        <f>IF(D285="","",IF(D285="RG",[1]Árbol!A296,IF(D285="RIC",[1]Árbol!A296,IF(D285="RLAFT",[1]Árbol!A296,IF(D285="RF",[1]Árbol!A296,IF(I285="","",(CONCATENATE(I285," ",$M$3," ",G285," ",$M$4," ",O285," ",$M$5," ",N285))))))))</f>
        <v xml:space="preserve">Pérdida de confidencialidad e integridad de 1. SIIC - Sistema de Información Catastral 
(GIC-SIFJ-SIE)
2. LPC (GIC)
3. C&amp;L: CABIDA Y LINDEROS (GIC-SIFJ)
4. VISOR CARTOGRÁFICO (GIC - SIFJ -SIE)
5. Aplicativo Avalúos comerciales
(SIE)  1. Hurto de Información.
2. Pérdida, corrupción, o modificación no autorizada de la información.
Fallas Humanas, Error en el uso  1. Deficiencia en la autorización de permisos de la información.
2. Acceso intencionado por parte de personal no autorizado.
3. Errores en los procesos de recopilación y captura de información.
4. Ausencia de control de acceso.
5. Borrado de información / datos personales por error humano.
6. Desconocimiento o no aplicación de las políticas de seguridad y privacidad de la información </v>
      </c>
      <c r="K285" s="1021" t="s">
        <v>313</v>
      </c>
      <c r="L285" s="994" t="s">
        <v>562</v>
      </c>
      <c r="M285" s="1168" t="s">
        <v>1389</v>
      </c>
      <c r="N285" s="994" t="s">
        <v>1759</v>
      </c>
      <c r="O285" s="994" t="s">
        <v>1760</v>
      </c>
      <c r="P285" s="1075" t="s">
        <v>1392</v>
      </c>
      <c r="Q285" s="1133" t="s">
        <v>1392</v>
      </c>
      <c r="R285" s="1015" t="s">
        <v>340</v>
      </c>
      <c r="S285" s="1877">
        <f>IF(R285="Muy Alta",100%,IF(R285="Alta",80%,IF(R285="Media",60%,IF(R285="Baja",40%,IF(R285="Muy Baja",20%,"")))))</f>
        <v>0.8</v>
      </c>
      <c r="T285" s="1015" t="s">
        <v>317</v>
      </c>
      <c r="U285" s="1877">
        <f>IF(T285="Catastrófico",100%,IF(T285="Mayor",80%,IF(T285="Moderado",60%,IF(T285="Menor",40%,IF(T285="Leve",20%,"")))))</f>
        <v>0.2</v>
      </c>
      <c r="V285" s="1015" t="s">
        <v>251</v>
      </c>
      <c r="W285" s="1877">
        <f>IF(V285="Catastrófico",100%,IF(V285="Mayor",80%,IF(V285="Moderado",60%,IF(V285="Menor",40%,IF(V285="Leve",20%,"")))))</f>
        <v>0.4</v>
      </c>
      <c r="X285" s="1029" t="str">
        <f>IF(Y285=100%,"Catastrófico",IF(Y285=80%,"Mayor",IF(Y285=60%,"Moderado",IF(Y285=40%,"Menor",IF(Y285=20%,"Leve","")))))</f>
        <v>Menor</v>
      </c>
      <c r="Y285" s="1877">
        <f>IF(AND(U285="",W285=""),"",MAX(U285,W285))</f>
        <v>0.4</v>
      </c>
      <c r="Z285" s="1877" t="str">
        <f>CONCATENATE(R285,X285)</f>
        <v>AltaMenor</v>
      </c>
      <c r="AA285" s="1038" t="str">
        <f>IF(Z285="Muy AltaLeve","Alto",IF(Z285="Muy AltaMenor","Alto",IF(Z285="Muy AltaModerado","Alto",IF(Z285="Muy AltaMayor","Alto",IF(Z285="Muy AltaCatastrófico","Extremo",IF(Z285="AltaLeve","Moderado",IF(Z285="AltaMenor","Moderado",IF(Z285="AltaModerado","Alto",IF(Z285="AltaMayor","Alto",IF(Z285="AltaCatastrófico","Extremo",IF(Z285="MediaLeve","Moderado",IF(Z285="MediaMenor","Moderado",IF(Z285="MediaModerado","Moderado",IF(Z285="MediaMayor","Alto",IF(Z285="MediaCatastrófico","Extremo",IF(Z285="BajaLeve","Bajo",IF(Z285="BajaMenor","Moderado",IF(Z285="BajaModerado","Moderado",IF(Z285="BajaMayor","Alto",IF(Z285="BajaCatastrófico","Extremo",IF(Z285="Muy BajaLeve","Bajo",IF(Z285="Muy BajaMenor","Bajo",IF(Z285="Muy BajaModerado","Moderado",IF(Z285="Muy BajaMayor","Alto",IF(Z285="Muy BajaCatastrófico","Extremo","")))))))))))))))))))))))))</f>
        <v>Moderado</v>
      </c>
      <c r="AB285" s="97">
        <v>1</v>
      </c>
      <c r="AC285" s="9" t="s">
        <v>1451</v>
      </c>
      <c r="AD285" s="9" t="s">
        <v>1761</v>
      </c>
      <c r="AE285" s="9" t="s">
        <v>1762</v>
      </c>
      <c r="AF285" s="813" t="str">
        <f t="shared" si="17"/>
        <v>Probabilidad</v>
      </c>
      <c r="AG285" s="10" t="s">
        <v>281</v>
      </c>
      <c r="AH285" s="941">
        <f t="shared" si="18"/>
        <v>0.15</v>
      </c>
      <c r="AI285" s="10" t="s">
        <v>734</v>
      </c>
      <c r="AJ285" s="941">
        <f t="shared" si="19"/>
        <v>0.25</v>
      </c>
      <c r="AK285" s="814">
        <f t="shared" si="20"/>
        <v>0.4</v>
      </c>
      <c r="AL285" s="100">
        <f>IFERROR(IF(AF285="Probabilidad",(S285-(+S285*AK285)),IF(AF285="Impacto",S285,"")),"")</f>
        <v>0.48</v>
      </c>
      <c r="AM285" s="100">
        <f>IFERROR(IF(AF285="Impacto",(Y285-(+Y285*AK285)),IF(AF285="Probabilidad",Y285,"")),"")</f>
        <v>0.4</v>
      </c>
      <c r="AN285" s="50" t="s">
        <v>223</v>
      </c>
      <c r="AO285" s="50" t="s">
        <v>291</v>
      </c>
      <c r="AP285" s="50" t="s">
        <v>241</v>
      </c>
      <c r="AQ285" s="50" t="s">
        <v>226</v>
      </c>
      <c r="AR285" s="1764" t="s">
        <v>1763</v>
      </c>
      <c r="AS285" s="1035">
        <f>S285</f>
        <v>0.8</v>
      </c>
      <c r="AT285" s="1035">
        <f>IF(AL285="","",MIN(AL285:AL290))</f>
        <v>5.9270400000000001E-2</v>
      </c>
      <c r="AU285" s="1032" t="str">
        <f>IFERROR(IF(AT285="","",IF(AT285&lt;=0.2,"Muy Baja",IF(AT285&lt;=0.4,"Baja",IF(AT285&lt;=0.6,"Media",IF(AT285&lt;=0.8,"Alta","Muy Alta"))))),"")</f>
        <v>Muy Baja</v>
      </c>
      <c r="AV285" s="1035">
        <f>Y285</f>
        <v>0.4</v>
      </c>
      <c r="AW285" s="1035">
        <f>IF(AM285="","",MIN(AM285:AM290))</f>
        <v>0.4</v>
      </c>
      <c r="AX285" s="1032" t="str">
        <f>IFERROR(IF(AW285="","",IF(AW285&lt;=0.2,"Leve",IF(AW285&lt;=0.4,"Menor",IF(AW285&lt;=0.6,"Moderado",IF(AW285&lt;=0.8,"Mayor","Catastrófico"))))),"")</f>
        <v>Menor</v>
      </c>
      <c r="AY285" s="1032" t="str">
        <f>AA285</f>
        <v>Moderado</v>
      </c>
      <c r="AZ285" s="1032" t="str">
        <f>IFERROR(IF(OR(AND(AU285="Muy Baja",AX285="Leve"),AND(AU285="Muy Baja",AX285="Menor"),AND(AU285="Baja",AX285="Leve")),"Bajo",IF(OR(AND(AU285="Muy baja",AX285="Moderado"),AND(AU285="Baja",AX285="Menor"),AND(AU285="Baja",AX285="Moderado"),AND(AU285="Media",AX285="Leve"),AND(AU285="Media",AX285="Menor"),AND(AU285="Media",AX285="Moderado"),AND(AU285="Alta",AX285="Leve"),AND(AU285="Alta",AX285="Menor")),"Moderado",IF(OR(AND(AU285="Muy Baja",AX285="Mayor"),AND(AU285="Baja",AX285="Mayor"),AND(AU285="Media",AX285="Mayor"),AND(AU285="Alta",AX285="Moderado"),AND(AU285="Alta",AX285="Mayor"),AND(AU285="Muy Alta",AX285="Leve"),AND(AU285="Muy Alta",AX285="Menor"),AND(AU285="Muy Alta",AX285="Moderado"),AND(AU285="Muy Alta",AX285="Mayor")),"Alto",IF(OR(AND(AU285="Muy Baja",AX285="Catastrófico"),AND(AU285="Baja",AX285="Catastrófico"),AND(AU285="Media",AX285="Catastrófico"),AND(AU285="Alta",AX285="Catastrófico"),AND(AU285="Muy Alta",AX285="Catastrófico")),"Extremo","")))),"")</f>
        <v>Bajo</v>
      </c>
      <c r="BA285" s="1015" t="s">
        <v>255</v>
      </c>
      <c r="BB285" s="216"/>
      <c r="BC285" s="216"/>
      <c r="BD285" s="102" t="str">
        <f t="shared" si="22"/>
        <v/>
      </c>
      <c r="BE285" s="49"/>
      <c r="BF285" s="49"/>
      <c r="BG285" s="49"/>
      <c r="BH285" s="49"/>
      <c r="BI285" s="46"/>
      <c r="BJ285" s="46"/>
      <c r="BK285" s="46"/>
      <c r="BL285" s="46"/>
      <c r="BM285" s="48"/>
      <c r="BN285" s="48"/>
      <c r="BO285" s="48"/>
      <c r="BP285" s="48"/>
      <c r="BQ285" s="104"/>
      <c r="BR285" s="797"/>
      <c r="BS285" s="883"/>
      <c r="BT285" s="883"/>
      <c r="BU285" s="1050"/>
      <c r="BV285" s="994"/>
      <c r="BW285" s="994"/>
      <c r="BX285" s="1874"/>
      <c r="BY285" s="1839"/>
      <c r="BZ285" s="997"/>
    </row>
    <row r="286" spans="1:78" ht="167" x14ac:dyDescent="0.2">
      <c r="A286" s="1817"/>
      <c r="B286" s="1818"/>
      <c r="C286" s="1819"/>
      <c r="D286" s="1820"/>
      <c r="E286" s="1004"/>
      <c r="F286" s="1759"/>
      <c r="G286" s="1491"/>
      <c r="H286" s="1013"/>
      <c r="I286" s="1774"/>
      <c r="J286" s="1767"/>
      <c r="K286" s="1022"/>
      <c r="L286" s="995"/>
      <c r="M286" s="1169"/>
      <c r="N286" s="995"/>
      <c r="O286" s="995"/>
      <c r="P286" s="1191"/>
      <c r="Q286" s="1827"/>
      <c r="R286" s="1774"/>
      <c r="S286" s="1878"/>
      <c r="T286" s="1774"/>
      <c r="U286" s="1878"/>
      <c r="V286" s="1774"/>
      <c r="W286" s="1878"/>
      <c r="X286" s="1781"/>
      <c r="Y286" s="1878"/>
      <c r="Z286" s="1878"/>
      <c r="AA286" s="1039"/>
      <c r="AB286" s="812">
        <v>2</v>
      </c>
      <c r="AC286" s="761" t="s">
        <v>1764</v>
      </c>
      <c r="AD286" s="761" t="s">
        <v>1761</v>
      </c>
      <c r="AE286" s="774" t="s">
        <v>1765</v>
      </c>
      <c r="AF286" s="813" t="str">
        <f t="shared" si="17"/>
        <v>Probabilidad</v>
      </c>
      <c r="AG286" s="780" t="s">
        <v>281</v>
      </c>
      <c r="AH286" s="941">
        <f t="shared" si="18"/>
        <v>0.15</v>
      </c>
      <c r="AI286" s="780" t="s">
        <v>734</v>
      </c>
      <c r="AJ286" s="941">
        <f t="shared" si="19"/>
        <v>0.25</v>
      </c>
      <c r="AK286" s="814">
        <f t="shared" si="20"/>
        <v>0.4</v>
      </c>
      <c r="AL286" s="815">
        <f>IFERROR(IF(AND(AF285="Probabilidad",AF286="Probabilidad"),(AL285-(+AL285*AK286)),IF(AF286="Probabilidad",(S285-(+S285*AK286)),IF(AF286="Impacto",AL285,""))),"")</f>
        <v>0.28799999999999998</v>
      </c>
      <c r="AM286" s="815">
        <f>IFERROR(IF(AND(AF285="Impacto",AF286="Impacto"),(AM285-(+AM285*AK286)),IF(AF286="Impacto",(Y285-(+Y285*AK286)),IF(AF286="Probabilidad",AM285,""))),"")</f>
        <v>0.4</v>
      </c>
      <c r="AN286" s="751" t="s">
        <v>223</v>
      </c>
      <c r="AO286" s="751" t="s">
        <v>291</v>
      </c>
      <c r="AP286" s="751" t="s">
        <v>241</v>
      </c>
      <c r="AQ286" s="751" t="s">
        <v>226</v>
      </c>
      <c r="AR286" s="1013"/>
      <c r="AS286" s="1767"/>
      <c r="AT286" s="1767"/>
      <c r="AU286" s="1769"/>
      <c r="AV286" s="1767"/>
      <c r="AW286" s="1767"/>
      <c r="AX286" s="1769"/>
      <c r="AY286" s="1769"/>
      <c r="AZ286" s="1769"/>
      <c r="BA286" s="1774"/>
      <c r="BB286" s="788"/>
      <c r="BC286" s="788"/>
      <c r="BD286" s="781" t="str">
        <f t="shared" si="22"/>
        <v/>
      </c>
      <c r="BE286" s="755"/>
      <c r="BF286" s="755"/>
      <c r="BG286" s="755"/>
      <c r="BH286" s="755"/>
      <c r="BI286" s="789"/>
      <c r="BJ286" s="789"/>
      <c r="BK286" s="789"/>
      <c r="BL286" s="789"/>
      <c r="BM286" s="791"/>
      <c r="BN286" s="791"/>
      <c r="BO286" s="791"/>
      <c r="BP286" s="791"/>
      <c r="BQ286" s="792"/>
      <c r="BR286" s="796"/>
      <c r="BS286" s="884"/>
      <c r="BT286" s="884"/>
      <c r="BU286" s="1051"/>
      <c r="BV286" s="995"/>
      <c r="BW286" s="995"/>
      <c r="BX286" s="1875"/>
      <c r="BY286" s="1840"/>
      <c r="BZ286" s="998"/>
    </row>
    <row r="287" spans="1:78" ht="167" x14ac:dyDescent="0.2">
      <c r="A287" s="1817"/>
      <c r="B287" s="1818"/>
      <c r="C287" s="1819"/>
      <c r="D287" s="1820"/>
      <c r="E287" s="1004"/>
      <c r="F287" s="1759"/>
      <c r="G287" s="1491"/>
      <c r="H287" s="1013"/>
      <c r="I287" s="1774"/>
      <c r="J287" s="1767"/>
      <c r="K287" s="1022"/>
      <c r="L287" s="995"/>
      <c r="M287" s="1169"/>
      <c r="N287" s="995"/>
      <c r="O287" s="995"/>
      <c r="P287" s="1191"/>
      <c r="Q287" s="1827"/>
      <c r="R287" s="1774"/>
      <c r="S287" s="1878"/>
      <c r="T287" s="1774"/>
      <c r="U287" s="1878"/>
      <c r="V287" s="1774"/>
      <c r="W287" s="1878"/>
      <c r="X287" s="1781"/>
      <c r="Y287" s="1878"/>
      <c r="Z287" s="1878"/>
      <c r="AA287" s="1039"/>
      <c r="AB287" s="812">
        <v>3</v>
      </c>
      <c r="AC287" s="761" t="s">
        <v>1764</v>
      </c>
      <c r="AD287" s="761" t="s">
        <v>1761</v>
      </c>
      <c r="AE287" s="774" t="s">
        <v>1765</v>
      </c>
      <c r="AF287" s="813" t="str">
        <f t="shared" si="17"/>
        <v>Probabilidad</v>
      </c>
      <c r="AG287" s="780" t="s">
        <v>281</v>
      </c>
      <c r="AH287" s="941">
        <f t="shared" si="18"/>
        <v>0.15</v>
      </c>
      <c r="AI287" s="780" t="s">
        <v>222</v>
      </c>
      <c r="AJ287" s="941">
        <f t="shared" si="19"/>
        <v>0.15</v>
      </c>
      <c r="AK287" s="814">
        <f t="shared" si="20"/>
        <v>0.3</v>
      </c>
      <c r="AL287" s="815">
        <f>IFERROR(IF(AND(AF286="Probabilidad",AF287="Probabilidad"),(AL286-(+AL286*AK287)),IF(AND(AF286="Impacto",AF287="Probabilidad"),(AL285-(+AL285*AK287)),IF(AF287="Impacto",AL286,""))),"")</f>
        <v>0.2016</v>
      </c>
      <c r="AM287" s="815">
        <f>IFERROR(IF(AND(AF286="Impacto",AF287="Impacto"),(AM286-(+AM286*AK287)),IF(AND(AF286="Probabilidad",AF287="Impacto"),(AM285-(+AM285*AK287)),IF(AF287="Probabilidad",AM286,""))),"")</f>
        <v>0.4</v>
      </c>
      <c r="AN287" s="751" t="s">
        <v>223</v>
      </c>
      <c r="AO287" s="751" t="s">
        <v>291</v>
      </c>
      <c r="AP287" s="751" t="s">
        <v>241</v>
      </c>
      <c r="AQ287" s="751" t="s">
        <v>226</v>
      </c>
      <c r="AR287" s="1013"/>
      <c r="AS287" s="1767"/>
      <c r="AT287" s="1767"/>
      <c r="AU287" s="1769"/>
      <c r="AV287" s="1767"/>
      <c r="AW287" s="1767"/>
      <c r="AX287" s="1769"/>
      <c r="AY287" s="1769"/>
      <c r="AZ287" s="1769"/>
      <c r="BA287" s="1774"/>
      <c r="BB287" s="788"/>
      <c r="BC287" s="788"/>
      <c r="BD287" s="781" t="str">
        <f t="shared" si="22"/>
        <v/>
      </c>
      <c r="BE287" s="755"/>
      <c r="BF287" s="755"/>
      <c r="BG287" s="755"/>
      <c r="BH287" s="755"/>
      <c r="BI287" s="789"/>
      <c r="BJ287" s="789"/>
      <c r="BK287" s="789"/>
      <c r="BL287" s="789"/>
      <c r="BM287" s="791"/>
      <c r="BN287" s="791"/>
      <c r="BO287" s="791"/>
      <c r="BP287" s="791"/>
      <c r="BQ287" s="792"/>
      <c r="BR287" s="796"/>
      <c r="BS287" s="884"/>
      <c r="BT287" s="884"/>
      <c r="BU287" s="1051"/>
      <c r="BV287" s="995"/>
      <c r="BW287" s="995"/>
      <c r="BX287" s="1875"/>
      <c r="BY287" s="1840"/>
      <c r="BZ287" s="998"/>
    </row>
    <row r="288" spans="1:78" ht="167" x14ac:dyDescent="0.2">
      <c r="A288" s="1817"/>
      <c r="B288" s="1818"/>
      <c r="C288" s="1819"/>
      <c r="D288" s="1820"/>
      <c r="E288" s="1004"/>
      <c r="F288" s="1759"/>
      <c r="G288" s="1491"/>
      <c r="H288" s="1013"/>
      <c r="I288" s="1774"/>
      <c r="J288" s="1767"/>
      <c r="K288" s="1022"/>
      <c r="L288" s="995"/>
      <c r="M288" s="1169"/>
      <c r="N288" s="995"/>
      <c r="O288" s="995"/>
      <c r="P288" s="1191"/>
      <c r="Q288" s="1827"/>
      <c r="R288" s="1774"/>
      <c r="S288" s="1878"/>
      <c r="T288" s="1774"/>
      <c r="U288" s="1878"/>
      <c r="V288" s="1774"/>
      <c r="W288" s="1878"/>
      <c r="X288" s="1781"/>
      <c r="Y288" s="1878"/>
      <c r="Z288" s="1878"/>
      <c r="AA288" s="1039"/>
      <c r="AB288" s="812">
        <v>4</v>
      </c>
      <c r="AC288" s="774" t="s">
        <v>1766</v>
      </c>
      <c r="AD288" s="774" t="s">
        <v>1761</v>
      </c>
      <c r="AE288" s="774" t="s">
        <v>1765</v>
      </c>
      <c r="AF288" s="813" t="str">
        <f t="shared" si="17"/>
        <v>Probabilidad</v>
      </c>
      <c r="AG288" s="780" t="s">
        <v>281</v>
      </c>
      <c r="AH288" s="941">
        <f t="shared" si="18"/>
        <v>0.15</v>
      </c>
      <c r="AI288" s="780" t="s">
        <v>222</v>
      </c>
      <c r="AJ288" s="941">
        <f t="shared" si="19"/>
        <v>0.15</v>
      </c>
      <c r="AK288" s="814">
        <f t="shared" si="20"/>
        <v>0.3</v>
      </c>
      <c r="AL288" s="815">
        <f>IFERROR(IF(AND(AF287="Probabilidad",AF288="Probabilidad"),(AL287-(+AL287*AK288)),IF(AND(AF287="Impacto",AF288="Probabilidad"),(AL286-(+AL286*AK288)),IF(AF288="Impacto",AL287,""))),"")</f>
        <v>0.14112</v>
      </c>
      <c r="AM288" s="815">
        <f>IFERROR(IF(AND(AF287="Impacto",AF288="Impacto"),(AM287-(+AM287*AK288)),IF(AND(AF287="Probabilidad",AF288="Impacto"),(AM286-(+AM286*AK288)),IF(AF288="Probabilidad",AM287,""))),"")</f>
        <v>0.4</v>
      </c>
      <c r="AN288" s="751" t="s">
        <v>223</v>
      </c>
      <c r="AO288" s="751" t="s">
        <v>291</v>
      </c>
      <c r="AP288" s="751" t="s">
        <v>241</v>
      </c>
      <c r="AQ288" s="751" t="s">
        <v>226</v>
      </c>
      <c r="AR288" s="1013"/>
      <c r="AS288" s="1767"/>
      <c r="AT288" s="1767"/>
      <c r="AU288" s="1769"/>
      <c r="AV288" s="1767"/>
      <c r="AW288" s="1767"/>
      <c r="AX288" s="1769"/>
      <c r="AY288" s="1769"/>
      <c r="AZ288" s="1769"/>
      <c r="BA288" s="1774"/>
      <c r="BB288" s="788"/>
      <c r="BC288" s="788"/>
      <c r="BD288" s="781" t="str">
        <f t="shared" si="22"/>
        <v/>
      </c>
      <c r="BE288" s="755"/>
      <c r="BF288" s="755"/>
      <c r="BG288" s="755"/>
      <c r="BH288" s="755"/>
      <c r="BI288" s="789"/>
      <c r="BJ288" s="789"/>
      <c r="BK288" s="789"/>
      <c r="BL288" s="789"/>
      <c r="BM288" s="791"/>
      <c r="BN288" s="791"/>
      <c r="BO288" s="791"/>
      <c r="BP288" s="791"/>
      <c r="BQ288" s="792"/>
      <c r="BR288" s="796"/>
      <c r="BS288" s="884"/>
      <c r="BT288" s="884"/>
      <c r="BU288" s="1051"/>
      <c r="BV288" s="995"/>
      <c r="BW288" s="995"/>
      <c r="BX288" s="1875"/>
      <c r="BY288" s="1840"/>
      <c r="BZ288" s="998"/>
    </row>
    <row r="289" spans="1:78" ht="145" x14ac:dyDescent="0.2">
      <c r="A289" s="1817"/>
      <c r="B289" s="1818"/>
      <c r="C289" s="1819"/>
      <c r="D289" s="1820"/>
      <c r="E289" s="1004"/>
      <c r="F289" s="1759"/>
      <c r="G289" s="1491"/>
      <c r="H289" s="1013"/>
      <c r="I289" s="1774"/>
      <c r="J289" s="1767"/>
      <c r="K289" s="1022"/>
      <c r="L289" s="995"/>
      <c r="M289" s="1169"/>
      <c r="N289" s="995"/>
      <c r="O289" s="995"/>
      <c r="P289" s="1191"/>
      <c r="Q289" s="1827"/>
      <c r="R289" s="1774"/>
      <c r="S289" s="1878"/>
      <c r="T289" s="1774"/>
      <c r="U289" s="1878"/>
      <c r="V289" s="1774"/>
      <c r="W289" s="1878"/>
      <c r="X289" s="1781"/>
      <c r="Y289" s="1878"/>
      <c r="Z289" s="1878"/>
      <c r="AA289" s="1039"/>
      <c r="AB289" s="812">
        <v>5</v>
      </c>
      <c r="AC289" s="774" t="s">
        <v>1571</v>
      </c>
      <c r="AD289" s="774" t="s">
        <v>1761</v>
      </c>
      <c r="AE289" s="774" t="s">
        <v>1572</v>
      </c>
      <c r="AF289" s="813" t="str">
        <f t="shared" si="17"/>
        <v>Probabilidad</v>
      </c>
      <c r="AG289" s="780" t="s">
        <v>221</v>
      </c>
      <c r="AH289" s="941">
        <f t="shared" si="18"/>
        <v>0.25</v>
      </c>
      <c r="AI289" s="780" t="s">
        <v>222</v>
      </c>
      <c r="AJ289" s="941">
        <f t="shared" si="19"/>
        <v>0.15</v>
      </c>
      <c r="AK289" s="814">
        <f t="shared" si="20"/>
        <v>0.4</v>
      </c>
      <c r="AL289" s="815">
        <f>IFERROR(IF(AND(AF288="Probabilidad",AF289="Probabilidad"),(AL288-(+AL288*AK289)),IF(AND(AF288="Impacto",AF289="Probabilidad"),(AL287-(+AL287*AK289)),IF(AF289="Impacto",AL288,""))),"")</f>
        <v>8.4671999999999997E-2</v>
      </c>
      <c r="AM289" s="815">
        <f>IFERROR(IF(AND(AF288="Impacto",AF289="Impacto"),(AM288-(+AM288*AK289)),IF(AND(AF288="Probabilidad",AF289="Impacto"),(AM287-(+AM287*AK289)),IF(AF289="Probabilidad",AM288,""))),"")</f>
        <v>0.4</v>
      </c>
      <c r="AN289" s="751" t="s">
        <v>223</v>
      </c>
      <c r="AO289" s="751" t="s">
        <v>245</v>
      </c>
      <c r="AP289" s="751" t="s">
        <v>241</v>
      </c>
      <c r="AQ289" s="751" t="s">
        <v>226</v>
      </c>
      <c r="AR289" s="1013"/>
      <c r="AS289" s="1767"/>
      <c r="AT289" s="1767"/>
      <c r="AU289" s="1769"/>
      <c r="AV289" s="1767"/>
      <c r="AW289" s="1767"/>
      <c r="AX289" s="1769"/>
      <c r="AY289" s="1769"/>
      <c r="AZ289" s="1769"/>
      <c r="BA289" s="1774"/>
      <c r="BB289" s="788"/>
      <c r="BC289" s="788"/>
      <c r="BD289" s="781" t="str">
        <f t="shared" si="22"/>
        <v/>
      </c>
      <c r="BE289" s="755"/>
      <c r="BF289" s="755"/>
      <c r="BG289" s="755"/>
      <c r="BH289" s="755"/>
      <c r="BI289" s="789"/>
      <c r="BJ289" s="789"/>
      <c r="BK289" s="789"/>
      <c r="BL289" s="789"/>
      <c r="BM289" s="791"/>
      <c r="BN289" s="791"/>
      <c r="BO289" s="791"/>
      <c r="BP289" s="791"/>
      <c r="BQ289" s="792"/>
      <c r="BR289" s="796"/>
      <c r="BS289" s="884"/>
      <c r="BT289" s="884"/>
      <c r="BU289" s="1051"/>
      <c r="BV289" s="995"/>
      <c r="BW289" s="995"/>
      <c r="BX289" s="1875"/>
      <c r="BY289" s="1840"/>
      <c r="BZ289" s="998"/>
    </row>
    <row r="290" spans="1:78" ht="146" thickBot="1" x14ac:dyDescent="0.25">
      <c r="A290" s="1817"/>
      <c r="B290" s="1818"/>
      <c r="C290" s="1819"/>
      <c r="D290" s="1821"/>
      <c r="E290" s="1005"/>
      <c r="F290" s="1760"/>
      <c r="G290" s="1492"/>
      <c r="H290" s="1014"/>
      <c r="I290" s="1775"/>
      <c r="J290" s="1768"/>
      <c r="K290" s="1023"/>
      <c r="L290" s="996"/>
      <c r="M290" s="1170"/>
      <c r="N290" s="996"/>
      <c r="O290" s="996"/>
      <c r="P290" s="1192"/>
      <c r="Q290" s="1828"/>
      <c r="R290" s="1775"/>
      <c r="S290" s="1879"/>
      <c r="T290" s="1775"/>
      <c r="U290" s="1879"/>
      <c r="V290" s="1775"/>
      <c r="W290" s="1879"/>
      <c r="X290" s="1782"/>
      <c r="Y290" s="1879"/>
      <c r="Z290" s="1879"/>
      <c r="AA290" s="1040"/>
      <c r="AB290" s="773">
        <v>6</v>
      </c>
      <c r="AC290" s="757" t="s">
        <v>1767</v>
      </c>
      <c r="AD290" s="757" t="s">
        <v>1761</v>
      </c>
      <c r="AE290" s="757" t="s">
        <v>1768</v>
      </c>
      <c r="AF290" s="819" t="str">
        <f t="shared" si="17"/>
        <v>Probabilidad</v>
      </c>
      <c r="AG290" s="888" t="s">
        <v>281</v>
      </c>
      <c r="AH290" s="942">
        <f t="shared" si="18"/>
        <v>0.15</v>
      </c>
      <c r="AI290" s="888" t="s">
        <v>222</v>
      </c>
      <c r="AJ290" s="942">
        <f t="shared" si="19"/>
        <v>0.15</v>
      </c>
      <c r="AK290" s="889">
        <f t="shared" si="20"/>
        <v>0.3</v>
      </c>
      <c r="AL290" s="815">
        <f>IFERROR(IF(AND(AF289="Probabilidad",AF290="Probabilidad"),(AL289-(+AL289*AK290)),IF(AND(AF289="Impacto",AF290="Probabilidad"),(AL288-(+AL288*AK290)),IF(AF290="Impacto",AL289,""))),"")</f>
        <v>5.9270400000000001E-2</v>
      </c>
      <c r="AM290" s="815">
        <f>IFERROR(IF(AND(AF289="Impacto",AF290="Impacto"),(AM289-(+AM289*AK290)),IF(AND(AF289="Probabilidad",AF290="Impacto"),(AM288-(+AM288*AK290)),IF(AF290="Probabilidad",AM289,""))),"")</f>
        <v>0.4</v>
      </c>
      <c r="AN290" s="126" t="s">
        <v>223</v>
      </c>
      <c r="AO290" s="51" t="s">
        <v>443</v>
      </c>
      <c r="AP290" s="51" t="s">
        <v>241</v>
      </c>
      <c r="AQ290" s="51" t="s">
        <v>226</v>
      </c>
      <c r="AR290" s="1014"/>
      <c r="AS290" s="1768"/>
      <c r="AT290" s="1768"/>
      <c r="AU290" s="1770"/>
      <c r="AV290" s="1768"/>
      <c r="AW290" s="1768"/>
      <c r="AX290" s="1770"/>
      <c r="AY290" s="1770"/>
      <c r="AZ290" s="1770"/>
      <c r="BA290" s="1775"/>
      <c r="BB290" s="873"/>
      <c r="BC290" s="873"/>
      <c r="BD290" s="767" t="str">
        <f t="shared" si="22"/>
        <v/>
      </c>
      <c r="BE290" s="826"/>
      <c r="BF290" s="826"/>
      <c r="BG290" s="826"/>
      <c r="BH290" s="826"/>
      <c r="BI290" s="770"/>
      <c r="BJ290" s="770"/>
      <c r="BK290" s="770"/>
      <c r="BL290" s="770"/>
      <c r="BM290" s="749"/>
      <c r="BN290" s="749"/>
      <c r="BO290" s="749"/>
      <c r="BP290" s="749"/>
      <c r="BQ290" s="766"/>
      <c r="BR290" s="890"/>
      <c r="BS290" s="891"/>
      <c r="BT290" s="891"/>
      <c r="BU290" s="1052"/>
      <c r="BV290" s="996"/>
      <c r="BW290" s="996"/>
      <c r="BX290" s="1876"/>
      <c r="BY290" s="1841"/>
      <c r="BZ290" s="999"/>
    </row>
    <row r="291" spans="1:78" ht="118" x14ac:dyDescent="0.2">
      <c r="A291" s="1817"/>
      <c r="B291" s="1818"/>
      <c r="C291" s="1819"/>
      <c r="D291" s="1000" t="s">
        <v>1387</v>
      </c>
      <c r="E291" s="1003" t="s">
        <v>587</v>
      </c>
      <c r="F291" s="1006">
        <v>2</v>
      </c>
      <c r="G291" s="1490" t="s">
        <v>1769</v>
      </c>
      <c r="H291" s="1012" t="s">
        <v>1247</v>
      </c>
      <c r="I291" s="1015" t="s">
        <v>1215</v>
      </c>
      <c r="J291" s="1812" t="str">
        <f>IF(D291="","",IF(D291="RG",[1]Árbol!A302,IF(D291="RIC",[1]Árbol!A302,IF(D291="RLAFT",[1]Árbol!A302,IF(D291="RF",[1]Árbol!A302,IF(I291="","",(CONCATENATE(I291," ",$M$3," ",G291," ",$M$4," ",O291," ",$M$5," ",N291))))))))</f>
        <v>Pérdida de Disponibilidad de 1. SIIC - Sistema de Información Catastral 
(GIC-SIFJ-SIE)
2. LPC (GIC)
3. C&amp;L: CABIDA Y LINDEROS (GIC-SIFJ)
4. VISOR CARTOGRÁFICO (GIC-SIFJ-SIE)
5. Aplicativo Avalúos comerciales
(SIE)  
1. Falla en los sistemas.
2. Pérdida o corrupción de la información.
3. Fallas Humanas
4. Fallas de conexión de internet o red.  1. Retraso en la salida de información de los sistemas.
2. Ausencia de copias de respaldo o backups de la información.
3. Errores en los procesos de recopilación y captura de información.
4. Desconocimiento o no aplicación de las políticas de seguridad y privacidad de la
información 
5. Deficiencia en la definición de planes de continuidad.</v>
      </c>
      <c r="K291" s="1021" t="s">
        <v>313</v>
      </c>
      <c r="L291" s="994" t="s">
        <v>562</v>
      </c>
      <c r="M291" s="1168" t="s">
        <v>1389</v>
      </c>
      <c r="N291" s="994" t="s">
        <v>1770</v>
      </c>
      <c r="O291" s="994" t="s">
        <v>1771</v>
      </c>
      <c r="P291" s="1490" t="s">
        <v>1392</v>
      </c>
      <c r="Q291" s="1896" t="s">
        <v>1392</v>
      </c>
      <c r="R291" s="1015" t="s">
        <v>340</v>
      </c>
      <c r="S291" s="1877">
        <f>IF(R291="Muy Alta",100%,IF(R291="Alta",80%,IF(R291="Media",60%,IF(R291="Baja",40%,IF(R291="Muy Baja",20%,"")))))</f>
        <v>0.8</v>
      </c>
      <c r="T291" s="1015" t="s">
        <v>317</v>
      </c>
      <c r="U291" s="1877">
        <f>IF(T291="Catastrófico",100%,IF(T291="Mayor",80%,IF(T291="Moderado",60%,IF(T291="Menor",40%,IF(T291="Leve",20%,"")))))</f>
        <v>0.2</v>
      </c>
      <c r="V291" s="1015" t="s">
        <v>251</v>
      </c>
      <c r="W291" s="1877">
        <f>IF(V291="Catastrófico",100%,IF(V291="Mayor",80%,IF(V291="Moderado",60%,IF(V291="Menor",40%,IF(V291="Leve",20%,"")))))</f>
        <v>0.4</v>
      </c>
      <c r="X291" s="1029" t="str">
        <f>IF(Y291=100%,"Catastrófico",IF(Y291=80%,"Mayor",IF(Y291=60%,"Moderado",IF(Y291=40%,"Menor",IF(Y291=20%,"Leve","")))))</f>
        <v>Menor</v>
      </c>
      <c r="Y291" s="1877">
        <f>IF(AND(U291="",W291=""),"",MAX(U291,W291))</f>
        <v>0.4</v>
      </c>
      <c r="Z291" s="1877" t="str">
        <f>CONCATENATE(R291,X291)</f>
        <v>AltaMenor</v>
      </c>
      <c r="AA291" s="1032" t="str">
        <f>IF(Z291="Muy AltaLeve","Alto",IF(Z291="Muy AltaMenor","Alto",IF(Z291="Muy AltaModerado","Alto",IF(Z291="Muy AltaMayor","Alto",IF(Z291="Muy AltaCatastrófico","Extremo",IF(Z291="AltaLeve","Moderado",IF(Z291="AltaMenor","Moderado",IF(Z291="AltaModerado","Alto",IF(Z291="AltaMayor","Alto",IF(Z291="AltaCatastrófico","Extremo",IF(Z291="MediaLeve","Moderado",IF(Z291="MediaMenor","Moderado",IF(Z291="MediaModerado","Moderado",IF(Z291="MediaMayor","Alto",IF(Z291="MediaCatastrófico","Extremo",IF(Z291="BajaLeve","Bajo",IF(Z291="BajaMenor","Moderado",IF(Z291="BajaModerado","Moderado",IF(Z291="BajaMayor","Alto",IF(Z291="BajaCatastrófico","Extremo",IF(Z291="Muy BajaLeve","Bajo",IF(Z291="Muy BajaMenor","Bajo",IF(Z291="Muy BajaModerado","Moderado",IF(Z291="Muy BajaMayor","Alto",IF(Z291="Muy BajaCatastrófico","Extremo","")))))))))))))))))))))))))</f>
        <v>Moderado</v>
      </c>
      <c r="AB291" s="97">
        <v>1</v>
      </c>
      <c r="AC291" s="12" t="s">
        <v>1571</v>
      </c>
      <c r="AD291" s="12" t="s">
        <v>1772</v>
      </c>
      <c r="AE291" s="12" t="s">
        <v>1572</v>
      </c>
      <c r="AF291" s="99" t="str">
        <f t="shared" si="17"/>
        <v>Probabilidad</v>
      </c>
      <c r="AG291" s="10" t="s">
        <v>281</v>
      </c>
      <c r="AH291" s="940">
        <f t="shared" si="18"/>
        <v>0.15</v>
      </c>
      <c r="AI291" s="10" t="s">
        <v>222</v>
      </c>
      <c r="AJ291" s="940">
        <f t="shared" si="19"/>
        <v>0.15</v>
      </c>
      <c r="AK291" s="101">
        <f t="shared" si="20"/>
        <v>0.3</v>
      </c>
      <c r="AL291" s="100">
        <f>IFERROR(IF(AF291="Probabilidad",(S291-(+S291*AK291)),IF(AF291="Impacto",S291,"")),"")</f>
        <v>0.56000000000000005</v>
      </c>
      <c r="AM291" s="100">
        <f>IFERROR(IF(AF291="Impacto",(Y291-(+Y291*AK291)),IF(AF291="Probabilidad",Y291,"")),"")</f>
        <v>0.4</v>
      </c>
      <c r="AN291" s="50" t="s">
        <v>859</v>
      </c>
      <c r="AO291" s="50" t="s">
        <v>245</v>
      </c>
      <c r="AP291" s="50" t="s">
        <v>241</v>
      </c>
      <c r="AQ291" s="50" t="s">
        <v>226</v>
      </c>
      <c r="AR291" s="1764" t="s">
        <v>1773</v>
      </c>
      <c r="AS291" s="1035">
        <f>S291</f>
        <v>0.8</v>
      </c>
      <c r="AT291" s="1035">
        <f>IF(AL291="","",MIN(AL291:AL296))</f>
        <v>0.56000000000000005</v>
      </c>
      <c r="AU291" s="1032" t="str">
        <f>IFERROR(IF(AT291="","",IF(AT291&lt;=0.2,"Muy Baja",IF(AT291&lt;=0.4,"Baja",IF(AT291&lt;=0.6,"Media",IF(AT291&lt;=0.8,"Alta","Muy Alta"))))),"")</f>
        <v>Media</v>
      </c>
      <c r="AV291" s="1035">
        <f>Y291</f>
        <v>0.4</v>
      </c>
      <c r="AW291" s="1035">
        <f>IF(AM291="","",MIN(AM291:AM296))</f>
        <v>0.30000000000000004</v>
      </c>
      <c r="AX291" s="1032" t="str">
        <f>IFERROR(IF(AW291="","",IF(AW291&lt;=0.2,"Leve",IF(AW291&lt;=0.4,"Menor",IF(AW291&lt;=0.6,"Moderado",IF(AW291&lt;=0.8,"Mayor","Catastrófico"))))),"")</f>
        <v>Menor</v>
      </c>
      <c r="AY291" s="1032" t="str">
        <f>AA291</f>
        <v>Moderado</v>
      </c>
      <c r="AZ291" s="1032" t="str">
        <f>IFERROR(IF(OR(AND(AU291="Muy Baja",AX291="Leve"),AND(AU291="Muy Baja",AX291="Menor"),AND(AU291="Baja",AX291="Leve")),"Bajo",IF(OR(AND(AU291="Muy baja",AX291="Moderado"),AND(AU291="Baja",AX291="Menor"),AND(AU291="Baja",AX291="Moderado"),AND(AU291="Media",AX291="Leve"),AND(AU291="Media",AX291="Menor"),AND(AU291="Media",AX291="Moderado"),AND(AU291="Alta",AX291="Leve"),AND(AU291="Alta",AX291="Menor")),"Moderado",IF(OR(AND(AU291="Muy Baja",AX291="Mayor"),AND(AU291="Baja",AX291="Mayor"),AND(AU291="Media",AX291="Mayor"),AND(AU291="Alta",AX291="Moderado"),AND(AU291="Alta",AX291="Mayor"),AND(AU291="Muy Alta",AX291="Leve"),AND(AU291="Muy Alta",AX291="Menor"),AND(AU291="Muy Alta",AX291="Moderado"),AND(AU291="Muy Alta",AX291="Mayor")),"Alto",IF(OR(AND(AU291="Muy Baja",AX291="Catastrófico"),AND(AU291="Baja",AX291="Catastrófico"),AND(AU291="Media",AX291="Catastrófico"),AND(AU291="Alta",AX291="Catastrófico"),AND(AU291="Muy Alta",AX291="Catastrófico")),"Extremo","")))),"")</f>
        <v>Moderado</v>
      </c>
      <c r="BA291" s="1015" t="s">
        <v>228</v>
      </c>
      <c r="BB291" s="46" t="s">
        <v>1774</v>
      </c>
      <c r="BC291" s="46" t="s">
        <v>1775</v>
      </c>
      <c r="BD291" s="103">
        <f t="shared" si="22"/>
        <v>2</v>
      </c>
      <c r="BE291" s="9"/>
      <c r="BF291" s="9">
        <v>1</v>
      </c>
      <c r="BG291" s="9"/>
      <c r="BH291" s="9">
        <v>1</v>
      </c>
      <c r="BI291" s="46" t="s">
        <v>1776</v>
      </c>
      <c r="BJ291" s="46" t="s">
        <v>1777</v>
      </c>
      <c r="BK291" s="779"/>
      <c r="BL291" s="953"/>
      <c r="BM291" s="48"/>
      <c r="BN291" s="48"/>
      <c r="BO291" s="48"/>
      <c r="BP291" s="48"/>
      <c r="BQ291" s="104"/>
      <c r="BR291" s="797"/>
      <c r="BS291" s="883"/>
      <c r="BT291" s="883"/>
      <c r="BU291" s="1050"/>
      <c r="BV291" s="994"/>
      <c r="BW291" s="994"/>
      <c r="BX291" s="1874"/>
      <c r="BY291" s="1852"/>
      <c r="BZ291" s="997"/>
    </row>
    <row r="292" spans="1:78" ht="167" x14ac:dyDescent="0.2">
      <c r="A292" s="1817"/>
      <c r="B292" s="1818"/>
      <c r="C292" s="1819"/>
      <c r="D292" s="1820"/>
      <c r="E292" s="1004"/>
      <c r="F292" s="1759"/>
      <c r="G292" s="1491"/>
      <c r="H292" s="1013"/>
      <c r="I292" s="1774"/>
      <c r="J292" s="1767"/>
      <c r="K292" s="1022"/>
      <c r="L292" s="995"/>
      <c r="M292" s="1169"/>
      <c r="N292" s="995"/>
      <c r="O292" s="995"/>
      <c r="P292" s="1491"/>
      <c r="Q292" s="1897"/>
      <c r="R292" s="1774"/>
      <c r="S292" s="1878"/>
      <c r="T292" s="1774"/>
      <c r="U292" s="1878"/>
      <c r="V292" s="1774"/>
      <c r="W292" s="1878"/>
      <c r="X292" s="1781"/>
      <c r="Y292" s="1878"/>
      <c r="Z292" s="1878"/>
      <c r="AA292" s="1769"/>
      <c r="AB292" s="812">
        <v>2</v>
      </c>
      <c r="AC292" s="829" t="s">
        <v>1778</v>
      </c>
      <c r="AD292" s="829">
        <v>5</v>
      </c>
      <c r="AE292" s="829" t="s">
        <v>1779</v>
      </c>
      <c r="AF292" s="816" t="str">
        <f t="shared" si="17"/>
        <v>Impacto</v>
      </c>
      <c r="AG292" s="751" t="s">
        <v>264</v>
      </c>
      <c r="AH292" s="941">
        <f t="shared" si="18"/>
        <v>0.1</v>
      </c>
      <c r="AI292" s="751" t="s">
        <v>222</v>
      </c>
      <c r="AJ292" s="941">
        <f t="shared" si="19"/>
        <v>0.15</v>
      </c>
      <c r="AK292" s="814">
        <f t="shared" si="20"/>
        <v>0.25</v>
      </c>
      <c r="AL292" s="817">
        <f>IFERROR(IF(AND(AF291="Probabilidad",AF292="Probabilidad"),(AL291-(+AL291*AK292)),IF(AF292="Probabilidad",(S291-(+S291*AK292)),IF(AF292="Impacto",AL291,""))),"")</f>
        <v>0.56000000000000005</v>
      </c>
      <c r="AM292" s="817">
        <f>IFERROR(IF(AND(AF291="Impacto",AF292="Impacto"),(AM291-(+AM291*AK292)),IF(AF292="Impacto",(Y291-(+Y291*AK292)),IF(AF292="Probabilidad",AM291,""))),"")</f>
        <v>0.30000000000000004</v>
      </c>
      <c r="AN292" s="751" t="s">
        <v>859</v>
      </c>
      <c r="AO292" s="751" t="s">
        <v>291</v>
      </c>
      <c r="AP292" s="751" t="s">
        <v>241</v>
      </c>
      <c r="AQ292" s="751" t="s">
        <v>226</v>
      </c>
      <c r="AR292" s="1013"/>
      <c r="AS292" s="1767"/>
      <c r="AT292" s="1767"/>
      <c r="AU292" s="1769"/>
      <c r="AV292" s="1767"/>
      <c r="AW292" s="1767"/>
      <c r="AX292" s="1769"/>
      <c r="AY292" s="1769"/>
      <c r="AZ292" s="1769"/>
      <c r="BA292" s="1774"/>
      <c r="BB292" s="789" t="s">
        <v>1780</v>
      </c>
      <c r="BC292" s="789" t="s">
        <v>1781</v>
      </c>
      <c r="BD292" s="822">
        <f t="shared" si="22"/>
        <v>2</v>
      </c>
      <c r="BE292" s="774"/>
      <c r="BF292" s="774">
        <v>1</v>
      </c>
      <c r="BG292" s="774"/>
      <c r="BH292" s="774">
        <v>1</v>
      </c>
      <c r="BI292" s="789" t="s">
        <v>1776</v>
      </c>
      <c r="BJ292" s="789" t="s">
        <v>1782</v>
      </c>
      <c r="BK292" s="954"/>
      <c r="BL292" s="955"/>
      <c r="BM292" s="791"/>
      <c r="BN292" s="791"/>
      <c r="BO292" s="791"/>
      <c r="BP292" s="791"/>
      <c r="BQ292" s="792"/>
      <c r="BR292" s="796"/>
      <c r="BS292" s="884"/>
      <c r="BT292" s="884"/>
      <c r="BU292" s="1051"/>
      <c r="BV292" s="995"/>
      <c r="BW292" s="995"/>
      <c r="BX292" s="1875"/>
      <c r="BY292" s="1853"/>
      <c r="BZ292" s="998"/>
    </row>
    <row r="293" spans="1:78" ht="67" x14ac:dyDescent="0.2">
      <c r="A293" s="1817"/>
      <c r="B293" s="1818"/>
      <c r="C293" s="1819"/>
      <c r="D293" s="1820"/>
      <c r="E293" s="1004"/>
      <c r="F293" s="1759"/>
      <c r="G293" s="1491"/>
      <c r="H293" s="1013"/>
      <c r="I293" s="1774"/>
      <c r="J293" s="1767"/>
      <c r="K293" s="1022"/>
      <c r="L293" s="995"/>
      <c r="M293" s="1169"/>
      <c r="N293" s="995"/>
      <c r="O293" s="995"/>
      <c r="P293" s="1491"/>
      <c r="Q293" s="1897"/>
      <c r="R293" s="1774"/>
      <c r="S293" s="1878"/>
      <c r="T293" s="1774"/>
      <c r="U293" s="1878"/>
      <c r="V293" s="1774"/>
      <c r="W293" s="1878"/>
      <c r="X293" s="1781"/>
      <c r="Y293" s="1878"/>
      <c r="Z293" s="1878"/>
      <c r="AA293" s="1769"/>
      <c r="AB293" s="812">
        <v>3</v>
      </c>
      <c r="AC293" s="829" t="s">
        <v>1783</v>
      </c>
      <c r="AD293" s="829">
        <v>5</v>
      </c>
      <c r="AE293" s="829" t="s">
        <v>1784</v>
      </c>
      <c r="AF293" s="813" t="str">
        <f t="shared" si="17"/>
        <v>Probabilidad</v>
      </c>
      <c r="AG293" s="780" t="s">
        <v>221</v>
      </c>
      <c r="AH293" s="941">
        <f t="shared" si="18"/>
        <v>0.25</v>
      </c>
      <c r="AI293" s="780"/>
      <c r="AJ293" s="941" t="str">
        <f t="shared" si="19"/>
        <v/>
      </c>
      <c r="AK293" s="814" t="str">
        <f t="shared" si="20"/>
        <v/>
      </c>
      <c r="AL293" s="815" t="str">
        <f>IFERROR(IF(AND(AF292="Probabilidad",AF293="Probabilidad"),(AL292-(+AL292*AK293)),IF(AND(AF292="Impacto",AF293="Probabilidad"),(AL291-(+AL291*AK293)),IF(AF293="Impacto",AL292,""))),"")</f>
        <v/>
      </c>
      <c r="AM293" s="815">
        <f>IFERROR(IF(AND(AF292="Impacto",AF293="Impacto"),(AM292-(+AM292*AK293)),IF(AND(AF292="Probabilidad",AF293="Impacto"),(AM291-(+AM291*AK293)),IF(AF293="Probabilidad",AM292,""))),"")</f>
        <v>0.30000000000000004</v>
      </c>
      <c r="AN293" s="751"/>
      <c r="AO293" s="751"/>
      <c r="AP293" s="751"/>
      <c r="AQ293" s="751"/>
      <c r="AR293" s="1013"/>
      <c r="AS293" s="1767"/>
      <c r="AT293" s="1767"/>
      <c r="AU293" s="1769"/>
      <c r="AV293" s="1767"/>
      <c r="AW293" s="1767"/>
      <c r="AX293" s="1769"/>
      <c r="AY293" s="1769"/>
      <c r="AZ293" s="1769"/>
      <c r="BA293" s="1774"/>
      <c r="BB293" s="789" t="s">
        <v>1785</v>
      </c>
      <c r="BC293" s="789" t="s">
        <v>1786</v>
      </c>
      <c r="BD293" s="822">
        <f t="shared" si="22"/>
        <v>2</v>
      </c>
      <c r="BE293" s="774"/>
      <c r="BF293" s="774">
        <v>1</v>
      </c>
      <c r="BG293" s="774"/>
      <c r="BH293" s="774">
        <v>1</v>
      </c>
      <c r="BI293" s="789" t="s">
        <v>1776</v>
      </c>
      <c r="BJ293" s="789" t="s">
        <v>1782</v>
      </c>
      <c r="BK293" s="235"/>
      <c r="BL293" s="955"/>
      <c r="BM293" s="791"/>
      <c r="BN293" s="791"/>
      <c r="BO293" s="791"/>
      <c r="BP293" s="791"/>
      <c r="BQ293" s="792"/>
      <c r="BR293" s="796"/>
      <c r="BS293" s="884"/>
      <c r="BT293" s="884"/>
      <c r="BU293" s="1051"/>
      <c r="BV293" s="995"/>
      <c r="BW293" s="995"/>
      <c r="BX293" s="1875"/>
      <c r="BY293" s="1853"/>
      <c r="BZ293" s="998"/>
    </row>
    <row r="294" spans="1:78" ht="16" x14ac:dyDescent="0.2">
      <c r="A294" s="1817"/>
      <c r="B294" s="1818"/>
      <c r="C294" s="1819"/>
      <c r="D294" s="1820"/>
      <c r="E294" s="1004"/>
      <c r="F294" s="1759"/>
      <c r="G294" s="1491"/>
      <c r="H294" s="1013"/>
      <c r="I294" s="1774"/>
      <c r="J294" s="1767"/>
      <c r="K294" s="1022"/>
      <c r="L294" s="995"/>
      <c r="M294" s="1169"/>
      <c r="N294" s="995"/>
      <c r="O294" s="995"/>
      <c r="P294" s="1491"/>
      <c r="Q294" s="1897"/>
      <c r="R294" s="1774"/>
      <c r="S294" s="1878"/>
      <c r="T294" s="1774"/>
      <c r="U294" s="1878"/>
      <c r="V294" s="1774"/>
      <c r="W294" s="1878"/>
      <c r="X294" s="1781"/>
      <c r="Y294" s="1878"/>
      <c r="Z294" s="1878"/>
      <c r="AA294" s="1769"/>
      <c r="AB294" s="812">
        <v>4</v>
      </c>
      <c r="AC294" s="886"/>
      <c r="AD294" s="774"/>
      <c r="AE294" s="774"/>
      <c r="AF294" s="813" t="str">
        <f t="shared" si="17"/>
        <v/>
      </c>
      <c r="AG294" s="780"/>
      <c r="AH294" s="941" t="str">
        <f t="shared" si="18"/>
        <v/>
      </c>
      <c r="AI294" s="780"/>
      <c r="AJ294" s="941" t="str">
        <f t="shared" si="19"/>
        <v/>
      </c>
      <c r="AK294" s="814" t="str">
        <f t="shared" si="20"/>
        <v/>
      </c>
      <c r="AL294" s="815" t="str">
        <f>IFERROR(IF(AND(AF293="Probabilidad",AF294="Probabilidad"),(AL293-(+AL293*AK294)),IF(AND(AF293="Impacto",AF294="Probabilidad"),(AL292-(+AL292*AK294)),IF(AF294="Impacto",AL293,""))),"")</f>
        <v/>
      </c>
      <c r="AM294" s="815" t="str">
        <f>IFERROR(IF(AND(AF293="Impacto",AF294="Impacto"),(AM293-(+AM293*AK294)),IF(AND(AF293="Probabilidad",AF294="Impacto"),(AM292-(+AM292*AK294)),IF(AF294="Probabilidad",AM293,""))),"")</f>
        <v/>
      </c>
      <c r="AN294" s="751"/>
      <c r="AO294" s="751"/>
      <c r="AP294" s="751"/>
      <c r="AQ294" s="751"/>
      <c r="AR294" s="1013"/>
      <c r="AS294" s="1767"/>
      <c r="AT294" s="1767"/>
      <c r="AU294" s="1769"/>
      <c r="AV294" s="1767"/>
      <c r="AW294" s="1767"/>
      <c r="AX294" s="1769"/>
      <c r="AY294" s="1769"/>
      <c r="AZ294" s="1769"/>
      <c r="BA294" s="1774"/>
      <c r="BB294" s="789"/>
      <c r="BC294" s="789"/>
      <c r="BD294" s="822" t="str">
        <f t="shared" si="22"/>
        <v/>
      </c>
      <c r="BE294" s="774"/>
      <c r="BF294" s="774"/>
      <c r="BG294" s="774"/>
      <c r="BH294" s="774"/>
      <c r="BI294" s="789"/>
      <c r="BJ294" s="789"/>
      <c r="BK294" s="789"/>
      <c r="BL294" s="789"/>
      <c r="BM294" s="791"/>
      <c r="BN294" s="791"/>
      <c r="BO294" s="791"/>
      <c r="BP294" s="791"/>
      <c r="BQ294" s="792"/>
      <c r="BR294" s="796"/>
      <c r="BS294" s="884"/>
      <c r="BT294" s="884"/>
      <c r="BU294" s="1051"/>
      <c r="BV294" s="995"/>
      <c r="BW294" s="995"/>
      <c r="BX294" s="1875"/>
      <c r="BY294" s="1853"/>
      <c r="BZ294" s="998"/>
    </row>
    <row r="295" spans="1:78" ht="16" x14ac:dyDescent="0.2">
      <c r="A295" s="1817"/>
      <c r="B295" s="1818"/>
      <c r="C295" s="1819"/>
      <c r="D295" s="1820"/>
      <c r="E295" s="1004"/>
      <c r="F295" s="1759"/>
      <c r="G295" s="1491"/>
      <c r="H295" s="1013"/>
      <c r="I295" s="1774"/>
      <c r="J295" s="1767"/>
      <c r="K295" s="1022"/>
      <c r="L295" s="995"/>
      <c r="M295" s="1169"/>
      <c r="N295" s="995"/>
      <c r="O295" s="995"/>
      <c r="P295" s="1491"/>
      <c r="Q295" s="1897"/>
      <c r="R295" s="1774"/>
      <c r="S295" s="1878"/>
      <c r="T295" s="1774"/>
      <c r="U295" s="1878"/>
      <c r="V295" s="1774"/>
      <c r="W295" s="1878"/>
      <c r="X295" s="1781"/>
      <c r="Y295" s="1878"/>
      <c r="Z295" s="1878"/>
      <c r="AA295" s="1769"/>
      <c r="AB295" s="812">
        <v>5</v>
      </c>
      <c r="AC295" s="895"/>
      <c r="AD295" s="895"/>
      <c r="AE295" s="774"/>
      <c r="AF295" s="813" t="str">
        <f t="shared" si="17"/>
        <v/>
      </c>
      <c r="AG295" s="780"/>
      <c r="AH295" s="941" t="str">
        <f t="shared" si="18"/>
        <v/>
      </c>
      <c r="AI295" s="780"/>
      <c r="AJ295" s="941" t="str">
        <f t="shared" si="19"/>
        <v/>
      </c>
      <c r="AK295" s="814" t="str">
        <f t="shared" si="20"/>
        <v/>
      </c>
      <c r="AL295" s="815" t="str">
        <f>IFERROR(IF(AND(AF294="Probabilidad",AF295="Probabilidad"),(AL294-(+AL294*AK295)),IF(AND(AF294="Impacto",AF295="Probabilidad"),(AL293-(+AL293*AK295)),IF(AF295="Impacto",AL294,""))),"")</f>
        <v/>
      </c>
      <c r="AM295" s="815" t="str">
        <f>IFERROR(IF(AND(AF294="Impacto",AF295="Impacto"),(AM294-(+AM294*AK295)),IF(AND(AF294="Probabilidad",AF295="Impacto"),(AM293-(+AM293*AK295)),IF(AF295="Probabilidad",AM294,""))),"")</f>
        <v/>
      </c>
      <c r="AN295" s="751"/>
      <c r="AO295" s="751"/>
      <c r="AP295" s="751"/>
      <c r="AQ295" s="751"/>
      <c r="AR295" s="1013"/>
      <c r="AS295" s="1767"/>
      <c r="AT295" s="1767"/>
      <c r="AU295" s="1769"/>
      <c r="AV295" s="1767"/>
      <c r="AW295" s="1767"/>
      <c r="AX295" s="1769"/>
      <c r="AY295" s="1769"/>
      <c r="AZ295" s="1769"/>
      <c r="BA295" s="1774"/>
      <c r="BB295" s="789"/>
      <c r="BC295" s="789"/>
      <c r="BD295" s="822" t="str">
        <f t="shared" si="22"/>
        <v/>
      </c>
      <c r="BE295" s="774"/>
      <c r="BF295" s="774"/>
      <c r="BG295" s="774"/>
      <c r="BH295" s="774"/>
      <c r="BI295" s="789"/>
      <c r="BJ295" s="789"/>
      <c r="BK295" s="789"/>
      <c r="BL295" s="789"/>
      <c r="BM295" s="791"/>
      <c r="BN295" s="791"/>
      <c r="BO295" s="791"/>
      <c r="BP295" s="791"/>
      <c r="BQ295" s="792"/>
      <c r="BR295" s="796"/>
      <c r="BS295" s="884"/>
      <c r="BT295" s="884"/>
      <c r="BU295" s="1051"/>
      <c r="BV295" s="995"/>
      <c r="BW295" s="995"/>
      <c r="BX295" s="1875"/>
      <c r="BY295" s="1853"/>
      <c r="BZ295" s="998"/>
    </row>
    <row r="296" spans="1:78" ht="17" thickBot="1" x14ac:dyDescent="0.25">
      <c r="A296" s="1817"/>
      <c r="B296" s="1818"/>
      <c r="C296" s="1819"/>
      <c r="D296" s="1821"/>
      <c r="E296" s="1005"/>
      <c r="F296" s="1760"/>
      <c r="G296" s="1492"/>
      <c r="H296" s="1014"/>
      <c r="I296" s="1775"/>
      <c r="J296" s="1768"/>
      <c r="K296" s="1023"/>
      <c r="L296" s="996"/>
      <c r="M296" s="1170"/>
      <c r="N296" s="996"/>
      <c r="O296" s="996"/>
      <c r="P296" s="1492"/>
      <c r="Q296" s="1898"/>
      <c r="R296" s="1775"/>
      <c r="S296" s="1879"/>
      <c r="T296" s="1775"/>
      <c r="U296" s="1879"/>
      <c r="V296" s="1775"/>
      <c r="W296" s="1879"/>
      <c r="X296" s="1782"/>
      <c r="Y296" s="1879"/>
      <c r="Z296" s="1879"/>
      <c r="AA296" s="1770"/>
      <c r="AB296" s="773">
        <v>6</v>
      </c>
      <c r="AC296" s="757"/>
      <c r="AD296" s="757"/>
      <c r="AE296" s="757"/>
      <c r="AF296" s="896" t="str">
        <f t="shared" si="17"/>
        <v/>
      </c>
      <c r="AG296" s="888"/>
      <c r="AH296" s="942" t="str">
        <f t="shared" si="18"/>
        <v/>
      </c>
      <c r="AI296" s="888"/>
      <c r="AJ296" s="942" t="str">
        <f t="shared" si="19"/>
        <v/>
      </c>
      <c r="AK296" s="889" t="str">
        <f t="shared" si="20"/>
        <v/>
      </c>
      <c r="AL296" s="815" t="str">
        <f>IFERROR(IF(AND(AF295="Probabilidad",AF296="Probabilidad"),(AL295-(+AL295*AK296)),IF(AND(AF295="Impacto",AF296="Probabilidad"),(AL294-(+AL294*AK296)),IF(AF296="Impacto",AL295,""))),"")</f>
        <v/>
      </c>
      <c r="AM296" s="815" t="str">
        <f>IFERROR(IF(AND(AF295="Impacto",AF296="Impacto"),(AM295-(+AM295*AK296)),IF(AND(AF295="Probabilidad",AF296="Impacto"),(AM294-(+AM294*AK296)),IF(AF296="Probabilidad",AM295,""))),"")</f>
        <v/>
      </c>
      <c r="AN296" s="51"/>
      <c r="AO296" s="51"/>
      <c r="AP296" s="51"/>
      <c r="AQ296" s="51"/>
      <c r="AR296" s="1014"/>
      <c r="AS296" s="1768"/>
      <c r="AT296" s="1768"/>
      <c r="AU296" s="1770"/>
      <c r="AV296" s="1768"/>
      <c r="AW296" s="1768"/>
      <c r="AX296" s="1770"/>
      <c r="AY296" s="1770"/>
      <c r="AZ296" s="1770"/>
      <c r="BA296" s="1775"/>
      <c r="BB296" s="770"/>
      <c r="BC296" s="770"/>
      <c r="BD296" s="762" t="str">
        <f t="shared" si="22"/>
        <v/>
      </c>
      <c r="BE296" s="757"/>
      <c r="BF296" s="757"/>
      <c r="BG296" s="757"/>
      <c r="BH296" s="757"/>
      <c r="BI296" s="770"/>
      <c r="BJ296" s="770"/>
      <c r="BK296" s="770"/>
      <c r="BL296" s="770"/>
      <c r="BM296" s="749"/>
      <c r="BN296" s="749"/>
      <c r="BO296" s="749"/>
      <c r="BP296" s="749"/>
      <c r="BQ296" s="766"/>
      <c r="BR296" s="890"/>
      <c r="BS296" s="891"/>
      <c r="BT296" s="891"/>
      <c r="BU296" s="1052"/>
      <c r="BV296" s="996"/>
      <c r="BW296" s="996"/>
      <c r="BX296" s="1876"/>
      <c r="BY296" s="1854"/>
      <c r="BZ296" s="999"/>
    </row>
    <row r="297" spans="1:78" ht="118" x14ac:dyDescent="0.2">
      <c r="A297" s="1817"/>
      <c r="B297" s="1818"/>
      <c r="C297" s="1819"/>
      <c r="D297" s="1000" t="s">
        <v>1387</v>
      </c>
      <c r="E297" s="1003" t="s">
        <v>587</v>
      </c>
      <c r="F297" s="1006">
        <v>3</v>
      </c>
      <c r="G297" s="994" t="s">
        <v>1787</v>
      </c>
      <c r="H297" s="1012" t="s">
        <v>1245</v>
      </c>
      <c r="I297" s="1015" t="s">
        <v>1216</v>
      </c>
      <c r="J297" s="1812" t="str">
        <f>IF(D297="","",IF(D297="RG",[1]Árbol!A308,IF(D297="RIC",[1]Árbol!A308,IF(D297="RLAFT",[1]Árbol!A308,IF(D297="RF",[1]Árbol!A308,IF(I297="","",(CONCATENATE(I297," ",$M$3," ",G297," ",$M$4," ",O297," ",$M$5," ",N297))))))))</f>
        <v>Pérdida de Confidencialidad de Recurso Humano de la 
GIC  1. Pérdida, borrado, modificación de información o Acceso no autorizado a los expedientes digitales con Datos Personales
2. Ataque intencionado de acceso a la información digital
3. Fallas Humanas  
1,2,3 Ausencia de control de acceso a la información  digital
2. Deficiencia en la asignación de permisos.
3. Desconocimiento de Políticas de seguridad de la información</v>
      </c>
      <c r="K297" s="1021" t="s">
        <v>313</v>
      </c>
      <c r="L297" s="994" t="s">
        <v>314</v>
      </c>
      <c r="M297" s="1168" t="s">
        <v>1389</v>
      </c>
      <c r="N297" s="994" t="s">
        <v>1788</v>
      </c>
      <c r="O297" s="994" t="s">
        <v>1789</v>
      </c>
      <c r="P297" s="1075" t="s">
        <v>1392</v>
      </c>
      <c r="Q297" s="1133" t="s">
        <v>1392</v>
      </c>
      <c r="R297" s="1015" t="s">
        <v>340</v>
      </c>
      <c r="S297" s="1877">
        <f>IF(R297="Muy Alta",100%,IF(R297="Alta",80%,IF(R297="Media",60%,IF(R297="Baja",40%,IF(R297="Muy Baja",20%,"")))))</f>
        <v>0.8</v>
      </c>
      <c r="T297" s="1015" t="s">
        <v>317</v>
      </c>
      <c r="U297" s="1877">
        <f>IF(T297="Catastrófico",100%,IF(T297="Mayor",80%,IF(T297="Moderado",60%,IF(T297="Menor",40%,IF(T297="Leve",20%,"")))))</f>
        <v>0.2</v>
      </c>
      <c r="V297" s="1015" t="s">
        <v>317</v>
      </c>
      <c r="W297" s="1877">
        <f>IF(V297="Catastrófico",100%,IF(V297="Mayor",80%,IF(V297="Moderado",60%,IF(V297="Menor",40%,IF(V297="Leve",20%,"")))))</f>
        <v>0.2</v>
      </c>
      <c r="X297" s="1029" t="str">
        <f>IF(Y297=100%,"Catastrófico",IF(Y297=80%,"Mayor",IF(Y297=60%,"Moderado",IF(Y297=40%,"Menor",IF(Y297=20%,"Leve","")))))</f>
        <v>Leve</v>
      </c>
      <c r="Y297" s="1877">
        <f>IF(AND(U297="",W297=""),"",MAX(U297,W297))</f>
        <v>0.2</v>
      </c>
      <c r="Z297" s="1877" t="str">
        <f>CONCATENATE(R297,X297)</f>
        <v>AltaLeve</v>
      </c>
      <c r="AA297" s="1032" t="str">
        <f>IF(Z297="Muy AltaLeve","Alto",IF(Z297="Muy AltaMenor","Alto",IF(Z297="Muy AltaModerado","Alto",IF(Z297="Muy AltaMayor","Alto",IF(Z297="Muy AltaCatastrófico","Extremo",IF(Z297="AltaLeve","Moderado",IF(Z297="AltaMenor","Moderado",IF(Z297="AltaModerado","Alto",IF(Z297="AltaMayor","Alto",IF(Z297="AltaCatastrófico","Extremo",IF(Z297="MediaLeve","Moderado",IF(Z297="MediaMenor","Moderado",IF(Z297="MediaModerado","Moderado",IF(Z297="MediaMayor","Alto",IF(Z297="MediaCatastrófico","Extremo",IF(Z297="BajaLeve","Bajo",IF(Z297="BajaMenor","Moderado",IF(Z297="BajaModerado","Moderado",IF(Z297="BajaMayor","Alto",IF(Z297="BajaCatastrófico","Extremo",IF(Z297="Muy BajaLeve","Bajo",IF(Z297="Muy BajaMenor","Bajo",IF(Z297="Muy BajaModerado","Moderado",IF(Z297="Muy BajaMayor","Alto",IF(Z297="Muy BajaCatastrófico","Extremo","")))))))))))))))))))))))))</f>
        <v>Moderado</v>
      </c>
      <c r="AB297" s="97">
        <v>1</v>
      </c>
      <c r="AC297" s="774" t="s">
        <v>1571</v>
      </c>
      <c r="AD297" s="230" t="s">
        <v>1518</v>
      </c>
      <c r="AE297" s="12" t="s">
        <v>1572</v>
      </c>
      <c r="AF297" s="99" t="str">
        <f t="shared" si="17"/>
        <v>Probabilidad</v>
      </c>
      <c r="AG297" s="10" t="s">
        <v>281</v>
      </c>
      <c r="AH297" s="940">
        <f t="shared" si="18"/>
        <v>0.15</v>
      </c>
      <c r="AI297" s="10" t="s">
        <v>222</v>
      </c>
      <c r="AJ297" s="940">
        <f t="shared" si="19"/>
        <v>0.15</v>
      </c>
      <c r="AK297" s="101">
        <f t="shared" si="20"/>
        <v>0.3</v>
      </c>
      <c r="AL297" s="100">
        <f>IFERROR(IF(AF297="Probabilidad",(S297-(+S297*AK297)),IF(AF297="Impacto",S297,"")),"")</f>
        <v>0.56000000000000005</v>
      </c>
      <c r="AM297" s="100">
        <f>IFERROR(IF(AF297="Impacto",(Y297-(+Y297*AK297)),IF(AF297="Probabilidad",Y297,"")),"")</f>
        <v>0.2</v>
      </c>
      <c r="AN297" s="50" t="s">
        <v>859</v>
      </c>
      <c r="AO297" s="50" t="s">
        <v>245</v>
      </c>
      <c r="AP297" s="50" t="s">
        <v>241</v>
      </c>
      <c r="AQ297" s="50" t="s">
        <v>226</v>
      </c>
      <c r="AR297" s="1764" t="s">
        <v>1438</v>
      </c>
      <c r="AS297" s="1035">
        <f>S297</f>
        <v>0.8</v>
      </c>
      <c r="AT297" s="1035">
        <f>IF(AL297="","",MIN(AL297:AL302))</f>
        <v>0.33600000000000002</v>
      </c>
      <c r="AU297" s="1032" t="str">
        <f>IFERROR(IF(AT297="","",IF(AT297&lt;=0.2,"Muy Baja",IF(AT297&lt;=0.4,"Baja",IF(AT297&lt;=0.6,"Media",IF(AT297&lt;=0.8,"Alta","Muy Alta"))))),"")</f>
        <v>Baja</v>
      </c>
      <c r="AV297" s="1035">
        <f>Y297</f>
        <v>0.2</v>
      </c>
      <c r="AW297" s="1035">
        <f>IF(AM297="","",MIN(AM297:AM302))</f>
        <v>0.2</v>
      </c>
      <c r="AX297" s="1032" t="str">
        <f>IFERROR(IF(AW297="","",IF(AW297&lt;=0.2,"Leve",IF(AW297&lt;=0.4,"Menor",IF(AW297&lt;=0.6,"Moderado",IF(AW297&lt;=0.8,"Mayor","Catastrófico"))))),"")</f>
        <v>Leve</v>
      </c>
      <c r="AY297" s="1032" t="str">
        <f>AA297</f>
        <v>Moderado</v>
      </c>
      <c r="AZ297" s="1032" t="str">
        <f>IFERROR(IF(OR(AND(AU297="Muy Baja",AX297="Leve"),AND(AU297="Muy Baja",AX297="Menor"),AND(AU297="Baja",AX297="Leve")),"Bajo",IF(OR(AND(AU297="Muy baja",AX297="Moderado"),AND(AU297="Baja",AX297="Menor"),AND(AU297="Baja",AX297="Moderado"),AND(AU297="Media",AX297="Leve"),AND(AU297="Media",AX297="Menor"),AND(AU297="Media",AX297="Moderado"),AND(AU297="Alta",AX297="Leve"),AND(AU297="Alta",AX297="Menor")),"Moderado",IF(OR(AND(AU297="Muy Baja",AX297="Mayor"),AND(AU297="Baja",AX297="Mayor"),AND(AU297="Media",AX297="Mayor"),AND(AU297="Alta",AX297="Moderado"),AND(AU297="Alta",AX297="Mayor"),AND(AU297="Muy Alta",AX297="Leve"),AND(AU297="Muy Alta",AX297="Menor"),AND(AU297="Muy Alta",AX297="Moderado"),AND(AU297="Muy Alta",AX297="Mayor")),"Alto",IF(OR(AND(AU297="Muy Baja",AX297="Catastrófico"),AND(AU297="Baja",AX297="Catastrófico"),AND(AU297="Media",AX297="Catastrófico"),AND(AU297="Alta",AX297="Catastrófico"),AND(AU297="Muy Alta",AX297="Catastrófico")),"Extremo","")))),"")</f>
        <v>Bajo</v>
      </c>
      <c r="BA297" s="1015" t="s">
        <v>255</v>
      </c>
      <c r="BB297" s="309"/>
      <c r="BC297" s="46"/>
      <c r="BD297" s="103" t="str">
        <f t="shared" si="22"/>
        <v/>
      </c>
      <c r="BE297" s="9"/>
      <c r="BF297" s="9"/>
      <c r="BG297" s="9"/>
      <c r="BH297" s="9"/>
      <c r="BI297" s="46"/>
      <c r="BJ297" s="46"/>
      <c r="BK297" s="46"/>
      <c r="BL297" s="46"/>
      <c r="BM297" s="48"/>
      <c r="BN297" s="48"/>
      <c r="BO297" s="48"/>
      <c r="BP297" s="48"/>
      <c r="BQ297" s="104"/>
      <c r="BR297" s="797"/>
      <c r="BS297" s="883"/>
      <c r="BT297" s="883"/>
      <c r="BU297" s="1050"/>
      <c r="BV297" s="994"/>
      <c r="BW297" s="994"/>
      <c r="BX297" s="1874"/>
      <c r="BY297" s="1852"/>
      <c r="BZ297" s="997"/>
    </row>
    <row r="298" spans="1:78" ht="167" x14ac:dyDescent="0.2">
      <c r="A298" s="1817"/>
      <c r="B298" s="1818"/>
      <c r="C298" s="1819"/>
      <c r="D298" s="1820"/>
      <c r="E298" s="1004"/>
      <c r="F298" s="1759"/>
      <c r="G298" s="995"/>
      <c r="H298" s="1013"/>
      <c r="I298" s="1774"/>
      <c r="J298" s="1767"/>
      <c r="K298" s="1022"/>
      <c r="L298" s="995"/>
      <c r="M298" s="1169"/>
      <c r="N298" s="995"/>
      <c r="O298" s="995"/>
      <c r="P298" s="1191"/>
      <c r="Q298" s="1827"/>
      <c r="R298" s="1774"/>
      <c r="S298" s="1878"/>
      <c r="T298" s="1774"/>
      <c r="U298" s="1878"/>
      <c r="V298" s="1774"/>
      <c r="W298" s="1878"/>
      <c r="X298" s="1781"/>
      <c r="Y298" s="1878"/>
      <c r="Z298" s="1878"/>
      <c r="AA298" s="1769"/>
      <c r="AB298" s="812">
        <v>2</v>
      </c>
      <c r="AC298" s="898" t="s">
        <v>1790</v>
      </c>
      <c r="AD298" s="898" t="s">
        <v>1791</v>
      </c>
      <c r="AE298" s="774" t="s">
        <v>1792</v>
      </c>
      <c r="AF298" s="813" t="str">
        <f t="shared" si="17"/>
        <v>Probabilidad</v>
      </c>
      <c r="AG298" s="780" t="s">
        <v>221</v>
      </c>
      <c r="AH298" s="941">
        <f t="shared" si="18"/>
        <v>0.25</v>
      </c>
      <c r="AI298" s="780" t="s">
        <v>222</v>
      </c>
      <c r="AJ298" s="941">
        <f t="shared" si="19"/>
        <v>0.15</v>
      </c>
      <c r="AK298" s="814">
        <f t="shared" si="20"/>
        <v>0.4</v>
      </c>
      <c r="AL298" s="815">
        <f>IFERROR(IF(AND(AF297="Probabilidad",AF298="Probabilidad"),(AL297-(+AL297*AK298)),IF(AF298="Probabilidad",(S297-(+S297*AK298)),IF(AF298="Impacto",AL297,""))),"")</f>
        <v>0.33600000000000002</v>
      </c>
      <c r="AM298" s="815">
        <f>IFERROR(IF(AND(AF297="Impacto",AF298="Impacto"),(AM297-(+AM297*AK298)),IF(AF298="Impacto",(Y297-(+Y297*AK298)),IF(AF298="Probabilidad",AM297,""))),"")</f>
        <v>0.2</v>
      </c>
      <c r="AN298" s="751" t="s">
        <v>859</v>
      </c>
      <c r="AO298" s="751" t="s">
        <v>291</v>
      </c>
      <c r="AP298" s="751" t="s">
        <v>241</v>
      </c>
      <c r="AQ298" s="751" t="s">
        <v>226</v>
      </c>
      <c r="AR298" s="1013"/>
      <c r="AS298" s="1767"/>
      <c r="AT298" s="1767"/>
      <c r="AU298" s="1769"/>
      <c r="AV298" s="1767"/>
      <c r="AW298" s="1767"/>
      <c r="AX298" s="1769"/>
      <c r="AY298" s="1769"/>
      <c r="AZ298" s="1769"/>
      <c r="BA298" s="1774"/>
      <c r="BB298" s="894"/>
      <c r="BC298" s="789"/>
      <c r="BD298" s="822" t="str">
        <f t="shared" si="22"/>
        <v/>
      </c>
      <c r="BE298" s="774"/>
      <c r="BF298" s="774"/>
      <c r="BG298" s="774"/>
      <c r="BH298" s="774"/>
      <c r="BI298" s="789"/>
      <c r="BJ298" s="789"/>
      <c r="BK298" s="789"/>
      <c r="BL298" s="789"/>
      <c r="BM298" s="791"/>
      <c r="BN298" s="791"/>
      <c r="BO298" s="791"/>
      <c r="BP298" s="791"/>
      <c r="BQ298" s="792"/>
      <c r="BR298" s="796"/>
      <c r="BS298" s="884"/>
      <c r="BT298" s="884"/>
      <c r="BU298" s="1051"/>
      <c r="BV298" s="995"/>
      <c r="BW298" s="995"/>
      <c r="BX298" s="1875"/>
      <c r="BY298" s="1853"/>
      <c r="BZ298" s="998"/>
    </row>
    <row r="299" spans="1:78" ht="16" x14ac:dyDescent="0.2">
      <c r="A299" s="1817"/>
      <c r="B299" s="1818"/>
      <c r="C299" s="1819"/>
      <c r="D299" s="1820"/>
      <c r="E299" s="1004"/>
      <c r="F299" s="1759"/>
      <c r="G299" s="995"/>
      <c r="H299" s="1013"/>
      <c r="I299" s="1774"/>
      <c r="J299" s="1767"/>
      <c r="K299" s="1022"/>
      <c r="L299" s="995"/>
      <c r="M299" s="1169"/>
      <c r="N299" s="995"/>
      <c r="O299" s="995"/>
      <c r="P299" s="1191"/>
      <c r="Q299" s="1827"/>
      <c r="R299" s="1774"/>
      <c r="S299" s="1878"/>
      <c r="T299" s="1774"/>
      <c r="U299" s="1878"/>
      <c r="V299" s="1774"/>
      <c r="W299" s="1878"/>
      <c r="X299" s="1781"/>
      <c r="Y299" s="1878"/>
      <c r="Z299" s="1878"/>
      <c r="AA299" s="1769"/>
      <c r="AB299" s="812">
        <v>3</v>
      </c>
      <c r="AC299" s="898"/>
      <c r="AD299" s="898"/>
      <c r="AE299" s="774"/>
      <c r="AF299" s="813" t="str">
        <f t="shared" si="17"/>
        <v/>
      </c>
      <c r="AG299" s="780"/>
      <c r="AH299" s="941" t="str">
        <f t="shared" si="18"/>
        <v/>
      </c>
      <c r="AI299" s="780"/>
      <c r="AJ299" s="941" t="str">
        <f t="shared" si="19"/>
        <v/>
      </c>
      <c r="AK299" s="814" t="str">
        <f t="shared" si="20"/>
        <v/>
      </c>
      <c r="AL299" s="815" t="str">
        <f>IFERROR(IF(AND(AF298="Probabilidad",AF299="Probabilidad"),(AL298-(+AL298*AK299)),IF(AND(AF298="Impacto",AF299="Probabilidad"),(AL297-(+AL297*AK299)),IF(AF299="Impacto",AL298,""))),"")</f>
        <v/>
      </c>
      <c r="AM299" s="815" t="str">
        <f>IFERROR(IF(AND(AF298="Impacto",AF299="Impacto"),(AM298-(+AM298*AK299)),IF(AND(AF298="Probabilidad",AF299="Impacto"),(AM297-(+AM297*AK299)),IF(AF299="Probabilidad",AM298,""))),"")</f>
        <v/>
      </c>
      <c r="AN299" s="751"/>
      <c r="AO299" s="751"/>
      <c r="AP299" s="751"/>
      <c r="AQ299" s="751"/>
      <c r="AR299" s="1013"/>
      <c r="AS299" s="1767"/>
      <c r="AT299" s="1767"/>
      <c r="AU299" s="1769"/>
      <c r="AV299" s="1767"/>
      <c r="AW299" s="1767"/>
      <c r="AX299" s="1769"/>
      <c r="AY299" s="1769"/>
      <c r="AZ299" s="1769"/>
      <c r="BA299" s="1774"/>
      <c r="BB299" s="894"/>
      <c r="BC299" s="789"/>
      <c r="BD299" s="822" t="str">
        <f t="shared" si="22"/>
        <v/>
      </c>
      <c r="BE299" s="774"/>
      <c r="BF299" s="774"/>
      <c r="BG299" s="774"/>
      <c r="BH299" s="774"/>
      <c r="BI299" s="789"/>
      <c r="BJ299" s="789"/>
      <c r="BK299" s="789"/>
      <c r="BL299" s="789"/>
      <c r="BM299" s="791"/>
      <c r="BN299" s="791"/>
      <c r="BO299" s="791"/>
      <c r="BP299" s="791"/>
      <c r="BQ299" s="792"/>
      <c r="BR299" s="796"/>
      <c r="BS299" s="884"/>
      <c r="BT299" s="884"/>
      <c r="BU299" s="1051"/>
      <c r="BV299" s="995"/>
      <c r="BW299" s="995"/>
      <c r="BX299" s="1875"/>
      <c r="BY299" s="1853"/>
      <c r="BZ299" s="998"/>
    </row>
    <row r="300" spans="1:78" ht="16" x14ac:dyDescent="0.2">
      <c r="A300" s="1817"/>
      <c r="B300" s="1818"/>
      <c r="C300" s="1819"/>
      <c r="D300" s="1820"/>
      <c r="E300" s="1004"/>
      <c r="F300" s="1759"/>
      <c r="G300" s="995"/>
      <c r="H300" s="1013"/>
      <c r="I300" s="1774"/>
      <c r="J300" s="1767"/>
      <c r="K300" s="1022"/>
      <c r="L300" s="995"/>
      <c r="M300" s="1169"/>
      <c r="N300" s="995"/>
      <c r="O300" s="995"/>
      <c r="P300" s="1191"/>
      <c r="Q300" s="1827"/>
      <c r="R300" s="1774"/>
      <c r="S300" s="1878"/>
      <c r="T300" s="1774"/>
      <c r="U300" s="1878"/>
      <c r="V300" s="1774"/>
      <c r="W300" s="1878"/>
      <c r="X300" s="1781"/>
      <c r="Y300" s="1878"/>
      <c r="Z300" s="1878"/>
      <c r="AA300" s="1769"/>
      <c r="AB300" s="812">
        <v>4</v>
      </c>
      <c r="AC300" s="898"/>
      <c r="AD300" s="898"/>
      <c r="AE300" s="774"/>
      <c r="AF300" s="813" t="str">
        <f t="shared" si="17"/>
        <v/>
      </c>
      <c r="AG300" s="780"/>
      <c r="AH300" s="941" t="str">
        <f t="shared" si="18"/>
        <v/>
      </c>
      <c r="AI300" s="780"/>
      <c r="AJ300" s="941" t="str">
        <f t="shared" si="19"/>
        <v/>
      </c>
      <c r="AK300" s="814" t="str">
        <f t="shared" si="20"/>
        <v/>
      </c>
      <c r="AL300" s="815" t="str">
        <f>IFERROR(IF(AND(AF299="Probabilidad",AF300="Probabilidad"),(AL299-(+AL299*AK300)),IF(AND(AF299="Impacto",AF300="Probabilidad"),(AL298-(+AL298*AK300)),IF(AF300="Impacto",AL299,""))),"")</f>
        <v/>
      </c>
      <c r="AM300" s="815" t="str">
        <f>IFERROR(IF(AND(AF299="Impacto",AF300="Impacto"),(AM299-(+AM299*AK300)),IF(AND(AF299="Probabilidad",AF300="Impacto"),(AM298-(+AM298*AK300)),IF(AF300="Probabilidad",AM299,""))),"")</f>
        <v/>
      </c>
      <c r="AN300" s="751"/>
      <c r="AO300" s="751"/>
      <c r="AP300" s="751"/>
      <c r="AQ300" s="751"/>
      <c r="AR300" s="1013"/>
      <c r="AS300" s="1767"/>
      <c r="AT300" s="1767"/>
      <c r="AU300" s="1769"/>
      <c r="AV300" s="1767"/>
      <c r="AW300" s="1767"/>
      <c r="AX300" s="1769"/>
      <c r="AY300" s="1769"/>
      <c r="AZ300" s="1769"/>
      <c r="BA300" s="1774"/>
      <c r="BB300" s="894"/>
      <c r="BC300" s="789"/>
      <c r="BD300" s="822" t="str">
        <f t="shared" si="22"/>
        <v/>
      </c>
      <c r="BE300" s="774"/>
      <c r="BF300" s="774"/>
      <c r="BG300" s="774"/>
      <c r="BH300" s="774"/>
      <c r="BI300" s="789"/>
      <c r="BJ300" s="789"/>
      <c r="BK300" s="789"/>
      <c r="BL300" s="789"/>
      <c r="BM300" s="791"/>
      <c r="BN300" s="791"/>
      <c r="BO300" s="791"/>
      <c r="BP300" s="791"/>
      <c r="BQ300" s="792"/>
      <c r="BR300" s="796"/>
      <c r="BS300" s="884"/>
      <c r="BT300" s="884"/>
      <c r="BU300" s="1051"/>
      <c r="BV300" s="995"/>
      <c r="BW300" s="995"/>
      <c r="BX300" s="1875"/>
      <c r="BY300" s="1853"/>
      <c r="BZ300" s="998"/>
    </row>
    <row r="301" spans="1:78" ht="16" x14ac:dyDescent="0.2">
      <c r="A301" s="1817"/>
      <c r="B301" s="1818"/>
      <c r="C301" s="1819"/>
      <c r="D301" s="1820"/>
      <c r="E301" s="1004"/>
      <c r="F301" s="1759"/>
      <c r="G301" s="995"/>
      <c r="H301" s="1013"/>
      <c r="I301" s="1774"/>
      <c r="J301" s="1767"/>
      <c r="K301" s="1022"/>
      <c r="L301" s="995"/>
      <c r="M301" s="1169"/>
      <c r="N301" s="995"/>
      <c r="O301" s="995"/>
      <c r="P301" s="1191"/>
      <c r="Q301" s="1827"/>
      <c r="R301" s="1774"/>
      <c r="S301" s="1878"/>
      <c r="T301" s="1774"/>
      <c r="U301" s="1878"/>
      <c r="V301" s="1774"/>
      <c r="W301" s="1878"/>
      <c r="X301" s="1781"/>
      <c r="Y301" s="1878"/>
      <c r="Z301" s="1878"/>
      <c r="AA301" s="1769"/>
      <c r="AB301" s="812">
        <v>5</v>
      </c>
      <c r="AC301" s="900"/>
      <c r="AD301" s="900"/>
      <c r="AE301" s="28"/>
      <c r="AF301" s="813" t="str">
        <f t="shared" si="17"/>
        <v/>
      </c>
      <c r="AG301" s="780"/>
      <c r="AH301" s="941" t="str">
        <f t="shared" si="18"/>
        <v/>
      </c>
      <c r="AI301" s="780"/>
      <c r="AJ301" s="941" t="str">
        <f t="shared" si="19"/>
        <v/>
      </c>
      <c r="AK301" s="814" t="str">
        <f t="shared" si="20"/>
        <v/>
      </c>
      <c r="AL301" s="815" t="str">
        <f>IFERROR(IF(AND(AF300="Probabilidad",AF301="Probabilidad"),(AL300-(+AL300*AK301)),IF(AND(AF300="Impacto",AF301="Probabilidad"),(AL299-(+AL299*AK301)),IF(AF301="Impacto",AL300,""))),"")</f>
        <v/>
      </c>
      <c r="AM301" s="815" t="str">
        <f>IFERROR(IF(AND(AF300="Impacto",AF301="Impacto"),(AM300-(+AM300*AK301)),IF(AND(AF300="Probabilidad",AF301="Impacto"),(AM299-(+AM299*AK301)),IF(AF301="Probabilidad",AM300,""))),"")</f>
        <v/>
      </c>
      <c r="AN301" s="751"/>
      <c r="AO301" s="751"/>
      <c r="AP301" s="751"/>
      <c r="AQ301" s="751"/>
      <c r="AR301" s="1013"/>
      <c r="AS301" s="1767"/>
      <c r="AT301" s="1767"/>
      <c r="AU301" s="1769"/>
      <c r="AV301" s="1767"/>
      <c r="AW301" s="1767"/>
      <c r="AX301" s="1769"/>
      <c r="AY301" s="1769"/>
      <c r="AZ301" s="1769"/>
      <c r="BA301" s="1774"/>
      <c r="BB301" s="894"/>
      <c r="BC301" s="789"/>
      <c r="BD301" s="822" t="str">
        <f t="shared" si="22"/>
        <v/>
      </c>
      <c r="BE301" s="774"/>
      <c r="BF301" s="774"/>
      <c r="BG301" s="774"/>
      <c r="BH301" s="774"/>
      <c r="BI301" s="789"/>
      <c r="BJ301" s="789"/>
      <c r="BK301" s="789"/>
      <c r="BL301" s="789"/>
      <c r="BM301" s="791"/>
      <c r="BN301" s="791"/>
      <c r="BO301" s="791"/>
      <c r="BP301" s="791"/>
      <c r="BQ301" s="792"/>
      <c r="BR301" s="796"/>
      <c r="BS301" s="884"/>
      <c r="BT301" s="884"/>
      <c r="BU301" s="1051"/>
      <c r="BV301" s="995"/>
      <c r="BW301" s="995"/>
      <c r="BX301" s="1875"/>
      <c r="BY301" s="1853"/>
      <c r="BZ301" s="998"/>
    </row>
    <row r="302" spans="1:78" ht="17" thickBot="1" x14ac:dyDescent="0.25">
      <c r="A302" s="1817"/>
      <c r="B302" s="1818"/>
      <c r="C302" s="1819"/>
      <c r="D302" s="1821"/>
      <c r="E302" s="1005"/>
      <c r="F302" s="1760"/>
      <c r="G302" s="996"/>
      <c r="H302" s="1014"/>
      <c r="I302" s="1775"/>
      <c r="J302" s="1768"/>
      <c r="K302" s="1023"/>
      <c r="L302" s="996"/>
      <c r="M302" s="1170"/>
      <c r="N302" s="996"/>
      <c r="O302" s="996"/>
      <c r="P302" s="1192"/>
      <c r="Q302" s="1828"/>
      <c r="R302" s="1775"/>
      <c r="S302" s="1879"/>
      <c r="T302" s="1775"/>
      <c r="U302" s="1879"/>
      <c r="V302" s="1775"/>
      <c r="W302" s="1879"/>
      <c r="X302" s="1782"/>
      <c r="Y302" s="1879"/>
      <c r="Z302" s="1879"/>
      <c r="AA302" s="1770"/>
      <c r="AB302" s="773">
        <v>6</v>
      </c>
      <c r="AC302" s="757"/>
      <c r="AD302" s="757"/>
      <c r="AE302" s="757"/>
      <c r="AF302" s="896" t="str">
        <f t="shared" si="17"/>
        <v/>
      </c>
      <c r="AG302" s="888"/>
      <c r="AH302" s="942" t="str">
        <f t="shared" si="18"/>
        <v/>
      </c>
      <c r="AI302" s="888"/>
      <c r="AJ302" s="942" t="str">
        <f t="shared" si="19"/>
        <v/>
      </c>
      <c r="AK302" s="889" t="str">
        <f t="shared" si="20"/>
        <v/>
      </c>
      <c r="AL302" s="815" t="str">
        <f>IFERROR(IF(AND(AF301="Probabilidad",AF302="Probabilidad"),(AL301-(+AL301*AK302)),IF(AND(AF301="Impacto",AF302="Probabilidad"),(AL300-(+AL300*AK302)),IF(AF302="Impacto",AL301,""))),"")</f>
        <v/>
      </c>
      <c r="AM302" s="815" t="str">
        <f>IFERROR(IF(AND(AF301="Impacto",AF302="Impacto"),(AM301-(+AM301*AK302)),IF(AND(AF301="Probabilidad",AF302="Impacto"),(AM300-(+AM300*AK302)),IF(AF302="Probabilidad",AM301,""))),"")</f>
        <v/>
      </c>
      <c r="AN302" s="51"/>
      <c r="AO302" s="51"/>
      <c r="AP302" s="51"/>
      <c r="AQ302" s="51"/>
      <c r="AR302" s="1014"/>
      <c r="AS302" s="1768"/>
      <c r="AT302" s="1768"/>
      <c r="AU302" s="1770"/>
      <c r="AV302" s="1768"/>
      <c r="AW302" s="1768"/>
      <c r="AX302" s="1770"/>
      <c r="AY302" s="1770"/>
      <c r="AZ302" s="1770"/>
      <c r="BA302" s="1775"/>
      <c r="BB302" s="901"/>
      <c r="BC302" s="770"/>
      <c r="BD302" s="762" t="str">
        <f t="shared" si="22"/>
        <v/>
      </c>
      <c r="BE302" s="757"/>
      <c r="BF302" s="757"/>
      <c r="BG302" s="757"/>
      <c r="BH302" s="757"/>
      <c r="BI302" s="770"/>
      <c r="BJ302" s="770"/>
      <c r="BK302" s="770"/>
      <c r="BL302" s="770"/>
      <c r="BM302" s="749"/>
      <c r="BN302" s="749"/>
      <c r="BO302" s="749"/>
      <c r="BP302" s="749"/>
      <c r="BQ302" s="766"/>
      <c r="BR302" s="890"/>
      <c r="BS302" s="891"/>
      <c r="BT302" s="891"/>
      <c r="BU302" s="1052"/>
      <c r="BV302" s="996"/>
      <c r="BW302" s="996"/>
      <c r="BX302" s="1876"/>
      <c r="BY302" s="1854"/>
      <c r="BZ302" s="999"/>
    </row>
    <row r="303" spans="1:78" ht="118" x14ac:dyDescent="0.2">
      <c r="A303" s="1817"/>
      <c r="B303" s="1818"/>
      <c r="C303" s="1819"/>
      <c r="D303" s="1000" t="s">
        <v>1387</v>
      </c>
      <c r="E303" s="1003" t="s">
        <v>587</v>
      </c>
      <c r="F303" s="1006">
        <v>4</v>
      </c>
      <c r="G303" s="994" t="s">
        <v>1793</v>
      </c>
      <c r="H303" s="1012" t="s">
        <v>1245</v>
      </c>
      <c r="I303" s="1015" t="s">
        <v>1215</v>
      </c>
      <c r="J303" s="1812" t="str">
        <f>IF(D303="","",IF(D303="RG",[1]Árbol!A314,IF(D303="RIC",[1]Árbol!A314,IF(D303="RLAFT",[1]Árbol!A314,IF(D303="RF",[1]Árbol!A314,IF(I303="","",(CONCATENATE(I303," ",$M$3," ",G303," ",$M$4," ",O303," ",$M$5," ",N303))))))))</f>
        <v>Pérdida de Disponibilidad de Recurso Humano de la GIC  1 . Pérdida, borrado, modificación de información o Acceso no autorizado a los expedientes digitales con Datos Personales
3. Fallas Humanas
CONTINUIDAD 3, Ausencia de personal estratégico, técnico uoperativo de la GIC.
1. Ausencia de respaldo de la información  digital
2. Desconocimiento de Políticas de Seguridad de la Información
3. Ausencia de Planes de continuidad
CONTINUIDAD 4. Retiro, enfermedad, incapacidad, vacaciones del personal de la GIC.</v>
      </c>
      <c r="K303" s="1021" t="s">
        <v>313</v>
      </c>
      <c r="L303" s="994" t="s">
        <v>314</v>
      </c>
      <c r="M303" s="1168" t="s">
        <v>1389</v>
      </c>
      <c r="N303" s="994" t="s">
        <v>2702</v>
      </c>
      <c r="O303" s="994" t="s">
        <v>2703</v>
      </c>
      <c r="P303" s="994" t="s">
        <v>1392</v>
      </c>
      <c r="Q303" s="1904" t="s">
        <v>1392</v>
      </c>
      <c r="R303" s="1371" t="s">
        <v>250</v>
      </c>
      <c r="S303" s="1899">
        <f>IF(R303="Muy Alta",100%,IF(R303="Alta",80%,IF(R303="Media",60%,IF(R303="Baja",40%,IF(R303="Muy Baja",20%,"")))))</f>
        <v>0.4</v>
      </c>
      <c r="T303" s="1371" t="s">
        <v>251</v>
      </c>
      <c r="U303" s="1899">
        <f>IF(T303="Catastrófico",100%,IF(T303="Mayor",80%,IF(T303="Moderado",60%,IF(T303="Menor",40%,IF(T303="Leve",20%,"")))))</f>
        <v>0.4</v>
      </c>
      <c r="V303" s="1371" t="s">
        <v>251</v>
      </c>
      <c r="W303" s="1899">
        <f>IF(V303="Catastrófico",100%,IF(V303="Mayor",80%,IF(V303="Moderado",60%,IF(V303="Menor",40%,IF(V303="Leve",20%,"")))))</f>
        <v>0.4</v>
      </c>
      <c r="X303" s="1029" t="str">
        <f>IF(Y303=100%,"Catastrófico",IF(Y303=80%,"Mayor",IF(Y303=60%,"Moderado",IF(Y303=40%,"Menor",IF(Y303=20%,"Leve","")))))</f>
        <v>Menor</v>
      </c>
      <c r="Y303" s="1899">
        <f>IF(AND(U303="",W303=""),"",MAX(U303,W303))</f>
        <v>0.4</v>
      </c>
      <c r="Z303" s="1899" t="str">
        <f>CONCATENATE(R303,X303)</f>
        <v>BajaMenor</v>
      </c>
      <c r="AA303" s="1029" t="str">
        <f>IF(Z303="Muy AltaLeve","Alto",IF(Z303="Muy AltaMenor","Alto",IF(Z303="Muy AltaModerado","Alto",IF(Z303="Muy AltaMayor","Alto",IF(Z303="Muy AltaCatastrófico","Extremo",IF(Z303="AltaLeve","Moderado",IF(Z303="AltaMenor","Moderado",IF(Z303="AltaModerado","Alto",IF(Z303="AltaMayor","Alto",IF(Z303="AltaCatastrófico","Extremo",IF(Z303="MediaLeve","Moderado",IF(Z303="MediaMenor","Moderado",IF(Z303="MediaModerado","Moderado",IF(Z303="MediaMayor","Alto",IF(Z303="MediaCatastrófico","Extremo",IF(Z303="BajaLeve","Bajo",IF(Z303="BajaMenor","Moderado",IF(Z303="BajaModerado","Moderado",IF(Z303="BajaMayor","Alto",IF(Z303="BajaCatastrófico","Extremo",IF(Z303="Muy BajaLeve","Bajo",IF(Z303="Muy BajaMenor","Bajo",IF(Z303="Muy BajaModerado","Moderado",IF(Z303="Muy BajaMayor","Alto",IF(Z303="Muy BajaCatastrófico","Extremo","")))))))))))))))))))))))))</f>
        <v>Moderado</v>
      </c>
      <c r="AB303" s="97">
        <v>1</v>
      </c>
      <c r="AC303" s="774" t="s">
        <v>1571</v>
      </c>
      <c r="AD303" s="9" t="s">
        <v>1518</v>
      </c>
      <c r="AE303" s="9" t="s">
        <v>1572</v>
      </c>
      <c r="AF303" s="99" t="str">
        <f t="shared" si="17"/>
        <v>Probabilidad</v>
      </c>
      <c r="AG303" s="10" t="s">
        <v>281</v>
      </c>
      <c r="AH303" s="940">
        <f t="shared" si="18"/>
        <v>0.15</v>
      </c>
      <c r="AI303" s="10" t="s">
        <v>222</v>
      </c>
      <c r="AJ303" s="940">
        <f t="shared" si="19"/>
        <v>0.15</v>
      </c>
      <c r="AK303" s="101">
        <f t="shared" si="20"/>
        <v>0.3</v>
      </c>
      <c r="AL303" s="100">
        <f>IFERROR(IF(AF303="Probabilidad",(S303-(+S303*AK303)),IF(AF303="Impacto",S303,"")),"")</f>
        <v>0.28000000000000003</v>
      </c>
      <c r="AM303" s="100">
        <f>IFERROR(IF(AF303="Impacto",(Y303-(+Y303*AK303)),IF(AF303="Probabilidad",Y303,"")),"")</f>
        <v>0.4</v>
      </c>
      <c r="AN303" s="50" t="s">
        <v>859</v>
      </c>
      <c r="AO303" s="50" t="s">
        <v>245</v>
      </c>
      <c r="AP303" s="50" t="s">
        <v>241</v>
      </c>
      <c r="AQ303" s="50" t="s">
        <v>226</v>
      </c>
      <c r="AR303" s="1764" t="s">
        <v>1438</v>
      </c>
      <c r="AS303" s="1035">
        <f>S303</f>
        <v>0.4</v>
      </c>
      <c r="AT303" s="1035">
        <f>IF(AL303="","",MIN(AL303:AL308))</f>
        <v>0.16800000000000001</v>
      </c>
      <c r="AU303" s="1032" t="str">
        <f>IFERROR(IF(AT303="","",IF(AT303&lt;=0.2,"Muy Baja",IF(AT303&lt;=0.4,"Baja",IF(AT303&lt;=0.6,"Media",IF(AT303&lt;=0.8,"Alta","Muy Alta"))))),"")</f>
        <v>Muy Baja</v>
      </c>
      <c r="AV303" s="1035">
        <f>Y303</f>
        <v>0.4</v>
      </c>
      <c r="AW303" s="1035">
        <f>IF(AM303="","",MIN(AM303:AM308))</f>
        <v>0.30000000000000004</v>
      </c>
      <c r="AX303" s="1032" t="str">
        <f>IFERROR(IF(AW303="","",IF(AW303&lt;=0.2,"Leve",IF(AW303&lt;=0.4,"Menor",IF(AW303&lt;=0.6,"Moderado",IF(AW303&lt;=0.8,"Mayor","Catastrófico"))))),"")</f>
        <v>Menor</v>
      </c>
      <c r="AY303" s="1032" t="str">
        <f>AA303</f>
        <v>Moderado</v>
      </c>
      <c r="AZ303" s="1032" t="str">
        <f>IFERROR(IF(OR(AND(AU303="Muy Baja",AX303="Leve"),AND(AU303="Muy Baja",AX303="Menor"),AND(AU303="Baja",AX303="Leve")),"Bajo",IF(OR(AND(AU303="Muy baja",AX303="Moderado"),AND(AU303="Baja",AX303="Menor"),AND(AU303="Baja",AX303="Moderado"),AND(AU303="Media",AX303="Leve"),AND(AU303="Media",AX303="Menor"),AND(AU303="Media",AX303="Moderado"),AND(AU303="Alta",AX303="Leve"),AND(AU303="Alta",AX303="Menor")),"Moderado",IF(OR(AND(AU303="Muy Baja",AX303="Mayor"),AND(AU303="Baja",AX303="Mayor"),AND(AU303="Media",AX303="Mayor"),AND(AU303="Alta",AX303="Moderado"),AND(AU303="Alta",AX303="Mayor"),AND(AU303="Muy Alta",AX303="Leve"),AND(AU303="Muy Alta",AX303="Menor"),AND(AU303="Muy Alta",AX303="Moderado"),AND(AU303="Muy Alta",AX303="Mayor")),"Alto",IF(OR(AND(AU303="Muy Baja",AX303="Catastrófico"),AND(AU303="Baja",AX303="Catastrófico"),AND(AU303="Media",AX303="Catastrófico"),AND(AU303="Alta",AX303="Catastrófico"),AND(AU303="Muy Alta",AX303="Catastrófico")),"Extremo","")))),"")</f>
        <v>Bajo</v>
      </c>
      <c r="BA303" s="1015" t="s">
        <v>255</v>
      </c>
      <c r="BB303" s="46"/>
      <c r="BC303" s="46"/>
      <c r="BD303" s="103" t="str">
        <f t="shared" si="22"/>
        <v/>
      </c>
      <c r="BE303" s="9"/>
      <c r="BF303" s="9"/>
      <c r="BG303" s="9"/>
      <c r="BH303" s="9"/>
      <c r="BI303" s="46"/>
      <c r="BJ303" s="46"/>
      <c r="BK303" s="46"/>
      <c r="BL303" s="46"/>
      <c r="BM303" s="48"/>
      <c r="BN303" s="48"/>
      <c r="BO303" s="48"/>
      <c r="BP303" s="48"/>
      <c r="BQ303" s="104"/>
      <c r="BR303" s="797"/>
      <c r="BS303" s="883"/>
      <c r="BT303" s="883"/>
      <c r="BU303" s="1050"/>
      <c r="BV303" s="994"/>
      <c r="BW303" s="994"/>
      <c r="BX303" s="1874"/>
      <c r="BY303" s="1852"/>
      <c r="BZ303" s="997"/>
    </row>
    <row r="304" spans="1:78" ht="167" x14ac:dyDescent="0.2">
      <c r="A304" s="1817"/>
      <c r="B304" s="1818"/>
      <c r="C304" s="1819"/>
      <c r="D304" s="1820"/>
      <c r="E304" s="1004"/>
      <c r="F304" s="1759"/>
      <c r="G304" s="995"/>
      <c r="H304" s="1013"/>
      <c r="I304" s="1774"/>
      <c r="J304" s="1767"/>
      <c r="K304" s="1022"/>
      <c r="L304" s="995"/>
      <c r="M304" s="1169"/>
      <c r="N304" s="995"/>
      <c r="O304" s="995"/>
      <c r="P304" s="995"/>
      <c r="Q304" s="1905"/>
      <c r="R304" s="1902"/>
      <c r="S304" s="1900"/>
      <c r="T304" s="1902"/>
      <c r="U304" s="1900"/>
      <c r="V304" s="1902"/>
      <c r="W304" s="1900"/>
      <c r="X304" s="1781"/>
      <c r="Y304" s="1900"/>
      <c r="Z304" s="1900"/>
      <c r="AA304" s="1781"/>
      <c r="AB304" s="812">
        <v>2</v>
      </c>
      <c r="AC304" s="774" t="s">
        <v>1794</v>
      </c>
      <c r="AD304" s="774" t="s">
        <v>1791</v>
      </c>
      <c r="AE304" s="774" t="s">
        <v>1795</v>
      </c>
      <c r="AF304" s="813" t="str">
        <f t="shared" si="17"/>
        <v>Probabilidad</v>
      </c>
      <c r="AG304" s="780" t="s">
        <v>221</v>
      </c>
      <c r="AH304" s="941">
        <f t="shared" si="18"/>
        <v>0.25</v>
      </c>
      <c r="AI304" s="780" t="s">
        <v>222</v>
      </c>
      <c r="AJ304" s="941">
        <f t="shared" si="19"/>
        <v>0.15</v>
      </c>
      <c r="AK304" s="814">
        <f t="shared" si="20"/>
        <v>0.4</v>
      </c>
      <c r="AL304" s="815">
        <f>IFERROR(IF(AND(AF303="Probabilidad",AF304="Probabilidad"),(AL303-(+AL303*AK304)),IF(AF304="Probabilidad",(S303-(+S303*AK304)),IF(AF304="Impacto",AL303,""))),"")</f>
        <v>0.16800000000000001</v>
      </c>
      <c r="AM304" s="815">
        <f>IFERROR(IF(AND(AF303="Impacto",AF304="Impacto"),(AM303-(+AM303*AK304)),IF(AF304="Impacto",(Y303-(+Y303*AK304)),IF(AF304="Probabilidad",AM303,""))),"")</f>
        <v>0.4</v>
      </c>
      <c r="AN304" s="751" t="s">
        <v>223</v>
      </c>
      <c r="AO304" s="751" t="s">
        <v>291</v>
      </c>
      <c r="AP304" s="751" t="s">
        <v>241</v>
      </c>
      <c r="AQ304" s="751" t="s">
        <v>226</v>
      </c>
      <c r="AR304" s="1013"/>
      <c r="AS304" s="1767"/>
      <c r="AT304" s="1767"/>
      <c r="AU304" s="1769"/>
      <c r="AV304" s="1767"/>
      <c r="AW304" s="1767"/>
      <c r="AX304" s="1769"/>
      <c r="AY304" s="1769"/>
      <c r="AZ304" s="1769"/>
      <c r="BA304" s="1774"/>
      <c r="BB304" s="789"/>
      <c r="BC304" s="789"/>
      <c r="BD304" s="822" t="str">
        <f t="shared" si="22"/>
        <v/>
      </c>
      <c r="BE304" s="774"/>
      <c r="BF304" s="774"/>
      <c r="BG304" s="774"/>
      <c r="BH304" s="774"/>
      <c r="BI304" s="789"/>
      <c r="BJ304" s="789"/>
      <c r="BK304" s="789"/>
      <c r="BL304" s="789"/>
      <c r="BM304" s="791"/>
      <c r="BN304" s="791"/>
      <c r="BO304" s="791"/>
      <c r="BP304" s="791"/>
      <c r="BQ304" s="792"/>
      <c r="BR304" s="796"/>
      <c r="BS304" s="884"/>
      <c r="BT304" s="884"/>
      <c r="BU304" s="1051"/>
      <c r="BV304" s="995"/>
      <c r="BW304" s="995"/>
      <c r="BX304" s="1875"/>
      <c r="BY304" s="1853"/>
      <c r="BZ304" s="998"/>
    </row>
    <row r="305" spans="1:78" ht="167" x14ac:dyDescent="0.2">
      <c r="A305" s="1817"/>
      <c r="B305" s="1818"/>
      <c r="C305" s="1819"/>
      <c r="D305" s="1820"/>
      <c r="E305" s="1004"/>
      <c r="F305" s="1759"/>
      <c r="G305" s="995"/>
      <c r="H305" s="1013"/>
      <c r="I305" s="1774"/>
      <c r="J305" s="1767"/>
      <c r="K305" s="1022"/>
      <c r="L305" s="995"/>
      <c r="M305" s="1169"/>
      <c r="N305" s="995"/>
      <c r="O305" s="995"/>
      <c r="P305" s="995"/>
      <c r="Q305" s="1905"/>
      <c r="R305" s="1902"/>
      <c r="S305" s="1900"/>
      <c r="T305" s="1902"/>
      <c r="U305" s="1900"/>
      <c r="V305" s="1902"/>
      <c r="W305" s="1900"/>
      <c r="X305" s="1781"/>
      <c r="Y305" s="1900"/>
      <c r="Z305" s="1900"/>
      <c r="AA305" s="1781"/>
      <c r="AB305" s="812">
        <v>3</v>
      </c>
      <c r="AC305" s="774" t="s">
        <v>1796</v>
      </c>
      <c r="AD305" s="774">
        <v>4</v>
      </c>
      <c r="AE305" s="774" t="s">
        <v>1784</v>
      </c>
      <c r="AF305" s="813" t="str">
        <f t="shared" si="17"/>
        <v>Impacto</v>
      </c>
      <c r="AG305" s="780" t="s">
        <v>264</v>
      </c>
      <c r="AH305" s="941">
        <f t="shared" si="18"/>
        <v>0.1</v>
      </c>
      <c r="AI305" s="780" t="s">
        <v>222</v>
      </c>
      <c r="AJ305" s="941">
        <f t="shared" si="19"/>
        <v>0.15</v>
      </c>
      <c r="AK305" s="814">
        <f t="shared" si="20"/>
        <v>0.25</v>
      </c>
      <c r="AL305" s="815">
        <f>IFERROR(IF(AND(AF304="Probabilidad",AF305="Probabilidad"),(AL304-(+AL304*AK305)),IF(AND(AF304="Impacto",AF305="Probabilidad"),(AL303-(+AL303*AK305)),IF(AF305="Impacto",AL304,""))),"")</f>
        <v>0.16800000000000001</v>
      </c>
      <c r="AM305" s="815">
        <f>IFERROR(IF(AND(AF304="Impacto",AF305="Impacto"),(AM304-(+AM304*AK305)),IF(AND(AF304="Probabilidad",AF305="Impacto"),(AM303-(+AM303*AK305)),IF(AF305="Probabilidad",AM304,""))),"")</f>
        <v>0.30000000000000004</v>
      </c>
      <c r="AN305" s="751" t="s">
        <v>859</v>
      </c>
      <c r="AO305" s="751" t="s">
        <v>291</v>
      </c>
      <c r="AP305" s="751" t="s">
        <v>241</v>
      </c>
      <c r="AQ305" s="751" t="s">
        <v>226</v>
      </c>
      <c r="AR305" s="1013"/>
      <c r="AS305" s="1767"/>
      <c r="AT305" s="1767"/>
      <c r="AU305" s="1769"/>
      <c r="AV305" s="1767"/>
      <c r="AW305" s="1767"/>
      <c r="AX305" s="1769"/>
      <c r="AY305" s="1769"/>
      <c r="AZ305" s="1769"/>
      <c r="BA305" s="1774"/>
      <c r="BB305" s="789"/>
      <c r="BC305" s="789"/>
      <c r="BD305" s="822" t="str">
        <f t="shared" si="22"/>
        <v/>
      </c>
      <c r="BE305" s="774"/>
      <c r="BF305" s="774"/>
      <c r="BG305" s="774"/>
      <c r="BH305" s="774"/>
      <c r="BI305" s="789"/>
      <c r="BJ305" s="789"/>
      <c r="BK305" s="789"/>
      <c r="BL305" s="789"/>
      <c r="BM305" s="791"/>
      <c r="BN305" s="791"/>
      <c r="BO305" s="791"/>
      <c r="BP305" s="791"/>
      <c r="BQ305" s="792"/>
      <c r="BR305" s="796"/>
      <c r="BS305" s="884"/>
      <c r="BT305" s="884"/>
      <c r="BU305" s="1051"/>
      <c r="BV305" s="995"/>
      <c r="BW305" s="995"/>
      <c r="BX305" s="1875"/>
      <c r="BY305" s="1853"/>
      <c r="BZ305" s="998"/>
    </row>
    <row r="306" spans="1:78" ht="16" x14ac:dyDescent="0.2">
      <c r="A306" s="1817"/>
      <c r="B306" s="1818"/>
      <c r="C306" s="1819"/>
      <c r="D306" s="1820"/>
      <c r="E306" s="1004"/>
      <c r="F306" s="1759"/>
      <c r="G306" s="995"/>
      <c r="H306" s="1013"/>
      <c r="I306" s="1774"/>
      <c r="J306" s="1767"/>
      <c r="K306" s="1022"/>
      <c r="L306" s="995"/>
      <c r="M306" s="1169"/>
      <c r="N306" s="995"/>
      <c r="O306" s="995"/>
      <c r="P306" s="995"/>
      <c r="Q306" s="1905"/>
      <c r="R306" s="1902"/>
      <c r="S306" s="1900"/>
      <c r="T306" s="1902"/>
      <c r="U306" s="1900"/>
      <c r="V306" s="1902"/>
      <c r="W306" s="1900"/>
      <c r="X306" s="1781"/>
      <c r="Y306" s="1900"/>
      <c r="Z306" s="1900"/>
      <c r="AA306" s="1781"/>
      <c r="AB306" s="812">
        <v>4</v>
      </c>
      <c r="AC306" s="774"/>
      <c r="AD306" s="774"/>
      <c r="AE306" s="774"/>
      <c r="AF306" s="813" t="str">
        <f t="shared" si="17"/>
        <v/>
      </c>
      <c r="AG306" s="780"/>
      <c r="AH306" s="941" t="str">
        <f t="shared" si="18"/>
        <v/>
      </c>
      <c r="AI306" s="780"/>
      <c r="AJ306" s="941" t="str">
        <f t="shared" si="19"/>
        <v/>
      </c>
      <c r="AK306" s="814" t="str">
        <f t="shared" si="20"/>
        <v/>
      </c>
      <c r="AL306" s="815" t="str">
        <f>IFERROR(IF(AND(AF305="Probabilidad",AF306="Probabilidad"),(AL305-(+AL305*AK306)),IF(AND(AF305="Impacto",AF306="Probabilidad"),(AL304-(+AL304*AK306)),IF(AF306="Impacto",AL305,""))),"")</f>
        <v/>
      </c>
      <c r="AM306" s="815" t="str">
        <f>IFERROR(IF(AND(AF305="Impacto",AF306="Impacto"),(AM305-(+AM305*AK306)),IF(AND(AF305="Probabilidad",AF306="Impacto"),(AM304-(+AM304*AK306)),IF(AF306="Probabilidad",AM305,""))),"")</f>
        <v/>
      </c>
      <c r="AN306" s="751"/>
      <c r="AO306" s="751"/>
      <c r="AP306" s="751"/>
      <c r="AQ306" s="751"/>
      <c r="AR306" s="1013"/>
      <c r="AS306" s="1767"/>
      <c r="AT306" s="1767"/>
      <c r="AU306" s="1769"/>
      <c r="AV306" s="1767"/>
      <c r="AW306" s="1767"/>
      <c r="AX306" s="1769"/>
      <c r="AY306" s="1769"/>
      <c r="AZ306" s="1769"/>
      <c r="BA306" s="1774"/>
      <c r="BB306" s="789"/>
      <c r="BC306" s="789"/>
      <c r="BD306" s="822" t="str">
        <f t="shared" si="22"/>
        <v/>
      </c>
      <c r="BE306" s="774"/>
      <c r="BF306" s="774"/>
      <c r="BG306" s="774"/>
      <c r="BH306" s="774"/>
      <c r="BI306" s="789"/>
      <c r="BJ306" s="789"/>
      <c r="BK306" s="789"/>
      <c r="BL306" s="789"/>
      <c r="BM306" s="791"/>
      <c r="BN306" s="791"/>
      <c r="BO306" s="791"/>
      <c r="BP306" s="791"/>
      <c r="BQ306" s="792"/>
      <c r="BR306" s="796"/>
      <c r="BS306" s="884"/>
      <c r="BT306" s="884"/>
      <c r="BU306" s="1051"/>
      <c r="BV306" s="995"/>
      <c r="BW306" s="995"/>
      <c r="BX306" s="1875"/>
      <c r="BY306" s="1853"/>
      <c r="BZ306" s="998"/>
    </row>
    <row r="307" spans="1:78" ht="16" x14ac:dyDescent="0.2">
      <c r="A307" s="1817"/>
      <c r="B307" s="1818"/>
      <c r="C307" s="1819"/>
      <c r="D307" s="1820"/>
      <c r="E307" s="1004"/>
      <c r="F307" s="1759"/>
      <c r="G307" s="995"/>
      <c r="H307" s="1013"/>
      <c r="I307" s="1774"/>
      <c r="J307" s="1767"/>
      <c r="K307" s="1022"/>
      <c r="L307" s="995"/>
      <c r="M307" s="1169"/>
      <c r="N307" s="995"/>
      <c r="O307" s="995"/>
      <c r="P307" s="995"/>
      <c r="Q307" s="1905"/>
      <c r="R307" s="1902"/>
      <c r="S307" s="1900"/>
      <c r="T307" s="1902"/>
      <c r="U307" s="1900"/>
      <c r="V307" s="1902"/>
      <c r="W307" s="1900"/>
      <c r="X307" s="1781"/>
      <c r="Y307" s="1900"/>
      <c r="Z307" s="1900"/>
      <c r="AA307" s="1781"/>
      <c r="AB307" s="812">
        <v>5</v>
      </c>
      <c r="AC307" s="774"/>
      <c r="AD307" s="774"/>
      <c r="AE307" s="774"/>
      <c r="AF307" s="813" t="str">
        <f t="shared" si="17"/>
        <v/>
      </c>
      <c r="AG307" s="780"/>
      <c r="AH307" s="941" t="str">
        <f t="shared" si="18"/>
        <v/>
      </c>
      <c r="AI307" s="780"/>
      <c r="AJ307" s="941" t="str">
        <f t="shared" si="19"/>
        <v/>
      </c>
      <c r="AK307" s="814" t="str">
        <f t="shared" si="20"/>
        <v/>
      </c>
      <c r="AL307" s="815" t="str">
        <f>IFERROR(IF(AND(AF306="Probabilidad",AF307="Probabilidad"),(AL306-(+AL306*AK307)),IF(AND(AF306="Impacto",AF307="Probabilidad"),(AL305-(+AL305*AK307)),IF(AF307="Impacto",AL306,""))),"")</f>
        <v/>
      </c>
      <c r="AM307" s="815" t="str">
        <f>IFERROR(IF(AND(AF306="Impacto",AF307="Impacto"),(AM306-(+AM306*AK307)),IF(AND(AF306="Probabilidad",AF307="Impacto"),(AM305-(+AM305*AK307)),IF(AF307="Probabilidad",AM306,""))),"")</f>
        <v/>
      </c>
      <c r="AN307" s="751"/>
      <c r="AO307" s="751"/>
      <c r="AP307" s="751"/>
      <c r="AQ307" s="751"/>
      <c r="AR307" s="1013"/>
      <c r="AS307" s="1767"/>
      <c r="AT307" s="1767"/>
      <c r="AU307" s="1769"/>
      <c r="AV307" s="1767"/>
      <c r="AW307" s="1767"/>
      <c r="AX307" s="1769"/>
      <c r="AY307" s="1769"/>
      <c r="AZ307" s="1769"/>
      <c r="BA307" s="1774"/>
      <c r="BB307" s="789"/>
      <c r="BC307" s="789"/>
      <c r="BD307" s="822" t="str">
        <f t="shared" si="22"/>
        <v/>
      </c>
      <c r="BE307" s="774"/>
      <c r="BF307" s="774"/>
      <c r="BG307" s="774"/>
      <c r="BH307" s="774"/>
      <c r="BI307" s="789"/>
      <c r="BJ307" s="789"/>
      <c r="BK307" s="789"/>
      <c r="BL307" s="789"/>
      <c r="BM307" s="791"/>
      <c r="BN307" s="791"/>
      <c r="BO307" s="791"/>
      <c r="BP307" s="791"/>
      <c r="BQ307" s="792"/>
      <c r="BR307" s="796"/>
      <c r="BS307" s="884"/>
      <c r="BT307" s="884"/>
      <c r="BU307" s="1051"/>
      <c r="BV307" s="995"/>
      <c r="BW307" s="995"/>
      <c r="BX307" s="1875"/>
      <c r="BY307" s="1853"/>
      <c r="BZ307" s="998"/>
    </row>
    <row r="308" spans="1:78" ht="17" thickBot="1" x14ac:dyDescent="0.25">
      <c r="A308" s="1817"/>
      <c r="B308" s="1818"/>
      <c r="C308" s="1819"/>
      <c r="D308" s="1821"/>
      <c r="E308" s="1005"/>
      <c r="F308" s="1760"/>
      <c r="G308" s="996"/>
      <c r="H308" s="1014"/>
      <c r="I308" s="1775"/>
      <c r="J308" s="1768"/>
      <c r="K308" s="1023"/>
      <c r="L308" s="996"/>
      <c r="M308" s="1170"/>
      <c r="N308" s="996"/>
      <c r="O308" s="996"/>
      <c r="P308" s="996"/>
      <c r="Q308" s="1906"/>
      <c r="R308" s="1903"/>
      <c r="S308" s="1901"/>
      <c r="T308" s="1903"/>
      <c r="U308" s="1901"/>
      <c r="V308" s="1903"/>
      <c r="W308" s="1901"/>
      <c r="X308" s="1782"/>
      <c r="Y308" s="1901"/>
      <c r="Z308" s="1901"/>
      <c r="AA308" s="1782"/>
      <c r="AB308" s="773">
        <v>6</v>
      </c>
      <c r="AC308" s="757"/>
      <c r="AD308" s="757"/>
      <c r="AE308" s="757"/>
      <c r="AF308" s="896" t="str">
        <f t="shared" si="17"/>
        <v/>
      </c>
      <c r="AG308" s="888"/>
      <c r="AH308" s="942" t="str">
        <f t="shared" si="18"/>
        <v/>
      </c>
      <c r="AI308" s="888"/>
      <c r="AJ308" s="942" t="str">
        <f t="shared" si="19"/>
        <v/>
      </c>
      <c r="AK308" s="889" t="str">
        <f t="shared" si="20"/>
        <v/>
      </c>
      <c r="AL308" s="815" t="str">
        <f>IFERROR(IF(AND(AF307="Probabilidad",AF308="Probabilidad"),(AL307-(+AL307*AK308)),IF(AND(AF307="Impacto",AF308="Probabilidad"),(AL306-(+AL306*AK308)),IF(AF308="Impacto",AL307,""))),"")</f>
        <v/>
      </c>
      <c r="AM308" s="815" t="str">
        <f>IFERROR(IF(AND(AF307="Impacto",AF308="Impacto"),(AM307-(+AM307*AK308)),IF(AND(AF307="Probabilidad",AF308="Impacto"),(AM306-(+AM306*AK308)),IF(AF308="Probabilidad",AM307,""))),"")</f>
        <v/>
      </c>
      <c r="AN308" s="51"/>
      <c r="AO308" s="51"/>
      <c r="AP308" s="51"/>
      <c r="AQ308" s="51"/>
      <c r="AR308" s="1014"/>
      <c r="AS308" s="1768"/>
      <c r="AT308" s="1768"/>
      <c r="AU308" s="1770"/>
      <c r="AV308" s="1768"/>
      <c r="AW308" s="1768"/>
      <c r="AX308" s="1770"/>
      <c r="AY308" s="1770"/>
      <c r="AZ308" s="1770"/>
      <c r="BA308" s="1775"/>
      <c r="BB308" s="770"/>
      <c r="BC308" s="770"/>
      <c r="BD308" s="762" t="str">
        <f t="shared" si="22"/>
        <v/>
      </c>
      <c r="BE308" s="757"/>
      <c r="BF308" s="757"/>
      <c r="BG308" s="757"/>
      <c r="BH308" s="757"/>
      <c r="BI308" s="770"/>
      <c r="BJ308" s="770"/>
      <c r="BK308" s="770"/>
      <c r="BL308" s="770"/>
      <c r="BM308" s="749"/>
      <c r="BN308" s="749"/>
      <c r="BO308" s="749"/>
      <c r="BP308" s="749"/>
      <c r="BQ308" s="766"/>
      <c r="BR308" s="890"/>
      <c r="BS308" s="891"/>
      <c r="BT308" s="891"/>
      <c r="BU308" s="1052"/>
      <c r="BV308" s="996"/>
      <c r="BW308" s="996"/>
      <c r="BX308" s="1876"/>
      <c r="BY308" s="1854"/>
      <c r="BZ308" s="999"/>
    </row>
    <row r="309" spans="1:78" ht="167" x14ac:dyDescent="0.2">
      <c r="A309" s="1817"/>
      <c r="B309" s="1818"/>
      <c r="C309" s="1819"/>
      <c r="D309" s="1000" t="s">
        <v>1387</v>
      </c>
      <c r="E309" s="1003" t="s">
        <v>587</v>
      </c>
      <c r="F309" s="1006">
        <v>5</v>
      </c>
      <c r="G309" s="994" t="s">
        <v>1797</v>
      </c>
      <c r="H309" s="1012" t="s">
        <v>1247</v>
      </c>
      <c r="I309" s="1015" t="s">
        <v>1218</v>
      </c>
      <c r="J309" s="1812" t="str">
        <f>IF(D309="","",IF(D309="RG",[1]Árbol!A320,IF(D309="RIC",[1]Árbol!A320,IF(D309="RLAFT",[1]Árbol!A320,IF(D309="RF",[1]Árbol!A320,IF(I309="","",(CONCATENATE(I309," ",$M$3," ",G309," ",$M$4," ",O309," ",$M$5," ",N309))))))))</f>
        <v>Pérdida de confidencialidad e integridad de 1. Fileserver de la SIE
2. Repositorio Gestion_GIC  1. Borrado, modificación intencional o no de la informacion
2. Fallas Humanas
3. Fallas en el aplicativo   1. Ausencia de Copias de Respaldo
2. Deficiencia en los planes de continuidad
3. Desconocimiento o no aplicación de las políticas de seguridad y privacidad de la
información 
4. Fallas en los aplicativos por condiciones externas no controlables por la Unidad.</v>
      </c>
      <c r="K309" s="1021" t="s">
        <v>313</v>
      </c>
      <c r="L309" s="994" t="s">
        <v>562</v>
      </c>
      <c r="M309" s="1168" t="s">
        <v>1389</v>
      </c>
      <c r="N309" s="994" t="s">
        <v>1798</v>
      </c>
      <c r="O309" s="994" t="s">
        <v>1799</v>
      </c>
      <c r="P309" s="1353" t="s">
        <v>1392</v>
      </c>
      <c r="Q309" s="1887" t="s">
        <v>1392</v>
      </c>
      <c r="R309" s="1015" t="s">
        <v>250</v>
      </c>
      <c r="S309" s="1877">
        <f>IF(R309="Muy Alta",100%,IF(R309="Alta",80%,IF(R309="Media",60%,IF(R309="Baja",40%,IF(R309="Muy Baja",20%,"")))))</f>
        <v>0.4</v>
      </c>
      <c r="T309" s="1015" t="s">
        <v>317</v>
      </c>
      <c r="U309" s="1877">
        <f>IF(T309="Catastrófico",100%,IF(T309="Mayor",80%,IF(T309="Moderado",60%,IF(T309="Menor",40%,IF(T309="Leve",20%,"")))))</f>
        <v>0.2</v>
      </c>
      <c r="V309" s="1015" t="s">
        <v>251</v>
      </c>
      <c r="W309" s="1877">
        <f>IF(V309="Catastrófico",100%,IF(V309="Mayor",80%,IF(V309="Moderado",60%,IF(V309="Menor",40%,IF(V309="Leve",20%,"")))))</f>
        <v>0.4</v>
      </c>
      <c r="X309" s="1029" t="str">
        <f>IF(Y309=100%,"Catastrófico",IF(Y309=80%,"Mayor",IF(Y309=60%,"Moderado",IF(Y309=40%,"Menor",IF(Y309=20%,"Leve","")))))</f>
        <v>Menor</v>
      </c>
      <c r="Y309" s="1877">
        <f>IF(AND(U309="",W309=""),"",MAX(U309,W309))</f>
        <v>0.4</v>
      </c>
      <c r="Z309" s="1877" t="str">
        <f>CONCATENATE(R309,X309)</f>
        <v>BajaMenor</v>
      </c>
      <c r="AA309" s="1032" t="str">
        <f>IF(Z309="Muy AltaLeve","Alto",IF(Z309="Muy AltaMenor","Alto",IF(Z309="Muy AltaModerado","Alto",IF(Z309="Muy AltaMayor","Alto",IF(Z309="Muy AltaCatastrófico","Extremo",IF(Z309="AltaLeve","Moderado",IF(Z309="AltaMenor","Moderado",IF(Z309="AltaModerado","Alto",IF(Z309="AltaMayor","Alto",IF(Z309="AltaCatastrófico","Extremo",IF(Z309="MediaLeve","Moderado",IF(Z309="MediaMenor","Moderado",IF(Z309="MediaModerado","Moderado",IF(Z309="MediaMayor","Alto",IF(Z309="MediaCatastrófico","Extremo",IF(Z309="BajaLeve","Bajo",IF(Z309="BajaMenor","Moderado",IF(Z309="BajaModerado","Moderado",IF(Z309="BajaMayor","Alto",IF(Z309="BajaCatastrófico","Extremo",IF(Z309="Muy BajaLeve","Bajo",IF(Z309="Muy BajaMenor","Bajo",IF(Z309="Muy BajaModerado","Moderado",IF(Z309="Muy BajaMayor","Alto",IF(Z309="Muy BajaCatastrófico","Extremo","")))))))))))))))))))))))))</f>
        <v>Moderado</v>
      </c>
      <c r="AB309" s="97">
        <v>1</v>
      </c>
      <c r="AC309" s="9" t="s">
        <v>1800</v>
      </c>
      <c r="AD309" s="9" t="s">
        <v>1801</v>
      </c>
      <c r="AE309" s="9" t="s">
        <v>1656</v>
      </c>
      <c r="AF309" s="231" t="str">
        <f t="shared" si="17"/>
        <v>Probabilidad</v>
      </c>
      <c r="AG309" s="10" t="s">
        <v>1657</v>
      </c>
      <c r="AH309" s="940">
        <f t="shared" si="18"/>
        <v>0.25</v>
      </c>
      <c r="AI309" s="10" t="s">
        <v>1802</v>
      </c>
      <c r="AJ309" s="940">
        <f t="shared" si="19"/>
        <v>0.15</v>
      </c>
      <c r="AK309" s="101">
        <f t="shared" si="20"/>
        <v>0.4</v>
      </c>
      <c r="AL309" s="100">
        <f>IFERROR(IF(AF309="Probabilidad",(S309-(+S309*AK309)),IF(AF309="Impacto",S309,"")),"")</f>
        <v>0.24</v>
      </c>
      <c r="AM309" s="100">
        <f>IFERROR(IF(AF309="Impacto",(Y309-(+Y309*AK309)),IF(AF309="Probabilidad",Y309,"")),"")</f>
        <v>0.4</v>
      </c>
      <c r="AN309" s="50" t="s">
        <v>223</v>
      </c>
      <c r="AO309" s="50" t="s">
        <v>291</v>
      </c>
      <c r="AP309" s="50" t="s">
        <v>241</v>
      </c>
      <c r="AQ309" s="50" t="s">
        <v>226</v>
      </c>
      <c r="AR309" s="1764" t="s">
        <v>1763</v>
      </c>
      <c r="AS309" s="1035">
        <f>S309</f>
        <v>0.4</v>
      </c>
      <c r="AT309" s="1035">
        <f>IF(AL309="","",MIN(AL309:AL314))</f>
        <v>0.16799999999999998</v>
      </c>
      <c r="AU309" s="1032" t="str">
        <f>IFERROR(IF(AT309="","",IF(AT309&lt;=0.2,"Muy Baja",IF(AT309&lt;=0.4,"Baja",IF(AT309&lt;=0.6,"Media",IF(AT309&lt;=0.8,"Alta","Muy Alta"))))),"")</f>
        <v>Muy Baja</v>
      </c>
      <c r="AV309" s="1035">
        <f>Y309</f>
        <v>0.4</v>
      </c>
      <c r="AW309" s="1035">
        <f>IF(AM309="","",MIN(AM309:AM314))</f>
        <v>0.30000000000000004</v>
      </c>
      <c r="AX309" s="1032" t="str">
        <f>IFERROR(IF(AW309="","",IF(AW309&lt;=0.2,"Leve",IF(AW309&lt;=0.4,"Menor",IF(AW309&lt;=0.6,"Moderado",IF(AW309&lt;=0.8,"Mayor","Catastrófico"))))),"")</f>
        <v>Menor</v>
      </c>
      <c r="AY309" s="1032" t="str">
        <f>AA309</f>
        <v>Moderado</v>
      </c>
      <c r="AZ309" s="1032" t="str">
        <f>IFERROR(IF(OR(AND(AU309="Muy Baja",AX309="Leve"),AND(AU309="Muy Baja",AX309="Menor"),AND(AU309="Baja",AX309="Leve")),"Bajo",IF(OR(AND(AU309="Muy baja",AX309="Moderado"),AND(AU309="Baja",AX309="Menor"),AND(AU309="Baja",AX309="Moderado"),AND(AU309="Media",AX309="Leve"),AND(AU309="Media",AX309="Menor"),AND(AU309="Media",AX309="Moderado"),AND(AU309="Alta",AX309="Leve"),AND(AU309="Alta",AX309="Menor")),"Moderado",IF(OR(AND(AU309="Muy Baja",AX309="Mayor"),AND(AU309="Baja",AX309="Mayor"),AND(AU309="Media",AX309="Mayor"),AND(AU309="Alta",AX309="Moderado"),AND(AU309="Alta",AX309="Mayor"),AND(AU309="Muy Alta",AX309="Leve"),AND(AU309="Muy Alta",AX309="Menor"),AND(AU309="Muy Alta",AX309="Moderado"),AND(AU309="Muy Alta",AX309="Mayor")),"Alto",IF(OR(AND(AU309="Muy Baja",AX309="Catastrófico"),AND(AU309="Baja",AX309="Catastrófico"),AND(AU309="Media",AX309="Catastrófico"),AND(AU309="Alta",AX309="Catastrófico"),AND(AU309="Muy Alta",AX309="Catastrófico")),"Extremo","")))),"")</f>
        <v>Bajo</v>
      </c>
      <c r="BA309" s="1015" t="s">
        <v>255</v>
      </c>
      <c r="BB309" s="46"/>
      <c r="BC309" s="46"/>
      <c r="BD309" s="103" t="str">
        <f t="shared" si="22"/>
        <v/>
      </c>
      <c r="BE309" s="9"/>
      <c r="BF309" s="9"/>
      <c r="BG309" s="9"/>
      <c r="BH309" s="9"/>
      <c r="BI309" s="46"/>
      <c r="BJ309" s="46"/>
      <c r="BK309" s="46"/>
      <c r="BL309" s="46"/>
      <c r="BM309" s="48"/>
      <c r="BN309" s="48"/>
      <c r="BO309" s="48"/>
      <c r="BP309" s="48"/>
      <c r="BQ309" s="104"/>
      <c r="BR309" s="797"/>
      <c r="BS309" s="883"/>
      <c r="BT309" s="883"/>
      <c r="BU309" s="1050"/>
      <c r="BV309" s="994"/>
      <c r="BW309" s="994"/>
      <c r="BX309" s="1874"/>
      <c r="BY309" s="1852"/>
      <c r="BZ309" s="997"/>
    </row>
    <row r="310" spans="1:78" ht="167" x14ac:dyDescent="0.2">
      <c r="A310" s="1817"/>
      <c r="B310" s="1818"/>
      <c r="C310" s="1819"/>
      <c r="D310" s="1820"/>
      <c r="E310" s="1004"/>
      <c r="F310" s="1759"/>
      <c r="G310" s="995"/>
      <c r="H310" s="1013"/>
      <c r="I310" s="1774"/>
      <c r="J310" s="1767"/>
      <c r="K310" s="1022"/>
      <c r="L310" s="995"/>
      <c r="M310" s="1169"/>
      <c r="N310" s="995"/>
      <c r="O310" s="995"/>
      <c r="P310" s="1488"/>
      <c r="Q310" s="1888"/>
      <c r="R310" s="1774"/>
      <c r="S310" s="1878"/>
      <c r="T310" s="1774"/>
      <c r="U310" s="1878"/>
      <c r="V310" s="1774"/>
      <c r="W310" s="1878"/>
      <c r="X310" s="1781"/>
      <c r="Y310" s="1878"/>
      <c r="Z310" s="1878"/>
      <c r="AA310" s="1769"/>
      <c r="AB310" s="812">
        <v>2</v>
      </c>
      <c r="AC310" s="774" t="s">
        <v>1803</v>
      </c>
      <c r="AD310" s="774" t="s">
        <v>1801</v>
      </c>
      <c r="AE310" s="774" t="s">
        <v>1804</v>
      </c>
      <c r="AF310" s="813" t="str">
        <f t="shared" si="17"/>
        <v>Impacto</v>
      </c>
      <c r="AG310" s="780" t="s">
        <v>1663</v>
      </c>
      <c r="AH310" s="941">
        <f t="shared" si="18"/>
        <v>0.1</v>
      </c>
      <c r="AI310" s="780" t="s">
        <v>1802</v>
      </c>
      <c r="AJ310" s="941">
        <f t="shared" si="19"/>
        <v>0.15</v>
      </c>
      <c r="AK310" s="814">
        <f t="shared" si="20"/>
        <v>0.25</v>
      </c>
      <c r="AL310" s="815">
        <f>IFERROR(IF(AND(AF309="Probabilidad",AF310="Probabilidad"),(AL309-(+AL309*AK310)),IF(AF310="Probabilidad",(S309-(+S309*AK310)),IF(AF310="Impacto",AL309,""))),"")</f>
        <v>0.24</v>
      </c>
      <c r="AM310" s="815">
        <f>IFERROR(IF(AND(AF309="Impacto",AF310="Impacto"),(AM309-(+AM309*AK310)),IF(AF310="Impacto",(Y309-(+Y309*AK310)),IF(AF310="Probabilidad",AM309,""))),"")</f>
        <v>0.30000000000000004</v>
      </c>
      <c r="AN310" s="751" t="s">
        <v>223</v>
      </c>
      <c r="AO310" s="751" t="s">
        <v>291</v>
      </c>
      <c r="AP310" s="751" t="s">
        <v>241</v>
      </c>
      <c r="AQ310" s="751" t="s">
        <v>226</v>
      </c>
      <c r="AR310" s="1013"/>
      <c r="AS310" s="1767"/>
      <c r="AT310" s="1767"/>
      <c r="AU310" s="1769"/>
      <c r="AV310" s="1767"/>
      <c r="AW310" s="1767"/>
      <c r="AX310" s="1769"/>
      <c r="AY310" s="1769"/>
      <c r="AZ310" s="1769"/>
      <c r="BA310" s="1774"/>
      <c r="BB310" s="789"/>
      <c r="BC310" s="789"/>
      <c r="BD310" s="822" t="str">
        <f t="shared" si="22"/>
        <v/>
      </c>
      <c r="BE310" s="774"/>
      <c r="BF310" s="774"/>
      <c r="BG310" s="774"/>
      <c r="BH310" s="774"/>
      <c r="BI310" s="789"/>
      <c r="BJ310" s="789"/>
      <c r="BK310" s="789"/>
      <c r="BL310" s="789"/>
      <c r="BM310" s="791"/>
      <c r="BN310" s="791"/>
      <c r="BO310" s="791"/>
      <c r="BP310" s="791"/>
      <c r="BQ310" s="792"/>
      <c r="BR310" s="796"/>
      <c r="BS310" s="884"/>
      <c r="BT310" s="884"/>
      <c r="BU310" s="1051"/>
      <c r="BV310" s="995"/>
      <c r="BW310" s="995"/>
      <c r="BX310" s="1875"/>
      <c r="BY310" s="1853"/>
      <c r="BZ310" s="998"/>
    </row>
    <row r="311" spans="1:78" ht="118" x14ac:dyDescent="0.2">
      <c r="A311" s="1817"/>
      <c r="B311" s="1818"/>
      <c r="C311" s="1819"/>
      <c r="D311" s="1820"/>
      <c r="E311" s="1004"/>
      <c r="F311" s="1759"/>
      <c r="G311" s="995"/>
      <c r="H311" s="1013"/>
      <c r="I311" s="1774"/>
      <c r="J311" s="1767"/>
      <c r="K311" s="1022"/>
      <c r="L311" s="995"/>
      <c r="M311" s="1169"/>
      <c r="N311" s="995"/>
      <c r="O311" s="995"/>
      <c r="P311" s="1488"/>
      <c r="Q311" s="1888"/>
      <c r="R311" s="1774"/>
      <c r="S311" s="1878"/>
      <c r="T311" s="1774"/>
      <c r="U311" s="1878"/>
      <c r="V311" s="1774"/>
      <c r="W311" s="1878"/>
      <c r="X311" s="1781"/>
      <c r="Y311" s="1878"/>
      <c r="Z311" s="1878"/>
      <c r="AA311" s="1769"/>
      <c r="AB311" s="812">
        <v>3</v>
      </c>
      <c r="AC311" s="774" t="s">
        <v>1571</v>
      </c>
      <c r="AD311" s="774" t="s">
        <v>1801</v>
      </c>
      <c r="AE311" s="774" t="s">
        <v>1572</v>
      </c>
      <c r="AF311" s="813" t="str">
        <f t="shared" si="17"/>
        <v>Probabilidad</v>
      </c>
      <c r="AG311" s="780" t="s">
        <v>1660</v>
      </c>
      <c r="AH311" s="941">
        <f t="shared" si="18"/>
        <v>0.15</v>
      </c>
      <c r="AI311" s="780" t="s">
        <v>1802</v>
      </c>
      <c r="AJ311" s="941">
        <f t="shared" si="19"/>
        <v>0.15</v>
      </c>
      <c r="AK311" s="814">
        <f t="shared" si="20"/>
        <v>0.3</v>
      </c>
      <c r="AL311" s="815">
        <f>IFERROR(IF(AND(AF310="Probabilidad",AF311="Probabilidad"),(AL310-(+AL310*AK311)),IF(AND(AF310="Impacto",AF311="Probabilidad"),(AL309-(+AL309*AK311)),IF(AF311="Impacto",AL310,""))),"")</f>
        <v>0.16799999999999998</v>
      </c>
      <c r="AM311" s="815">
        <f>IFERROR(IF(AND(AF310="Impacto",AF311="Impacto"),(AM310-(+AM310*AK311)),IF(AND(AF310="Probabilidad",AF311="Impacto"),(AM309-(+AM309*AK311)),IF(AF311="Probabilidad",AM310,""))),"")</f>
        <v>0.30000000000000004</v>
      </c>
      <c r="AN311" s="751" t="s">
        <v>859</v>
      </c>
      <c r="AO311" s="751" t="s">
        <v>245</v>
      </c>
      <c r="AP311" s="751" t="s">
        <v>241</v>
      </c>
      <c r="AQ311" s="751" t="s">
        <v>226</v>
      </c>
      <c r="AR311" s="1013"/>
      <c r="AS311" s="1767"/>
      <c r="AT311" s="1767"/>
      <c r="AU311" s="1769"/>
      <c r="AV311" s="1767"/>
      <c r="AW311" s="1767"/>
      <c r="AX311" s="1769"/>
      <c r="AY311" s="1769"/>
      <c r="AZ311" s="1769"/>
      <c r="BA311" s="1774"/>
      <c r="BB311" s="789"/>
      <c r="BC311" s="789"/>
      <c r="BD311" s="822" t="str">
        <f t="shared" si="22"/>
        <v/>
      </c>
      <c r="BE311" s="774"/>
      <c r="BF311" s="774"/>
      <c r="BG311" s="774"/>
      <c r="BH311" s="774"/>
      <c r="BI311" s="789"/>
      <c r="BJ311" s="789"/>
      <c r="BK311" s="789"/>
      <c r="BL311" s="789"/>
      <c r="BM311" s="791"/>
      <c r="BN311" s="791"/>
      <c r="BO311" s="791"/>
      <c r="BP311" s="791"/>
      <c r="BQ311" s="792"/>
      <c r="BR311" s="796"/>
      <c r="BS311" s="884"/>
      <c r="BT311" s="884"/>
      <c r="BU311" s="1051"/>
      <c r="BV311" s="995"/>
      <c r="BW311" s="995"/>
      <c r="BX311" s="1875"/>
      <c r="BY311" s="1853"/>
      <c r="BZ311" s="998"/>
    </row>
    <row r="312" spans="1:78" ht="16" x14ac:dyDescent="0.2">
      <c r="A312" s="1817"/>
      <c r="B312" s="1818"/>
      <c r="C312" s="1819"/>
      <c r="D312" s="1820"/>
      <c r="E312" s="1004"/>
      <c r="F312" s="1759"/>
      <c r="G312" s="995"/>
      <c r="H312" s="1013"/>
      <c r="I312" s="1774"/>
      <c r="J312" s="1767"/>
      <c r="K312" s="1022"/>
      <c r="L312" s="995"/>
      <c r="M312" s="1169"/>
      <c r="N312" s="995"/>
      <c r="O312" s="995"/>
      <c r="P312" s="1488"/>
      <c r="Q312" s="1888"/>
      <c r="R312" s="1774"/>
      <c r="S312" s="1878"/>
      <c r="T312" s="1774"/>
      <c r="U312" s="1878"/>
      <c r="V312" s="1774"/>
      <c r="W312" s="1878"/>
      <c r="X312" s="1781"/>
      <c r="Y312" s="1878"/>
      <c r="Z312" s="1878"/>
      <c r="AA312" s="1769"/>
      <c r="AB312" s="812">
        <v>4</v>
      </c>
      <c r="AC312" s="774"/>
      <c r="AD312" s="774"/>
      <c r="AE312" s="774"/>
      <c r="AF312" s="813" t="str">
        <f t="shared" si="17"/>
        <v/>
      </c>
      <c r="AG312" s="780"/>
      <c r="AH312" s="941" t="str">
        <f t="shared" si="18"/>
        <v/>
      </c>
      <c r="AI312" s="780"/>
      <c r="AJ312" s="941" t="str">
        <f t="shared" si="19"/>
        <v/>
      </c>
      <c r="AK312" s="814" t="str">
        <f t="shared" si="20"/>
        <v/>
      </c>
      <c r="AL312" s="815" t="str">
        <f>IFERROR(IF(AND(AF311="Probabilidad",AF312="Probabilidad"),(AL311-(+AL311*AK312)),IF(AND(AF311="Impacto",AF312="Probabilidad"),(AL310-(+AL310*AK312)),IF(AF312="Impacto",AL311,""))),"")</f>
        <v/>
      </c>
      <c r="AM312" s="815" t="str">
        <f>IFERROR(IF(AND(AF311="Impacto",AF312="Impacto"),(AM311-(+AM311*AK312)),IF(AND(AF311="Probabilidad",AF312="Impacto"),(AM310-(+AM310*AK312)),IF(AF312="Probabilidad",AM311,""))),"")</f>
        <v/>
      </c>
      <c r="AN312" s="751"/>
      <c r="AO312" s="751"/>
      <c r="AP312" s="751"/>
      <c r="AQ312" s="751"/>
      <c r="AR312" s="1013"/>
      <c r="AS312" s="1767"/>
      <c r="AT312" s="1767"/>
      <c r="AU312" s="1769"/>
      <c r="AV312" s="1767"/>
      <c r="AW312" s="1767"/>
      <c r="AX312" s="1769"/>
      <c r="AY312" s="1769"/>
      <c r="AZ312" s="1769"/>
      <c r="BA312" s="1774"/>
      <c r="BB312" s="789"/>
      <c r="BC312" s="789"/>
      <c r="BD312" s="822" t="str">
        <f t="shared" si="22"/>
        <v/>
      </c>
      <c r="BE312" s="774"/>
      <c r="BF312" s="774"/>
      <c r="BG312" s="774"/>
      <c r="BH312" s="774"/>
      <c r="BI312" s="789"/>
      <c r="BJ312" s="789"/>
      <c r="BK312" s="789"/>
      <c r="BL312" s="789"/>
      <c r="BM312" s="791"/>
      <c r="BN312" s="791"/>
      <c r="BO312" s="791"/>
      <c r="BP312" s="791"/>
      <c r="BQ312" s="792"/>
      <c r="BR312" s="796"/>
      <c r="BS312" s="884"/>
      <c r="BT312" s="884"/>
      <c r="BU312" s="1051"/>
      <c r="BV312" s="995"/>
      <c r="BW312" s="995"/>
      <c r="BX312" s="1875"/>
      <c r="BY312" s="1853"/>
      <c r="BZ312" s="998"/>
    </row>
    <row r="313" spans="1:78" ht="16" x14ac:dyDescent="0.2">
      <c r="A313" s="1817"/>
      <c r="B313" s="1818"/>
      <c r="C313" s="1819"/>
      <c r="D313" s="1820"/>
      <c r="E313" s="1004"/>
      <c r="F313" s="1759"/>
      <c r="G313" s="995"/>
      <c r="H313" s="1013"/>
      <c r="I313" s="1774"/>
      <c r="J313" s="1767"/>
      <c r="K313" s="1022"/>
      <c r="L313" s="995"/>
      <c r="M313" s="1169"/>
      <c r="N313" s="995"/>
      <c r="O313" s="995"/>
      <c r="P313" s="1488"/>
      <c r="Q313" s="1888"/>
      <c r="R313" s="1774"/>
      <c r="S313" s="1878"/>
      <c r="T313" s="1774"/>
      <c r="U313" s="1878"/>
      <c r="V313" s="1774"/>
      <c r="W313" s="1878"/>
      <c r="X313" s="1781"/>
      <c r="Y313" s="1878"/>
      <c r="Z313" s="1878"/>
      <c r="AA313" s="1769"/>
      <c r="AB313" s="812">
        <v>5</v>
      </c>
      <c r="AC313" s="774"/>
      <c r="AD313" s="774"/>
      <c r="AE313" s="774"/>
      <c r="AF313" s="813" t="str">
        <f t="shared" si="17"/>
        <v/>
      </c>
      <c r="AG313" s="780"/>
      <c r="AH313" s="941" t="str">
        <f t="shared" si="18"/>
        <v/>
      </c>
      <c r="AI313" s="780"/>
      <c r="AJ313" s="941" t="str">
        <f t="shared" si="19"/>
        <v/>
      </c>
      <c r="AK313" s="814" t="str">
        <f t="shared" si="20"/>
        <v/>
      </c>
      <c r="AL313" s="815" t="str">
        <f>IFERROR(IF(AND(AF312="Probabilidad",AF313="Probabilidad"),(AL312-(+AL312*AK313)),IF(AND(AF312="Impacto",AF313="Probabilidad"),(AL311-(+AL311*AK313)),IF(AF313="Impacto",AL312,""))),"")</f>
        <v/>
      </c>
      <c r="AM313" s="815" t="str">
        <f>IFERROR(IF(AND(AF312="Impacto",AF313="Impacto"),(AM312-(+AM312*AK313)),IF(AND(AF312="Probabilidad",AF313="Impacto"),(AM311-(+AM311*AK313)),IF(AF313="Probabilidad",AM312,""))),"")</f>
        <v/>
      </c>
      <c r="AN313" s="751"/>
      <c r="AO313" s="751"/>
      <c r="AP313" s="751"/>
      <c r="AQ313" s="751"/>
      <c r="AR313" s="1013"/>
      <c r="AS313" s="1767"/>
      <c r="AT313" s="1767"/>
      <c r="AU313" s="1769"/>
      <c r="AV313" s="1767"/>
      <c r="AW313" s="1767"/>
      <c r="AX313" s="1769"/>
      <c r="AY313" s="1769"/>
      <c r="AZ313" s="1769"/>
      <c r="BA313" s="1774"/>
      <c r="BB313" s="789"/>
      <c r="BC313" s="789"/>
      <c r="BD313" s="822" t="str">
        <f t="shared" si="22"/>
        <v/>
      </c>
      <c r="BE313" s="774"/>
      <c r="BF313" s="774"/>
      <c r="BG313" s="774"/>
      <c r="BH313" s="774"/>
      <c r="BI313" s="789"/>
      <c r="BJ313" s="789"/>
      <c r="BK313" s="789"/>
      <c r="BL313" s="789"/>
      <c r="BM313" s="791"/>
      <c r="BN313" s="791"/>
      <c r="BO313" s="791"/>
      <c r="BP313" s="791"/>
      <c r="BQ313" s="792"/>
      <c r="BR313" s="796"/>
      <c r="BS313" s="884"/>
      <c r="BT313" s="884"/>
      <c r="BU313" s="1051"/>
      <c r="BV313" s="995"/>
      <c r="BW313" s="995"/>
      <c r="BX313" s="1875"/>
      <c r="BY313" s="1853"/>
      <c r="BZ313" s="998"/>
    </row>
    <row r="314" spans="1:78" ht="17" thickBot="1" x14ac:dyDescent="0.25">
      <c r="A314" s="1817"/>
      <c r="B314" s="1818"/>
      <c r="C314" s="1819"/>
      <c r="D314" s="1821"/>
      <c r="E314" s="1005"/>
      <c r="F314" s="1760"/>
      <c r="G314" s="996"/>
      <c r="H314" s="1014"/>
      <c r="I314" s="1775"/>
      <c r="J314" s="1768"/>
      <c r="K314" s="1023"/>
      <c r="L314" s="996"/>
      <c r="M314" s="1170"/>
      <c r="N314" s="996"/>
      <c r="O314" s="996"/>
      <c r="P314" s="1489"/>
      <c r="Q314" s="1889"/>
      <c r="R314" s="1775"/>
      <c r="S314" s="1879"/>
      <c r="T314" s="1775"/>
      <c r="U314" s="1879"/>
      <c r="V314" s="1775"/>
      <c r="W314" s="1879"/>
      <c r="X314" s="1782"/>
      <c r="Y314" s="1879"/>
      <c r="Z314" s="1879"/>
      <c r="AA314" s="1770"/>
      <c r="AB314" s="773">
        <v>6</v>
      </c>
      <c r="AC314" s="757"/>
      <c r="AD314" s="757"/>
      <c r="AE314" s="757"/>
      <c r="AF314" s="819" t="str">
        <f t="shared" si="17"/>
        <v/>
      </c>
      <c r="AG314" s="902"/>
      <c r="AH314" s="942" t="str">
        <f t="shared" si="18"/>
        <v/>
      </c>
      <c r="AI314" s="902"/>
      <c r="AJ314" s="942" t="str">
        <f t="shared" si="19"/>
        <v/>
      </c>
      <c r="AK314" s="889" t="str">
        <f t="shared" si="20"/>
        <v/>
      </c>
      <c r="AL314" s="815" t="str">
        <f>IFERROR(IF(AND(AF313="Probabilidad",AF314="Probabilidad"),(AL313-(+AL313*AK314)),IF(AND(AF313="Impacto",AF314="Probabilidad"),(AL312-(+AL312*AK314)),IF(AF314="Impacto",AL313,""))),"")</f>
        <v/>
      </c>
      <c r="AM314" s="815" t="str">
        <f>IFERROR(IF(AND(AF313="Impacto",AF314="Impacto"),(AM313-(+AM313*AK314)),IF(AND(AF313="Probabilidad",AF314="Impacto"),(AM312-(+AM312*AK314)),IF(AF314="Probabilidad",AM313,""))),"")</f>
        <v/>
      </c>
      <c r="AN314" s="51"/>
      <c r="AO314" s="51"/>
      <c r="AP314" s="51"/>
      <c r="AQ314" s="51"/>
      <c r="AR314" s="1014"/>
      <c r="AS314" s="1768"/>
      <c r="AT314" s="1768"/>
      <c r="AU314" s="1770"/>
      <c r="AV314" s="1768"/>
      <c r="AW314" s="1768"/>
      <c r="AX314" s="1770"/>
      <c r="AY314" s="1770"/>
      <c r="AZ314" s="1770"/>
      <c r="BA314" s="1775"/>
      <c r="BB314" s="770"/>
      <c r="BC314" s="770"/>
      <c r="BD314" s="762" t="str">
        <f t="shared" si="22"/>
        <v/>
      </c>
      <c r="BE314" s="757"/>
      <c r="BF314" s="757"/>
      <c r="BG314" s="757"/>
      <c r="BH314" s="757"/>
      <c r="BI314" s="770"/>
      <c r="BJ314" s="770"/>
      <c r="BK314" s="770"/>
      <c r="BL314" s="770"/>
      <c r="BM314" s="749"/>
      <c r="BN314" s="749"/>
      <c r="BO314" s="749"/>
      <c r="BP314" s="749"/>
      <c r="BQ314" s="766"/>
      <c r="BR314" s="890"/>
      <c r="BS314" s="891"/>
      <c r="BT314" s="891"/>
      <c r="BU314" s="1052"/>
      <c r="BV314" s="996"/>
      <c r="BW314" s="996"/>
      <c r="BX314" s="1876"/>
      <c r="BY314" s="1854"/>
      <c r="BZ314" s="999"/>
    </row>
    <row r="315" spans="1:78" ht="145" x14ac:dyDescent="0.2">
      <c r="A315" s="1817"/>
      <c r="B315" s="1818"/>
      <c r="C315" s="1819"/>
      <c r="D315" s="1000" t="s">
        <v>1387</v>
      </c>
      <c r="E315" s="1003" t="s">
        <v>587</v>
      </c>
      <c r="F315" s="1006">
        <v>6</v>
      </c>
      <c r="G315" s="994" t="s">
        <v>1797</v>
      </c>
      <c r="H315" s="1012" t="s">
        <v>1244</v>
      </c>
      <c r="I315" s="1015" t="s">
        <v>1215</v>
      </c>
      <c r="J315" s="1812" t="str">
        <f>IF(D315="","",IF(D315="RG",[1]Árbol!A326,IF(D315="RIC",[1]Árbol!A326,IF(D315="RLAFT",[1]Árbol!A326,IF(D315="RF",[1]Árbol!A326,IF(I315="","",(CONCATENATE(I315," ",$M$3," ",G315," ",$M$4," ",O315," ",$M$5," ",N315))))))))</f>
        <v>Pérdida de Disponibilidad de 1. Fileserver de la SIE
2. Repositorio Gestion_GIC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315" s="1021" t="s">
        <v>313</v>
      </c>
      <c r="L315" s="994" t="s">
        <v>562</v>
      </c>
      <c r="M315" s="1168" t="s">
        <v>1389</v>
      </c>
      <c r="N315" s="994" t="s">
        <v>1805</v>
      </c>
      <c r="O315" s="994" t="s">
        <v>1789</v>
      </c>
      <c r="P315" s="1075" t="s">
        <v>1392</v>
      </c>
      <c r="Q315" s="1133" t="s">
        <v>1392</v>
      </c>
      <c r="R315" s="1015" t="s">
        <v>340</v>
      </c>
      <c r="S315" s="1877">
        <f>IF(R315="Muy Alta",100%,IF(R315="Alta",80%,IF(R315="Media",60%,IF(R315="Baja",40%,IF(R315="Muy Baja",20%,"")))))</f>
        <v>0.8</v>
      </c>
      <c r="T315" s="1015" t="s">
        <v>317</v>
      </c>
      <c r="U315" s="1877">
        <f>IF(T315="Catastrófico",100%,IF(T315="Mayor",80%,IF(T315="Moderado",60%,IF(T315="Menor",40%,IF(T315="Leve",20%,"")))))</f>
        <v>0.2</v>
      </c>
      <c r="V315" s="1015" t="s">
        <v>251</v>
      </c>
      <c r="W315" s="1877">
        <f>IF(V315="Catastrófico",100%,IF(V315="Mayor",80%,IF(V315="Moderado",60%,IF(V315="Menor",40%,IF(V315="Leve",20%,"")))))</f>
        <v>0.4</v>
      </c>
      <c r="X315" s="1029" t="str">
        <f>IF(Y315=100%,"Catastrófico",IF(Y315=80%,"Mayor",IF(Y315=60%,"Moderado",IF(Y315=40%,"Menor",IF(Y315=20%,"Leve","")))))</f>
        <v>Menor</v>
      </c>
      <c r="Y315" s="1877">
        <f>IF(AND(U315="",W315=""),"",MAX(U315,W315))</f>
        <v>0.4</v>
      </c>
      <c r="Z315" s="1877" t="str">
        <f>CONCATENATE(R315,X315)</f>
        <v>AltaMenor</v>
      </c>
      <c r="AA315" s="1032" t="str">
        <f>IF(Z315="Muy AltaLeve","Alto",IF(Z315="Muy AltaMenor","Alto",IF(Z315="Muy AltaModerado","Alto",IF(Z315="Muy AltaMayor","Alto",IF(Z315="Muy AltaCatastrófico","Extremo",IF(Z315="AltaLeve","Moderado",IF(Z315="AltaMenor","Moderado",IF(Z315="AltaModerado","Alto",IF(Z315="AltaMayor","Alto",IF(Z315="AltaCatastrófico","Extremo",IF(Z315="MediaLeve","Moderado",IF(Z315="MediaMenor","Moderado",IF(Z315="MediaModerado","Moderado",IF(Z315="MediaMayor","Alto",IF(Z315="MediaCatastrófico","Extremo",IF(Z315="BajaLeve","Bajo",IF(Z315="BajaMenor","Moderado",IF(Z315="BajaModerado","Moderado",IF(Z315="BajaMayor","Alto",IF(Z315="BajaCatastrófico","Extremo",IF(Z315="Muy BajaLeve","Bajo",IF(Z315="Muy BajaMenor","Bajo",IF(Z315="Muy BajaModerado","Moderado",IF(Z315="Muy BajaMayor","Alto",IF(Z315="Muy BajaCatastrófico","Extremo","")))))))))))))))))))))))))</f>
        <v>Moderado</v>
      </c>
      <c r="AB315" s="97">
        <v>1</v>
      </c>
      <c r="AC315" s="9" t="s">
        <v>1806</v>
      </c>
      <c r="AD315" s="9">
        <v>1</v>
      </c>
      <c r="AE315" s="9" t="s">
        <v>1403</v>
      </c>
      <c r="AF315" s="99" t="str">
        <f t="shared" si="17"/>
        <v>Probabilidad</v>
      </c>
      <c r="AG315" s="10" t="s">
        <v>221</v>
      </c>
      <c r="AH315" s="940">
        <f t="shared" si="18"/>
        <v>0.25</v>
      </c>
      <c r="AI315" s="10" t="s">
        <v>734</v>
      </c>
      <c r="AJ315" s="940">
        <f t="shared" si="19"/>
        <v>0.25</v>
      </c>
      <c r="AK315" s="101">
        <f t="shared" si="20"/>
        <v>0.5</v>
      </c>
      <c r="AL315" s="100">
        <f>IFERROR(IF(AF315="Probabilidad",(S315-(+S315*AK315)),IF(AF315="Impacto",S315,"")),"")</f>
        <v>0.4</v>
      </c>
      <c r="AM315" s="100">
        <f>IFERROR(IF(AF315="Impacto",(Y315-(+Y315*AK315)),IF(AF315="Probabilidad",Y315,"")),"")</f>
        <v>0.4</v>
      </c>
      <c r="AN315" s="50" t="s">
        <v>223</v>
      </c>
      <c r="AO315" s="50" t="s">
        <v>443</v>
      </c>
      <c r="AP315" s="50" t="s">
        <v>241</v>
      </c>
      <c r="AQ315" s="50" t="s">
        <v>226</v>
      </c>
      <c r="AR315" s="1764" t="s">
        <v>1807</v>
      </c>
      <c r="AS315" s="1035">
        <f>S315</f>
        <v>0.8</v>
      </c>
      <c r="AT315" s="1035">
        <f>IF(AL315="","",MIN(AL315:AL320))</f>
        <v>0.28000000000000003</v>
      </c>
      <c r="AU315" s="1032" t="str">
        <f>IFERROR(IF(AT315="","",IF(AT315&lt;=0.2,"Muy Baja",IF(AT315&lt;=0.4,"Baja",IF(AT315&lt;=0.6,"Media",IF(AT315&lt;=0.8,"Alta","Muy Alta"))))),"")</f>
        <v>Baja</v>
      </c>
      <c r="AV315" s="1035">
        <f>Y315</f>
        <v>0.4</v>
      </c>
      <c r="AW315" s="1035">
        <f>IF(AM315="","",MIN(AM315:AM320))</f>
        <v>0.30000000000000004</v>
      </c>
      <c r="AX315" s="1032" t="str">
        <f>IFERROR(IF(AW315="","",IF(AW315&lt;=0.2,"Leve",IF(AW315&lt;=0.4,"Menor",IF(AW315&lt;=0.6,"Moderado",IF(AW315&lt;=0.8,"Mayor","Catastrófico"))))),"")</f>
        <v>Menor</v>
      </c>
      <c r="AY315" s="1032" t="str">
        <f>AA315</f>
        <v>Moderado</v>
      </c>
      <c r="AZ315" s="1032" t="str">
        <f>IFERROR(IF(OR(AND(AU315="Muy Baja",AX315="Leve"),AND(AU315="Muy Baja",AX315="Menor"),AND(AU315="Baja",AX315="Leve")),"Bajo",IF(OR(AND(AU315="Muy baja",AX315="Moderado"),AND(AU315="Baja",AX315="Menor"),AND(AU315="Baja",AX315="Moderado"),AND(AU315="Media",AX315="Leve"),AND(AU315="Media",AX315="Menor"),AND(AU315="Media",AX315="Moderado"),AND(AU315="Alta",AX315="Leve"),AND(AU315="Alta",AX315="Menor")),"Moderado",IF(OR(AND(AU315="Muy Baja",AX315="Mayor"),AND(AU315="Baja",AX315="Mayor"),AND(AU315="Media",AX315="Mayor"),AND(AU315="Alta",AX315="Moderado"),AND(AU315="Alta",AX315="Mayor"),AND(AU315="Muy Alta",AX315="Leve"),AND(AU315="Muy Alta",AX315="Menor"),AND(AU315="Muy Alta",AX315="Moderado"),AND(AU315="Muy Alta",AX315="Mayor")),"Alto",IF(OR(AND(AU315="Muy Baja",AX315="Catastrófico"),AND(AU315="Baja",AX315="Catastrófico"),AND(AU315="Media",AX315="Catastrófico"),AND(AU315="Alta",AX315="Catastrófico"),AND(AU315="Muy Alta",AX315="Catastrófico")),"Extremo","")))),"")</f>
        <v>Moderado</v>
      </c>
      <c r="BA315" s="1015" t="s">
        <v>228</v>
      </c>
      <c r="BB315" s="46" t="s">
        <v>1808</v>
      </c>
      <c r="BC315" s="46" t="s">
        <v>1809</v>
      </c>
      <c r="BD315" s="103">
        <f t="shared" si="22"/>
        <v>4</v>
      </c>
      <c r="BE315" s="9">
        <v>1</v>
      </c>
      <c r="BF315" s="9">
        <v>1</v>
      </c>
      <c r="BG315" s="9">
        <v>1</v>
      </c>
      <c r="BH315" s="9">
        <v>1</v>
      </c>
      <c r="BI315" s="46" t="s">
        <v>1776</v>
      </c>
      <c r="BJ315" s="46" t="s">
        <v>1810</v>
      </c>
      <c r="BK315" s="346"/>
      <c r="BL315" s="347"/>
      <c r="BM315" s="48"/>
      <c r="BN315" s="48"/>
      <c r="BO315" s="48"/>
      <c r="BP315" s="48"/>
      <c r="BQ315" s="104"/>
      <c r="BR315" s="797"/>
      <c r="BS315" s="883"/>
      <c r="BT315" s="883"/>
      <c r="BU315" s="1050"/>
      <c r="BV315" s="994"/>
      <c r="BW315" s="994"/>
      <c r="BX315" s="1874"/>
      <c r="BY315" s="1852"/>
      <c r="BZ315" s="997"/>
    </row>
    <row r="316" spans="1:78" ht="167" x14ac:dyDescent="0.2">
      <c r="A316" s="1817"/>
      <c r="B316" s="1818"/>
      <c r="C316" s="1819"/>
      <c r="D316" s="1820"/>
      <c r="E316" s="1004"/>
      <c r="F316" s="1759"/>
      <c r="G316" s="995"/>
      <c r="H316" s="1013"/>
      <c r="I316" s="1774"/>
      <c r="J316" s="1767"/>
      <c r="K316" s="1022"/>
      <c r="L316" s="995"/>
      <c r="M316" s="1169"/>
      <c r="N316" s="995"/>
      <c r="O316" s="995"/>
      <c r="P316" s="1191"/>
      <c r="Q316" s="1827"/>
      <c r="R316" s="1774"/>
      <c r="S316" s="1878"/>
      <c r="T316" s="1774"/>
      <c r="U316" s="1878"/>
      <c r="V316" s="1774"/>
      <c r="W316" s="1878"/>
      <c r="X316" s="1781"/>
      <c r="Y316" s="1878"/>
      <c r="Z316" s="1878"/>
      <c r="AA316" s="1769"/>
      <c r="AB316" s="812">
        <v>2</v>
      </c>
      <c r="AC316" s="774" t="s">
        <v>1811</v>
      </c>
      <c r="AD316" s="774">
        <v>1</v>
      </c>
      <c r="AE316" s="774" t="s">
        <v>1403</v>
      </c>
      <c r="AF316" s="813" t="str">
        <f t="shared" si="17"/>
        <v>Impacto</v>
      </c>
      <c r="AG316" s="780" t="s">
        <v>264</v>
      </c>
      <c r="AH316" s="941">
        <f t="shared" si="18"/>
        <v>0.1</v>
      </c>
      <c r="AI316" s="780" t="s">
        <v>222</v>
      </c>
      <c r="AJ316" s="941">
        <f t="shared" si="19"/>
        <v>0.15</v>
      </c>
      <c r="AK316" s="814">
        <f t="shared" si="20"/>
        <v>0.25</v>
      </c>
      <c r="AL316" s="815">
        <f>IFERROR(IF(AND(AF315="Probabilidad",AF316="Probabilidad"),(AL315-(+AL315*AK316)),IF(AF316="Probabilidad",(S315-(+S315*AK316)),IF(AF316="Impacto",AL315,""))),"")</f>
        <v>0.4</v>
      </c>
      <c r="AM316" s="815">
        <f>IFERROR(IF(AND(AF315="Impacto",AF316="Impacto"),(AM315-(+AM315*AK316)),IF(AF316="Impacto",(Y315-(+Y315*AK316)),IF(AF316="Probabilidad",AM315,""))),"")</f>
        <v>0.30000000000000004</v>
      </c>
      <c r="AN316" s="751" t="s">
        <v>223</v>
      </c>
      <c r="AO316" s="751" t="s">
        <v>291</v>
      </c>
      <c r="AP316" s="751" t="s">
        <v>241</v>
      </c>
      <c r="AQ316" s="751" t="s">
        <v>226</v>
      </c>
      <c r="AR316" s="1013"/>
      <c r="AS316" s="1767"/>
      <c r="AT316" s="1767"/>
      <c r="AU316" s="1769"/>
      <c r="AV316" s="1767"/>
      <c r="AW316" s="1767"/>
      <c r="AX316" s="1769"/>
      <c r="AY316" s="1769"/>
      <c r="AZ316" s="1769"/>
      <c r="BA316" s="1774"/>
      <c r="BB316" s="789"/>
      <c r="BC316" s="789"/>
      <c r="BD316" s="822" t="str">
        <f t="shared" si="22"/>
        <v/>
      </c>
      <c r="BE316" s="774"/>
      <c r="BF316" s="774"/>
      <c r="BG316" s="774"/>
      <c r="BH316" s="774"/>
      <c r="BI316" s="789"/>
      <c r="BJ316" s="789"/>
      <c r="BK316" s="789"/>
      <c r="BL316" s="789"/>
      <c r="BM316" s="791"/>
      <c r="BN316" s="791"/>
      <c r="BO316" s="791"/>
      <c r="BP316" s="791"/>
      <c r="BQ316" s="792"/>
      <c r="BR316" s="796"/>
      <c r="BS316" s="884"/>
      <c r="BT316" s="884"/>
      <c r="BU316" s="1051"/>
      <c r="BV316" s="995"/>
      <c r="BW316" s="995"/>
      <c r="BX316" s="1875"/>
      <c r="BY316" s="1853"/>
      <c r="BZ316" s="998"/>
    </row>
    <row r="317" spans="1:78" ht="118" x14ac:dyDescent="0.2">
      <c r="A317" s="1817"/>
      <c r="B317" s="1818"/>
      <c r="C317" s="1819"/>
      <c r="D317" s="1820"/>
      <c r="E317" s="1004"/>
      <c r="F317" s="1759"/>
      <c r="G317" s="995"/>
      <c r="H317" s="1013"/>
      <c r="I317" s="1774"/>
      <c r="J317" s="1767"/>
      <c r="K317" s="1022"/>
      <c r="L317" s="995"/>
      <c r="M317" s="1169"/>
      <c r="N317" s="995"/>
      <c r="O317" s="995"/>
      <c r="P317" s="1191"/>
      <c r="Q317" s="1827"/>
      <c r="R317" s="1774"/>
      <c r="S317" s="1878"/>
      <c r="T317" s="1774"/>
      <c r="U317" s="1878"/>
      <c r="V317" s="1774"/>
      <c r="W317" s="1878"/>
      <c r="X317" s="1781"/>
      <c r="Y317" s="1878"/>
      <c r="Z317" s="1878"/>
      <c r="AA317" s="1769"/>
      <c r="AB317" s="812">
        <v>3</v>
      </c>
      <c r="AC317" s="774" t="s">
        <v>1571</v>
      </c>
      <c r="AD317" s="774" t="s">
        <v>1518</v>
      </c>
      <c r="AE317" s="774" t="s">
        <v>1572</v>
      </c>
      <c r="AF317" s="813" t="str">
        <f t="shared" si="17"/>
        <v>Probabilidad</v>
      </c>
      <c r="AG317" s="780" t="s">
        <v>1660</v>
      </c>
      <c r="AH317" s="941">
        <f t="shared" si="18"/>
        <v>0.15</v>
      </c>
      <c r="AI317" s="780" t="s">
        <v>1802</v>
      </c>
      <c r="AJ317" s="941">
        <f t="shared" si="19"/>
        <v>0.15</v>
      </c>
      <c r="AK317" s="814">
        <f t="shared" si="20"/>
        <v>0.3</v>
      </c>
      <c r="AL317" s="815">
        <f>IFERROR(IF(AND(AF316="Probabilidad",AF317="Probabilidad"),(AL316-(+AL316*AK317)),IF(AND(AF316="Impacto",AF317="Probabilidad"),(AL315-(+AL315*AK317)),IF(AF317="Impacto",AL316,""))),"")</f>
        <v>0.28000000000000003</v>
      </c>
      <c r="AM317" s="815">
        <f>IFERROR(IF(AND(AF316="Impacto",AF317="Impacto"),(AM316-(+AM316*AK317)),IF(AND(AF316="Probabilidad",AF317="Impacto"),(AM315-(+AM315*AK317)),IF(AF317="Probabilidad",AM316,""))),"")</f>
        <v>0.30000000000000004</v>
      </c>
      <c r="AN317" s="751" t="s">
        <v>859</v>
      </c>
      <c r="AO317" s="751" t="s">
        <v>245</v>
      </c>
      <c r="AP317" s="751" t="s">
        <v>241</v>
      </c>
      <c r="AQ317" s="751" t="s">
        <v>226</v>
      </c>
      <c r="AR317" s="1013"/>
      <c r="AS317" s="1767"/>
      <c r="AT317" s="1767"/>
      <c r="AU317" s="1769"/>
      <c r="AV317" s="1767"/>
      <c r="AW317" s="1767"/>
      <c r="AX317" s="1769"/>
      <c r="AY317" s="1769"/>
      <c r="AZ317" s="1769"/>
      <c r="BA317" s="1774"/>
      <c r="BB317" s="789"/>
      <c r="BC317" s="789"/>
      <c r="BD317" s="822" t="str">
        <f t="shared" si="22"/>
        <v/>
      </c>
      <c r="BE317" s="774"/>
      <c r="BF317" s="774"/>
      <c r="BG317" s="774"/>
      <c r="BH317" s="774"/>
      <c r="BI317" s="789"/>
      <c r="BJ317" s="789"/>
      <c r="BK317" s="789"/>
      <c r="BL317" s="789"/>
      <c r="BM317" s="791"/>
      <c r="BN317" s="791"/>
      <c r="BO317" s="791"/>
      <c r="BP317" s="791"/>
      <c r="BQ317" s="792"/>
      <c r="BR317" s="796"/>
      <c r="BS317" s="884"/>
      <c r="BT317" s="884"/>
      <c r="BU317" s="1051"/>
      <c r="BV317" s="995"/>
      <c r="BW317" s="995"/>
      <c r="BX317" s="1875"/>
      <c r="BY317" s="1853"/>
      <c r="BZ317" s="998"/>
    </row>
    <row r="318" spans="1:78" ht="16" x14ac:dyDescent="0.2">
      <c r="A318" s="1817"/>
      <c r="B318" s="1818"/>
      <c r="C318" s="1819"/>
      <c r="D318" s="1820"/>
      <c r="E318" s="1004"/>
      <c r="F318" s="1759"/>
      <c r="G318" s="995"/>
      <c r="H318" s="1013"/>
      <c r="I318" s="1774"/>
      <c r="J318" s="1767"/>
      <c r="K318" s="1022"/>
      <c r="L318" s="995"/>
      <c r="M318" s="1169"/>
      <c r="N318" s="995"/>
      <c r="O318" s="995"/>
      <c r="P318" s="1191"/>
      <c r="Q318" s="1827"/>
      <c r="R318" s="1774"/>
      <c r="S318" s="1878"/>
      <c r="T318" s="1774"/>
      <c r="U318" s="1878"/>
      <c r="V318" s="1774"/>
      <c r="W318" s="1878"/>
      <c r="X318" s="1781"/>
      <c r="Y318" s="1878"/>
      <c r="Z318" s="1878"/>
      <c r="AA318" s="1769"/>
      <c r="AB318" s="812">
        <v>4</v>
      </c>
      <c r="AC318" s="774"/>
      <c r="AD318" s="774"/>
      <c r="AE318" s="774"/>
      <c r="AF318" s="813" t="str">
        <f t="shared" si="17"/>
        <v/>
      </c>
      <c r="AG318" s="780"/>
      <c r="AH318" s="941" t="str">
        <f t="shared" si="18"/>
        <v/>
      </c>
      <c r="AI318" s="780"/>
      <c r="AJ318" s="941" t="str">
        <f t="shared" si="19"/>
        <v/>
      </c>
      <c r="AK318" s="814" t="str">
        <f t="shared" si="20"/>
        <v/>
      </c>
      <c r="AL318" s="815" t="str">
        <f>IFERROR(IF(AND(AF317="Probabilidad",AF318="Probabilidad"),(AL317-(+AL317*AK318)),IF(AND(AF317="Impacto",AF318="Probabilidad"),(AL316-(+AL316*AK318)),IF(AF318="Impacto",AL317,""))),"")</f>
        <v/>
      </c>
      <c r="AM318" s="815" t="str">
        <f>IFERROR(IF(AND(AF317="Impacto",AF318="Impacto"),(AM317-(+AM317*AK318)),IF(AND(AF317="Probabilidad",AF318="Impacto"),(AM316-(+AM316*AK318)),IF(AF318="Probabilidad",AM317,""))),"")</f>
        <v/>
      </c>
      <c r="AN318" s="751"/>
      <c r="AO318" s="751"/>
      <c r="AP318" s="751"/>
      <c r="AQ318" s="751"/>
      <c r="AR318" s="1013"/>
      <c r="AS318" s="1767"/>
      <c r="AT318" s="1767"/>
      <c r="AU318" s="1769"/>
      <c r="AV318" s="1767"/>
      <c r="AW318" s="1767"/>
      <c r="AX318" s="1769"/>
      <c r="AY318" s="1769"/>
      <c r="AZ318" s="1769"/>
      <c r="BA318" s="1774"/>
      <c r="BB318" s="789"/>
      <c r="BC318" s="789"/>
      <c r="BD318" s="822" t="str">
        <f t="shared" si="22"/>
        <v/>
      </c>
      <c r="BE318" s="774"/>
      <c r="BF318" s="774"/>
      <c r="BG318" s="774"/>
      <c r="BH318" s="774"/>
      <c r="BI318" s="789"/>
      <c r="BJ318" s="789"/>
      <c r="BK318" s="789"/>
      <c r="BL318" s="789"/>
      <c r="BM318" s="791"/>
      <c r="BN318" s="791"/>
      <c r="BO318" s="791"/>
      <c r="BP318" s="791"/>
      <c r="BQ318" s="792"/>
      <c r="BR318" s="796"/>
      <c r="BS318" s="884"/>
      <c r="BT318" s="884"/>
      <c r="BU318" s="1051"/>
      <c r="BV318" s="995"/>
      <c r="BW318" s="995"/>
      <c r="BX318" s="1875"/>
      <c r="BY318" s="1853"/>
      <c r="BZ318" s="998"/>
    </row>
    <row r="319" spans="1:78" ht="16" x14ac:dyDescent="0.2">
      <c r="A319" s="1817"/>
      <c r="B319" s="1818"/>
      <c r="C319" s="1819"/>
      <c r="D319" s="1820"/>
      <c r="E319" s="1004"/>
      <c r="F319" s="1759"/>
      <c r="G319" s="995"/>
      <c r="H319" s="1013"/>
      <c r="I319" s="1774"/>
      <c r="J319" s="1767"/>
      <c r="K319" s="1022"/>
      <c r="L319" s="995"/>
      <c r="M319" s="1169"/>
      <c r="N319" s="995"/>
      <c r="O319" s="995"/>
      <c r="P319" s="1191"/>
      <c r="Q319" s="1827"/>
      <c r="R319" s="1774"/>
      <c r="S319" s="1878"/>
      <c r="T319" s="1774"/>
      <c r="U319" s="1878"/>
      <c r="V319" s="1774"/>
      <c r="W319" s="1878"/>
      <c r="X319" s="1781"/>
      <c r="Y319" s="1878"/>
      <c r="Z319" s="1878"/>
      <c r="AA319" s="1769"/>
      <c r="AB319" s="812">
        <v>5</v>
      </c>
      <c r="AC319" s="774"/>
      <c r="AD319" s="774"/>
      <c r="AE319" s="774"/>
      <c r="AF319" s="813" t="str">
        <f t="shared" si="17"/>
        <v/>
      </c>
      <c r="AG319" s="780"/>
      <c r="AH319" s="941" t="str">
        <f t="shared" si="18"/>
        <v/>
      </c>
      <c r="AI319" s="780"/>
      <c r="AJ319" s="941" t="str">
        <f t="shared" si="19"/>
        <v/>
      </c>
      <c r="AK319" s="814" t="str">
        <f t="shared" si="20"/>
        <v/>
      </c>
      <c r="AL319" s="815" t="str">
        <f>IFERROR(IF(AND(AF318="Probabilidad",AF319="Probabilidad"),(AL318-(+AL318*AK319)),IF(AND(AF318="Impacto",AF319="Probabilidad"),(AL317-(+AL317*AK319)),IF(AF319="Impacto",AL318,""))),"")</f>
        <v/>
      </c>
      <c r="AM319" s="815" t="str">
        <f>IFERROR(IF(AND(AF318="Impacto",AF319="Impacto"),(AM318-(+AM318*AK319)),IF(AND(AF318="Probabilidad",AF319="Impacto"),(AM317-(+AM317*AK319)),IF(AF319="Probabilidad",AM318,""))),"")</f>
        <v/>
      </c>
      <c r="AN319" s="751"/>
      <c r="AO319" s="751"/>
      <c r="AP319" s="751"/>
      <c r="AQ319" s="751"/>
      <c r="AR319" s="1013"/>
      <c r="AS319" s="1767"/>
      <c r="AT319" s="1767"/>
      <c r="AU319" s="1769"/>
      <c r="AV319" s="1767"/>
      <c r="AW319" s="1767"/>
      <c r="AX319" s="1769"/>
      <c r="AY319" s="1769"/>
      <c r="AZ319" s="1769"/>
      <c r="BA319" s="1774"/>
      <c r="BB319" s="789"/>
      <c r="BC319" s="789"/>
      <c r="BD319" s="822" t="str">
        <f t="shared" si="22"/>
        <v/>
      </c>
      <c r="BE319" s="774"/>
      <c r="BF319" s="774"/>
      <c r="BG319" s="774"/>
      <c r="BH319" s="774"/>
      <c r="BI319" s="789"/>
      <c r="BJ319" s="789"/>
      <c r="BK319" s="789"/>
      <c r="BL319" s="789"/>
      <c r="BM319" s="791"/>
      <c r="BN319" s="791"/>
      <c r="BO319" s="791"/>
      <c r="BP319" s="791"/>
      <c r="BQ319" s="792"/>
      <c r="BR319" s="796"/>
      <c r="BS319" s="884"/>
      <c r="BT319" s="884"/>
      <c r="BU319" s="1051"/>
      <c r="BV319" s="995"/>
      <c r="BW319" s="995"/>
      <c r="BX319" s="1875"/>
      <c r="BY319" s="1853"/>
      <c r="BZ319" s="998"/>
    </row>
    <row r="320" spans="1:78" ht="17" thickBot="1" x14ac:dyDescent="0.25">
      <c r="A320" s="1893"/>
      <c r="B320" s="1894"/>
      <c r="C320" s="1895"/>
      <c r="D320" s="1907"/>
      <c r="E320" s="1004"/>
      <c r="F320" s="1785"/>
      <c r="G320" s="1786"/>
      <c r="H320" s="1013"/>
      <c r="I320" s="1764"/>
      <c r="J320" s="1768"/>
      <c r="K320" s="1022"/>
      <c r="L320" s="1786"/>
      <c r="M320" s="1170"/>
      <c r="N320" s="1786"/>
      <c r="O320" s="1786"/>
      <c r="P320" s="1761"/>
      <c r="Q320" s="1857"/>
      <c r="R320" s="1764"/>
      <c r="S320" s="1909"/>
      <c r="T320" s="1764"/>
      <c r="U320" s="1909"/>
      <c r="V320" s="1764"/>
      <c r="W320" s="1909"/>
      <c r="X320" s="1783"/>
      <c r="Y320" s="1909"/>
      <c r="Z320" s="1909"/>
      <c r="AA320" s="1763"/>
      <c r="AB320" s="773">
        <v>6</v>
      </c>
      <c r="AC320" s="757"/>
      <c r="AD320" s="757"/>
      <c r="AE320" s="757"/>
      <c r="AF320" s="896" t="str">
        <f t="shared" si="17"/>
        <v/>
      </c>
      <c r="AG320" s="888"/>
      <c r="AH320" s="942" t="str">
        <f t="shared" si="18"/>
        <v/>
      </c>
      <c r="AI320" s="888"/>
      <c r="AJ320" s="942" t="str">
        <f t="shared" si="19"/>
        <v/>
      </c>
      <c r="AK320" s="889" t="str">
        <f t="shared" si="20"/>
        <v/>
      </c>
      <c r="AL320" s="815" t="str">
        <f>IFERROR(IF(AND(AF319="Probabilidad",AF320="Probabilidad"),(AL319-(+AL319*AK320)),IF(AND(AF319="Impacto",AF320="Probabilidad"),(AL318-(+AL318*AK320)),IF(AF320="Impacto",AL319,""))),"")</f>
        <v/>
      </c>
      <c r="AM320" s="815" t="str">
        <f>IFERROR(IF(AND(AF319="Impacto",AF320="Impacto"),(AM319-(+AM319*AK320)),IF(AND(AF319="Probabilidad",AF320="Impacto"),(AM318-(+AM318*AK320)),IF(AF320="Probabilidad",AM319,""))),"")</f>
        <v/>
      </c>
      <c r="AN320" s="51"/>
      <c r="AO320" s="51"/>
      <c r="AP320" s="51"/>
      <c r="AQ320" s="51"/>
      <c r="AR320" s="1014"/>
      <c r="AS320" s="1768"/>
      <c r="AT320" s="1768"/>
      <c r="AU320" s="1770"/>
      <c r="AV320" s="1768"/>
      <c r="AW320" s="1768"/>
      <c r="AX320" s="1770"/>
      <c r="AY320" s="1770"/>
      <c r="AZ320" s="1770"/>
      <c r="BA320" s="1775"/>
      <c r="BB320" s="770"/>
      <c r="BC320" s="770"/>
      <c r="BD320" s="762" t="str">
        <f t="shared" si="22"/>
        <v/>
      </c>
      <c r="BE320" s="757"/>
      <c r="BF320" s="757"/>
      <c r="BG320" s="757"/>
      <c r="BH320" s="757"/>
      <c r="BI320" s="770"/>
      <c r="BJ320" s="770"/>
      <c r="BK320" s="770"/>
      <c r="BL320" s="770"/>
      <c r="BM320" s="749"/>
      <c r="BN320" s="749"/>
      <c r="BO320" s="749"/>
      <c r="BP320" s="749"/>
      <c r="BQ320" s="766"/>
      <c r="BR320" s="890"/>
      <c r="BS320" s="891"/>
      <c r="BT320" s="891"/>
      <c r="BU320" s="1052"/>
      <c r="BV320" s="996"/>
      <c r="BW320" s="996"/>
      <c r="BX320" s="1876"/>
      <c r="BY320" s="1854"/>
      <c r="BZ320" s="999"/>
    </row>
    <row r="321" spans="1:78" ht="167" x14ac:dyDescent="0.2">
      <c r="A321" s="1817" t="s">
        <v>698</v>
      </c>
      <c r="B321" s="1818" t="s">
        <v>699</v>
      </c>
      <c r="C321" s="1819" t="s">
        <v>1812</v>
      </c>
      <c r="D321" s="1908" t="s">
        <v>1387</v>
      </c>
      <c r="E321" s="1908" t="s">
        <v>701</v>
      </c>
      <c r="F321" s="1759">
        <v>1</v>
      </c>
      <c r="G321" s="1191" t="s">
        <v>1813</v>
      </c>
      <c r="H321" s="1774" t="s">
        <v>1247</v>
      </c>
      <c r="I321" s="1774" t="s">
        <v>1218</v>
      </c>
      <c r="J321" s="1812" t="str">
        <f>IF(D321="","",IF(D321="RG",[1]Árbol!A332,IF(D321="RIC",[1]Árbol!A332,IF(D321="RLAFT",[1]Árbol!A332,IF(D321="RF",[1]Árbol!A332,IF(I321="","",(CONCATENATE(I321," ",$M$3," ",G321," ",$M$4," ",O321," ",$M$5," ",N321))))))))</f>
        <v>Pérdida de confidencialidad e integridad de Servicios Web Geográficos (Mapas base, Mapa de Referencia, Capas Temáticas, Imágenes, etc.)
Servicios Web Geográficos  Seguros
Aplicaciones móviles y web IDECA
Imágenes fuente servicios web
File server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21" s="1902" t="s">
        <v>213</v>
      </c>
      <c r="L321" s="995" t="s">
        <v>562</v>
      </c>
      <c r="M321" s="1168" t="s">
        <v>1389</v>
      </c>
      <c r="N321" s="995" t="s">
        <v>1814</v>
      </c>
      <c r="O321" s="995" t="s">
        <v>1567</v>
      </c>
      <c r="P321" s="1191" t="s">
        <v>1392</v>
      </c>
      <c r="Q321" s="1827" t="s">
        <v>1392</v>
      </c>
      <c r="R321" s="1774" t="s">
        <v>250</v>
      </c>
      <c r="S321" s="1825">
        <f>IF(R321="Muy Alta",100%,IF(R321="Alta",80%,IF(R321="Media",60%,IF(R321="Baja",40%,IF(R321="Muy Baja",20%,"")))))</f>
        <v>0.4</v>
      </c>
      <c r="T321" s="1774" t="s">
        <v>251</v>
      </c>
      <c r="U321" s="1825">
        <f>IF(T321="Catastrófico",100%,IF(T321="Mayor",80%,IF(T321="Moderado",60%,IF(T321="Menor",40%,IF(T321="Leve",20%,"")))))</f>
        <v>0.4</v>
      </c>
      <c r="V321" s="1774" t="s">
        <v>251</v>
      </c>
      <c r="W321" s="1825">
        <f>IF(V321="Catastrófico",100%,IF(V321="Mayor",80%,IF(V321="Moderado",60%,IF(V321="Menor",40%,IF(V321="Leve",20%,"")))))</f>
        <v>0.4</v>
      </c>
      <c r="X321" s="1781" t="str">
        <f>IF(Y321=100%,"Catastrófico",IF(Y321=80%,"Mayor",IF(Y321=60%,"Moderado",IF(Y321=40%,"Menor",IF(Y321=20%,"Leve","")))))</f>
        <v>Menor</v>
      </c>
      <c r="Y321" s="1825">
        <f>IF(AND(U321="",W321=""),"",MAX(U321,W321))</f>
        <v>0.4</v>
      </c>
      <c r="Z321" s="1825" t="str">
        <f>CONCATENATE(R321,X321)</f>
        <v>BajaMenor</v>
      </c>
      <c r="AA321" s="1769" t="str">
        <f>IF(Z321="Muy AltaLeve","Alto",IF(Z321="Muy AltaMenor","Alto",IF(Z321="Muy AltaModerado","Alto",IF(Z321="Muy AltaMayor","Alto",IF(Z321="Muy AltaCatastrófico","Extremo",IF(Z321="AltaLeve","Moderado",IF(Z321="AltaMenor","Moderado",IF(Z321="AltaModerado","Alto",IF(Z321="AltaMayor","Alto",IF(Z321="AltaCatastrófico","Extremo",IF(Z321="MediaLeve","Moderado",IF(Z321="MediaMenor","Moderado",IF(Z321="MediaModerado","Moderado",IF(Z321="MediaMayor","Alto",IF(Z321="MediaCatastrófico","Extremo",IF(Z321="BajaLeve","Bajo",IF(Z321="BajaMenor","Moderado",IF(Z321="BajaModerado","Moderado",IF(Z321="BajaMayor","Alto",IF(Z321="BajaCatastrófico","Extremo",IF(Z321="Muy BajaLeve","Bajo",IF(Z321="Muy BajaMenor","Bajo",IF(Z321="Muy BajaModerado","Moderado",IF(Z321="Muy BajaMayor","Alto",IF(Z321="Muy BajaCatastrófico","Extremo","")))))))))))))))))))))))))</f>
        <v>Moderado</v>
      </c>
      <c r="AB321" s="350">
        <v>1</v>
      </c>
      <c r="AC321" s="9" t="s">
        <v>1815</v>
      </c>
      <c r="AD321" s="9">
        <v>1.2</v>
      </c>
      <c r="AE321" s="9" t="s">
        <v>1569</v>
      </c>
      <c r="AF321" s="813" t="str">
        <f t="shared" ref="AF321:AF352" si="23">IF(OR(AG321="Preventivo",AG321="Detectivo"),"Probabilidad",IF(AG321="Correctivo","Impacto",""))</f>
        <v>Probabilidad</v>
      </c>
      <c r="AG321" s="10" t="s">
        <v>221</v>
      </c>
      <c r="AH321" s="790">
        <f t="shared" ref="AH321:AH352" si="24">IF(AG321="","",IF(AG321="Preventivo",25%,IF(AG321="Detectivo",15%,IF(AG321="Correctivo",10%))))</f>
        <v>0.25</v>
      </c>
      <c r="AI321" s="10" t="s">
        <v>222</v>
      </c>
      <c r="AJ321" s="790">
        <f t="shared" ref="AJ321:AJ352" si="25">IF(AI321="Automático",25%,IF(AI321="Manual",15%,""))</f>
        <v>0.15</v>
      </c>
      <c r="AK321" s="814">
        <f t="shared" ref="AK321:AK352" si="26">IF(OR(AH321="",AJ321=""),"",AH321+AJ321)</f>
        <v>0.4</v>
      </c>
      <c r="AL321" s="100">
        <f>IFERROR(IF(AF321="Probabilidad",(S321-(+S321*AK321)),IF(AF321="Impacto",S321,"")),"")</f>
        <v>0.24</v>
      </c>
      <c r="AM321" s="100">
        <f>IFERROR(IF(AF321="Impacto",(Y321-(+Y321*AK321)),IF(AF321="Probabilidad",Y321,"")),"")</f>
        <v>0.4</v>
      </c>
      <c r="AN321" s="50" t="s">
        <v>223</v>
      </c>
      <c r="AO321" s="50" t="s">
        <v>291</v>
      </c>
      <c r="AP321" s="50" t="s">
        <v>241</v>
      </c>
      <c r="AQ321" s="50" t="s">
        <v>226</v>
      </c>
      <c r="AR321" s="1764" t="s">
        <v>1816</v>
      </c>
      <c r="AS321" s="1035">
        <f>S321</f>
        <v>0.4</v>
      </c>
      <c r="AT321" s="1035">
        <f>IF(AL321="","",MIN(AL321:AL326))</f>
        <v>4.9391999999999991E-2</v>
      </c>
      <c r="AU321" s="1032" t="str">
        <f>IFERROR(IF(AT321="","",IF(AT321&lt;=0.2,"Muy Baja",IF(AT321&lt;=0.4,"Baja",IF(AT321&lt;=0.6,"Media",IF(AT321&lt;=0.8,"Alta","Muy Alta"))))),"")</f>
        <v>Muy Baja</v>
      </c>
      <c r="AV321" s="1035">
        <f>Y321</f>
        <v>0.4</v>
      </c>
      <c r="AW321" s="1035">
        <f>IF(AM321="","",MIN(AM321:AM326))</f>
        <v>0.30000000000000004</v>
      </c>
      <c r="AX321" s="1032" t="str">
        <f>IFERROR(IF(AW321="","",IF(AW321&lt;=0.2,"Leve",IF(AW321&lt;=0.4,"Menor",IF(AW321&lt;=0.6,"Moderado",IF(AW321&lt;=0.8,"Mayor","Catastrófico"))))),"")</f>
        <v>Menor</v>
      </c>
      <c r="AY321" s="1032" t="str">
        <f>AA321</f>
        <v>Moderado</v>
      </c>
      <c r="AZ321" s="1032" t="str">
        <f>IFERROR(IF(OR(AND(AU321="Muy Baja",AX321="Leve"),AND(AU321="Muy Baja",AX321="Menor"),AND(AU321="Baja",AX321="Leve")),"Bajo",IF(OR(AND(AU321="Muy baja",AX321="Moderado"),AND(AU321="Baja",AX321="Menor"),AND(AU321="Baja",AX321="Moderado"),AND(AU321="Media",AX321="Leve"),AND(AU321="Media",AX321="Menor"),AND(AU321="Media",AX321="Moderado"),AND(AU321="Alta",AX321="Leve"),AND(AU321="Alta",AX321="Menor")),"Moderado",IF(OR(AND(AU321="Muy Baja",AX321="Mayor"),AND(AU321="Baja",AX321="Mayor"),AND(AU321="Media",AX321="Mayor"),AND(AU321="Alta",AX321="Moderado"),AND(AU321="Alta",AX321="Mayor"),AND(AU321="Muy Alta",AX321="Leve"),AND(AU321="Muy Alta",AX321="Menor"),AND(AU321="Muy Alta",AX321="Moderado"),AND(AU321="Muy Alta",AX321="Mayor")),"Alto",IF(OR(AND(AU321="Muy Baja",AX321="Catastrófico"),AND(AU321="Baja",AX321="Catastrófico"),AND(AU321="Media",AX321="Catastrófico"),AND(AU321="Alta",AX321="Catastrófico"),AND(AU321="Muy Alta",AX321="Catastrófico")),"Extremo","")))),"")</f>
        <v>Bajo</v>
      </c>
      <c r="BA321" s="1015" t="s">
        <v>255</v>
      </c>
      <c r="BB321" s="216"/>
      <c r="BC321" s="216"/>
      <c r="BD321" s="102" t="str">
        <f t="shared" si="22"/>
        <v/>
      </c>
      <c r="BE321" s="49"/>
      <c r="BF321" s="49"/>
      <c r="BG321" s="49"/>
      <c r="BH321" s="49"/>
      <c r="BI321" s="46"/>
      <c r="BJ321" s="46"/>
      <c r="BK321" s="46"/>
      <c r="BL321" s="46"/>
      <c r="BM321" s="48"/>
      <c r="BN321" s="48"/>
      <c r="BO321" s="48"/>
      <c r="BP321" s="48"/>
      <c r="BQ321" s="104"/>
      <c r="BR321" s="797"/>
      <c r="BS321" s="883"/>
      <c r="BT321" s="883"/>
      <c r="BU321" s="1050"/>
      <c r="BV321" s="994"/>
      <c r="BW321" s="994"/>
      <c r="BX321" s="1874"/>
      <c r="BY321" s="1839"/>
      <c r="BZ321" s="997"/>
    </row>
    <row r="322" spans="1:78" ht="118" x14ac:dyDescent="0.2">
      <c r="A322" s="1817"/>
      <c r="B322" s="1818"/>
      <c r="C322" s="1819"/>
      <c r="D322" s="1908"/>
      <c r="E322" s="1908"/>
      <c r="F322" s="1759"/>
      <c r="G322" s="1191"/>
      <c r="H322" s="1774"/>
      <c r="I322" s="1774"/>
      <c r="J322" s="1767"/>
      <c r="K322" s="1902"/>
      <c r="L322" s="995"/>
      <c r="M322" s="1169"/>
      <c r="N322" s="995"/>
      <c r="O322" s="995"/>
      <c r="P322" s="1191"/>
      <c r="Q322" s="1827"/>
      <c r="R322" s="1774"/>
      <c r="S322" s="1825"/>
      <c r="T322" s="1774"/>
      <c r="U322" s="1825"/>
      <c r="V322" s="1774"/>
      <c r="W322" s="1825"/>
      <c r="X322" s="1781"/>
      <c r="Y322" s="1825"/>
      <c r="Z322" s="1825"/>
      <c r="AA322" s="1769"/>
      <c r="AB322" s="956">
        <v>2</v>
      </c>
      <c r="AC322" s="761" t="s">
        <v>1571</v>
      </c>
      <c r="AD322" s="761">
        <v>3</v>
      </c>
      <c r="AE322" s="774" t="s">
        <v>1572</v>
      </c>
      <c r="AF322" s="813" t="str">
        <f t="shared" si="23"/>
        <v>Probabilidad</v>
      </c>
      <c r="AG322" s="780" t="s">
        <v>281</v>
      </c>
      <c r="AH322" s="790">
        <f t="shared" si="24"/>
        <v>0.15</v>
      </c>
      <c r="AI322" s="780" t="s">
        <v>222</v>
      </c>
      <c r="AJ322" s="790">
        <f t="shared" si="25"/>
        <v>0.15</v>
      </c>
      <c r="AK322" s="814">
        <f t="shared" si="26"/>
        <v>0.3</v>
      </c>
      <c r="AL322" s="815">
        <f>IFERROR(IF(AND(AF321="Probabilidad",AF322="Probabilidad"),(AL321-(+AL321*AK322)),IF(AF322="Probabilidad",(S321-(+S321*AK322)),IF(AF322="Impacto",AL321,""))),"")</f>
        <v>0.16799999999999998</v>
      </c>
      <c r="AM322" s="815">
        <f>IFERROR(IF(AND(AF321="Impacto",AF322="Impacto"),(AM321-(+AM321*AK322)),IF(AF322="Impacto",(Y321-(+Y321*AK322)),IF(AF322="Probabilidad",AM321,""))),"")</f>
        <v>0.4</v>
      </c>
      <c r="AN322" s="751" t="s">
        <v>859</v>
      </c>
      <c r="AO322" s="751" t="s">
        <v>245</v>
      </c>
      <c r="AP322" s="751" t="s">
        <v>241</v>
      </c>
      <c r="AQ322" s="751" t="s">
        <v>226</v>
      </c>
      <c r="AR322" s="1013"/>
      <c r="AS322" s="1767"/>
      <c r="AT322" s="1767"/>
      <c r="AU322" s="1769"/>
      <c r="AV322" s="1767"/>
      <c r="AW322" s="1767"/>
      <c r="AX322" s="1769"/>
      <c r="AY322" s="1769"/>
      <c r="AZ322" s="1769"/>
      <c r="BA322" s="1774"/>
      <c r="BB322" s="788"/>
      <c r="BC322" s="788"/>
      <c r="BD322" s="781" t="str">
        <f t="shared" si="22"/>
        <v/>
      </c>
      <c r="BE322" s="755"/>
      <c r="BF322" s="755"/>
      <c r="BG322" s="755"/>
      <c r="BH322" s="755"/>
      <c r="BI322" s="789"/>
      <c r="BJ322" s="789"/>
      <c r="BK322" s="789"/>
      <c r="BL322" s="789"/>
      <c r="BM322" s="791"/>
      <c r="BN322" s="791"/>
      <c r="BO322" s="791"/>
      <c r="BP322" s="791"/>
      <c r="BQ322" s="792"/>
      <c r="BR322" s="796"/>
      <c r="BS322" s="884"/>
      <c r="BT322" s="884"/>
      <c r="BU322" s="1051"/>
      <c r="BV322" s="995"/>
      <c r="BW322" s="995"/>
      <c r="BX322" s="1875"/>
      <c r="BY322" s="1840"/>
      <c r="BZ322" s="998"/>
    </row>
    <row r="323" spans="1:78" ht="167" x14ac:dyDescent="0.2">
      <c r="A323" s="1817"/>
      <c r="B323" s="1818"/>
      <c r="C323" s="1819"/>
      <c r="D323" s="1908"/>
      <c r="E323" s="1908"/>
      <c r="F323" s="1759"/>
      <c r="G323" s="1191"/>
      <c r="H323" s="1774"/>
      <c r="I323" s="1774"/>
      <c r="J323" s="1767"/>
      <c r="K323" s="1902"/>
      <c r="L323" s="995"/>
      <c r="M323" s="1169"/>
      <c r="N323" s="995"/>
      <c r="O323" s="995"/>
      <c r="P323" s="1191"/>
      <c r="Q323" s="1827"/>
      <c r="R323" s="1774"/>
      <c r="S323" s="1825"/>
      <c r="T323" s="1774"/>
      <c r="U323" s="1825"/>
      <c r="V323" s="1774"/>
      <c r="W323" s="1825"/>
      <c r="X323" s="1781"/>
      <c r="Y323" s="1825"/>
      <c r="Z323" s="1825"/>
      <c r="AA323" s="1769"/>
      <c r="AB323" s="956">
        <v>3</v>
      </c>
      <c r="AC323" s="761" t="s">
        <v>1573</v>
      </c>
      <c r="AD323" s="761">
        <v>1.2</v>
      </c>
      <c r="AE323" s="761" t="s">
        <v>1574</v>
      </c>
      <c r="AF323" s="813" t="str">
        <f t="shared" si="23"/>
        <v>Probabilidad</v>
      </c>
      <c r="AG323" s="780" t="s">
        <v>281</v>
      </c>
      <c r="AH323" s="790">
        <f t="shared" si="24"/>
        <v>0.15</v>
      </c>
      <c r="AI323" s="780" t="s">
        <v>222</v>
      </c>
      <c r="AJ323" s="790">
        <f t="shared" si="25"/>
        <v>0.15</v>
      </c>
      <c r="AK323" s="814">
        <f t="shared" si="26"/>
        <v>0.3</v>
      </c>
      <c r="AL323" s="815">
        <f>IFERROR(IF(AND(AF322="Probabilidad",AF323="Probabilidad"),(AL322-(+AL322*AK323)),IF(AND(AF322="Impacto",AF323="Probabilidad"),(AL321-(+AL321*AK323)),IF(AF323="Impacto",AL322,""))),"")</f>
        <v>0.11759999999999998</v>
      </c>
      <c r="AM323" s="815">
        <f>IFERROR(IF(AND(AF322="Impacto",AF323="Impacto"),(AM322-(+AM322*AK323)),IF(AND(AF322="Probabilidad",AF323="Impacto"),(AM321-(+AM321*AK323)),IF(AF323="Probabilidad",AM322,""))),"")</f>
        <v>0.4</v>
      </c>
      <c r="AN323" s="751" t="s">
        <v>223</v>
      </c>
      <c r="AO323" s="751" t="s">
        <v>291</v>
      </c>
      <c r="AP323" s="751" t="s">
        <v>241</v>
      </c>
      <c r="AQ323" s="751" t="s">
        <v>226</v>
      </c>
      <c r="AR323" s="1013"/>
      <c r="AS323" s="1767"/>
      <c r="AT323" s="1767"/>
      <c r="AU323" s="1769"/>
      <c r="AV323" s="1767"/>
      <c r="AW323" s="1767"/>
      <c r="AX323" s="1769"/>
      <c r="AY323" s="1769"/>
      <c r="AZ323" s="1769"/>
      <c r="BA323" s="1774"/>
      <c r="BB323" s="788"/>
      <c r="BC323" s="788"/>
      <c r="BD323" s="781" t="str">
        <f t="shared" si="22"/>
        <v/>
      </c>
      <c r="BE323" s="755"/>
      <c r="BF323" s="755"/>
      <c r="BG323" s="755"/>
      <c r="BH323" s="755"/>
      <c r="BI323" s="789"/>
      <c r="BJ323" s="789"/>
      <c r="BK323" s="789"/>
      <c r="BL323" s="789"/>
      <c r="BM323" s="791"/>
      <c r="BN323" s="791"/>
      <c r="BO323" s="791"/>
      <c r="BP323" s="791"/>
      <c r="BQ323" s="792"/>
      <c r="BR323" s="796"/>
      <c r="BS323" s="884"/>
      <c r="BT323" s="884"/>
      <c r="BU323" s="1051"/>
      <c r="BV323" s="995"/>
      <c r="BW323" s="995"/>
      <c r="BX323" s="1875"/>
      <c r="BY323" s="1840"/>
      <c r="BZ323" s="998"/>
    </row>
    <row r="324" spans="1:78" ht="167" x14ac:dyDescent="0.2">
      <c r="A324" s="1817"/>
      <c r="B324" s="1818"/>
      <c r="C324" s="1819"/>
      <c r="D324" s="1908"/>
      <c r="E324" s="1908"/>
      <c r="F324" s="1759"/>
      <c r="G324" s="1191"/>
      <c r="H324" s="1774"/>
      <c r="I324" s="1774"/>
      <c r="J324" s="1767"/>
      <c r="K324" s="1902"/>
      <c r="L324" s="995"/>
      <c r="M324" s="1169"/>
      <c r="N324" s="995"/>
      <c r="O324" s="995"/>
      <c r="P324" s="1191"/>
      <c r="Q324" s="1827"/>
      <c r="R324" s="1774"/>
      <c r="S324" s="1825"/>
      <c r="T324" s="1774"/>
      <c r="U324" s="1825"/>
      <c r="V324" s="1774"/>
      <c r="W324" s="1825"/>
      <c r="X324" s="1781"/>
      <c r="Y324" s="1825"/>
      <c r="Z324" s="1825"/>
      <c r="AA324" s="1769"/>
      <c r="AB324" s="956">
        <v>4</v>
      </c>
      <c r="AC324" s="774" t="s">
        <v>1575</v>
      </c>
      <c r="AD324" s="774">
        <v>1.2</v>
      </c>
      <c r="AE324" s="774" t="s">
        <v>1574</v>
      </c>
      <c r="AF324" s="813" t="str">
        <f t="shared" si="23"/>
        <v>Probabilidad</v>
      </c>
      <c r="AG324" s="780" t="s">
        <v>221</v>
      </c>
      <c r="AH324" s="790">
        <f t="shared" si="24"/>
        <v>0.25</v>
      </c>
      <c r="AI324" s="780" t="s">
        <v>222</v>
      </c>
      <c r="AJ324" s="790">
        <f t="shared" si="25"/>
        <v>0.15</v>
      </c>
      <c r="AK324" s="814">
        <f t="shared" si="26"/>
        <v>0.4</v>
      </c>
      <c r="AL324" s="815">
        <f>IFERROR(IF(AND(AF323="Probabilidad",AF324="Probabilidad"),(AL323-(+AL323*AK324)),IF(AND(AF323="Impacto",AF324="Probabilidad"),(AL322-(+AL322*AK324)),IF(AF324="Impacto",AL323,""))),"")</f>
        <v>7.0559999999999984E-2</v>
      </c>
      <c r="AM324" s="815">
        <f>IFERROR(IF(AND(AF323="Impacto",AF324="Impacto"),(AM323-(+AM323*AK324)),IF(AND(AF323="Probabilidad",AF324="Impacto"),(AM322-(+AM322*AK324)),IF(AF324="Probabilidad",AM323,""))),"")</f>
        <v>0.4</v>
      </c>
      <c r="AN324" s="751" t="s">
        <v>223</v>
      </c>
      <c r="AO324" s="751" t="s">
        <v>291</v>
      </c>
      <c r="AP324" s="751" t="s">
        <v>241</v>
      </c>
      <c r="AQ324" s="751" t="s">
        <v>226</v>
      </c>
      <c r="AR324" s="1013"/>
      <c r="AS324" s="1767"/>
      <c r="AT324" s="1767"/>
      <c r="AU324" s="1769"/>
      <c r="AV324" s="1767"/>
      <c r="AW324" s="1767"/>
      <c r="AX324" s="1769"/>
      <c r="AY324" s="1769"/>
      <c r="AZ324" s="1769"/>
      <c r="BA324" s="1774"/>
      <c r="BB324" s="788"/>
      <c r="BC324" s="788"/>
      <c r="BD324" s="781" t="str">
        <f t="shared" si="22"/>
        <v/>
      </c>
      <c r="BE324" s="755"/>
      <c r="BF324" s="755"/>
      <c r="BG324" s="755"/>
      <c r="BH324" s="755"/>
      <c r="BI324" s="789"/>
      <c r="BJ324" s="789"/>
      <c r="BK324" s="789"/>
      <c r="BL324" s="789"/>
      <c r="BM324" s="791"/>
      <c r="BN324" s="791"/>
      <c r="BO324" s="791"/>
      <c r="BP324" s="791"/>
      <c r="BQ324" s="792"/>
      <c r="BR324" s="796"/>
      <c r="BS324" s="884"/>
      <c r="BT324" s="884"/>
      <c r="BU324" s="1051"/>
      <c r="BV324" s="995"/>
      <c r="BW324" s="995"/>
      <c r="BX324" s="1875"/>
      <c r="BY324" s="1840"/>
      <c r="BZ324" s="998"/>
    </row>
    <row r="325" spans="1:78" ht="167" x14ac:dyDescent="0.2">
      <c r="A325" s="1817"/>
      <c r="B325" s="1818"/>
      <c r="C325" s="1819"/>
      <c r="D325" s="1908"/>
      <c r="E325" s="1908"/>
      <c r="F325" s="1759"/>
      <c r="G325" s="1191"/>
      <c r="H325" s="1774"/>
      <c r="I325" s="1774"/>
      <c r="J325" s="1767"/>
      <c r="K325" s="1902"/>
      <c r="L325" s="995"/>
      <c r="M325" s="1169"/>
      <c r="N325" s="995"/>
      <c r="O325" s="995"/>
      <c r="P325" s="1191"/>
      <c r="Q325" s="1827"/>
      <c r="R325" s="1774"/>
      <c r="S325" s="1825"/>
      <c r="T325" s="1774"/>
      <c r="U325" s="1825"/>
      <c r="V325" s="1774"/>
      <c r="W325" s="1825"/>
      <c r="X325" s="1781"/>
      <c r="Y325" s="1825"/>
      <c r="Z325" s="1825"/>
      <c r="AA325" s="1769"/>
      <c r="AB325" s="956">
        <v>5</v>
      </c>
      <c r="AC325" s="761" t="s">
        <v>1576</v>
      </c>
      <c r="AD325" s="761">
        <v>1.2</v>
      </c>
      <c r="AE325" s="774" t="s">
        <v>1574</v>
      </c>
      <c r="AF325" s="813" t="str">
        <f t="shared" si="23"/>
        <v>Probabilidad</v>
      </c>
      <c r="AG325" s="780" t="s">
        <v>281</v>
      </c>
      <c r="AH325" s="790">
        <f t="shared" si="24"/>
        <v>0.15</v>
      </c>
      <c r="AI325" s="780" t="s">
        <v>222</v>
      </c>
      <c r="AJ325" s="790">
        <f t="shared" si="25"/>
        <v>0.15</v>
      </c>
      <c r="AK325" s="814">
        <f t="shared" si="26"/>
        <v>0.3</v>
      </c>
      <c r="AL325" s="815">
        <f>IFERROR(IF(AND(AF324="Probabilidad",AF325="Probabilidad"),(AL324-(+AL324*AK325)),IF(AND(AF324="Impacto",AF325="Probabilidad"),(AL323-(+AL323*AK325)),IF(AF325="Impacto",AL324,""))),"")</f>
        <v>4.9391999999999991E-2</v>
      </c>
      <c r="AM325" s="815">
        <f>IFERROR(IF(AND(AF324="Impacto",AF325="Impacto"),(AM324-(+AM324*AK325)),IF(AND(AF324="Probabilidad",AF325="Impacto"),(AM323-(+AM323*AK325)),IF(AF325="Probabilidad",AM324,""))),"")</f>
        <v>0.4</v>
      </c>
      <c r="AN325" s="751" t="s">
        <v>223</v>
      </c>
      <c r="AO325" s="751" t="s">
        <v>291</v>
      </c>
      <c r="AP325" s="751" t="s">
        <v>241</v>
      </c>
      <c r="AQ325" s="751" t="s">
        <v>226</v>
      </c>
      <c r="AR325" s="1013"/>
      <c r="AS325" s="1767"/>
      <c r="AT325" s="1767"/>
      <c r="AU325" s="1769"/>
      <c r="AV325" s="1767"/>
      <c r="AW325" s="1767"/>
      <c r="AX325" s="1769"/>
      <c r="AY325" s="1769"/>
      <c r="AZ325" s="1769"/>
      <c r="BA325" s="1774"/>
      <c r="BB325" s="788"/>
      <c r="BC325" s="788"/>
      <c r="BD325" s="781" t="str">
        <f t="shared" si="22"/>
        <v/>
      </c>
      <c r="BE325" s="755"/>
      <c r="BF325" s="755"/>
      <c r="BG325" s="755"/>
      <c r="BH325" s="755"/>
      <c r="BI325" s="789"/>
      <c r="BJ325" s="789"/>
      <c r="BK325" s="789"/>
      <c r="BL325" s="789"/>
      <c r="BM325" s="791"/>
      <c r="BN325" s="791"/>
      <c r="BO325" s="791"/>
      <c r="BP325" s="791"/>
      <c r="BQ325" s="792"/>
      <c r="BR325" s="796"/>
      <c r="BS325" s="884"/>
      <c r="BT325" s="884"/>
      <c r="BU325" s="1051"/>
      <c r="BV325" s="995"/>
      <c r="BW325" s="995"/>
      <c r="BX325" s="1875"/>
      <c r="BY325" s="1840"/>
      <c r="BZ325" s="998"/>
    </row>
    <row r="326" spans="1:78" ht="168" thickBot="1" x14ac:dyDescent="0.25">
      <c r="A326" s="1817"/>
      <c r="B326" s="1818"/>
      <c r="C326" s="1819"/>
      <c r="D326" s="1908"/>
      <c r="E326" s="1908"/>
      <c r="F326" s="1759"/>
      <c r="G326" s="1191"/>
      <c r="H326" s="1774"/>
      <c r="I326" s="1774"/>
      <c r="J326" s="1768"/>
      <c r="K326" s="1902"/>
      <c r="L326" s="995"/>
      <c r="M326" s="1170"/>
      <c r="N326" s="995"/>
      <c r="O326" s="995"/>
      <c r="P326" s="1191"/>
      <c r="Q326" s="1827"/>
      <c r="R326" s="1774"/>
      <c r="S326" s="1825"/>
      <c r="T326" s="1774"/>
      <c r="U326" s="1825"/>
      <c r="V326" s="1774"/>
      <c r="W326" s="1825"/>
      <c r="X326" s="1781"/>
      <c r="Y326" s="1825"/>
      <c r="Z326" s="1825"/>
      <c r="AA326" s="1769"/>
      <c r="AB326" s="957">
        <v>6</v>
      </c>
      <c r="AC326" s="757" t="s">
        <v>1577</v>
      </c>
      <c r="AD326" s="757">
        <v>1.2</v>
      </c>
      <c r="AE326" s="757" t="s">
        <v>1574</v>
      </c>
      <c r="AF326" s="819" t="str">
        <f t="shared" si="23"/>
        <v>Impacto</v>
      </c>
      <c r="AG326" s="888" t="s">
        <v>264</v>
      </c>
      <c r="AH326" s="887">
        <f t="shared" si="24"/>
        <v>0.1</v>
      </c>
      <c r="AI326" s="888" t="s">
        <v>222</v>
      </c>
      <c r="AJ326" s="887">
        <f t="shared" si="25"/>
        <v>0.15</v>
      </c>
      <c r="AK326" s="889">
        <f t="shared" si="26"/>
        <v>0.25</v>
      </c>
      <c r="AL326" s="815">
        <f>IFERROR(IF(AND(AF325="Probabilidad",AF326="Probabilidad"),(AL325-(+AL325*AK326)),IF(AND(AF325="Impacto",AF326="Probabilidad"),(AL324-(+AL324*AK326)),IF(AF326="Impacto",AL325,""))),"")</f>
        <v>4.9391999999999991E-2</v>
      </c>
      <c r="AM326" s="815">
        <f>IFERROR(IF(AND(AF325="Impacto",AF326="Impacto"),(AM325-(+AM325*AK326)),IF(AND(AF325="Probabilidad",AF326="Impacto"),(AM324-(+AM324*AK326)),IF(AF326="Probabilidad",AM325,""))),"")</f>
        <v>0.30000000000000004</v>
      </c>
      <c r="AN326" s="126" t="s">
        <v>223</v>
      </c>
      <c r="AO326" s="51" t="s">
        <v>291</v>
      </c>
      <c r="AP326" s="51" t="s">
        <v>241</v>
      </c>
      <c r="AQ326" s="51" t="s">
        <v>226</v>
      </c>
      <c r="AR326" s="1014"/>
      <c r="AS326" s="1768"/>
      <c r="AT326" s="1768"/>
      <c r="AU326" s="1770"/>
      <c r="AV326" s="1768"/>
      <c r="AW326" s="1768"/>
      <c r="AX326" s="1770"/>
      <c r="AY326" s="1770"/>
      <c r="AZ326" s="1770"/>
      <c r="BA326" s="1775"/>
      <c r="BB326" s="873"/>
      <c r="BC326" s="873"/>
      <c r="BD326" s="767" t="str">
        <f t="shared" si="22"/>
        <v/>
      </c>
      <c r="BE326" s="826"/>
      <c r="BF326" s="826"/>
      <c r="BG326" s="826"/>
      <c r="BH326" s="826"/>
      <c r="BI326" s="770"/>
      <c r="BJ326" s="770"/>
      <c r="BK326" s="770"/>
      <c r="BL326" s="770"/>
      <c r="BM326" s="749"/>
      <c r="BN326" s="749"/>
      <c r="BO326" s="749"/>
      <c r="BP326" s="749"/>
      <c r="BQ326" s="766"/>
      <c r="BR326" s="890"/>
      <c r="BS326" s="891"/>
      <c r="BT326" s="891"/>
      <c r="BU326" s="1052"/>
      <c r="BV326" s="996"/>
      <c r="BW326" s="996"/>
      <c r="BX326" s="1876"/>
      <c r="BY326" s="1841"/>
      <c r="BZ326" s="999"/>
    </row>
    <row r="327" spans="1:78" ht="145" x14ac:dyDescent="0.2">
      <c r="A327" s="1817"/>
      <c r="B327" s="1818"/>
      <c r="C327" s="1819"/>
      <c r="D327" s="1908" t="s">
        <v>1387</v>
      </c>
      <c r="E327" s="1908" t="s">
        <v>701</v>
      </c>
      <c r="F327" s="1759">
        <v>2</v>
      </c>
      <c r="G327" s="995" t="s">
        <v>1813</v>
      </c>
      <c r="H327" s="1774" t="s">
        <v>1247</v>
      </c>
      <c r="I327" s="1774" t="s">
        <v>1215</v>
      </c>
      <c r="J327" s="1812" t="str">
        <f>IF(D327="","",IF(D327="RG",[1]Árbol!A338,IF(D327="RIC",[1]Árbol!A338,IF(D327="RLAFT",[1]Árbol!A338,IF(D327="RF",[1]Árbol!A338,IF(I327="","",(CONCATENATE(I327," ",$M$3," ",G327," ",$M$4," ",O327," ",$M$5," ",N327))))))))</f>
        <v>Pérdida de Disponibilidad de Servicios Web Geográficos (Mapas base, Mapa de Referencia, Capas Temáticas, Imágenes, etc.)
Servicios Web Geográficos  Seguros
Aplicaciones móviles y web IDECA
Imágenes fuente servicios web
File server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27" s="1902" t="s">
        <v>213</v>
      </c>
      <c r="L327" s="995" t="s">
        <v>562</v>
      </c>
      <c r="M327" s="1168" t="s">
        <v>1389</v>
      </c>
      <c r="N327" s="995" t="s">
        <v>1814</v>
      </c>
      <c r="O327" s="995" t="s">
        <v>1567</v>
      </c>
      <c r="P327" s="1191" t="s">
        <v>1392</v>
      </c>
      <c r="Q327" s="1827" t="s">
        <v>1392</v>
      </c>
      <c r="R327" s="1774" t="s">
        <v>269</v>
      </c>
      <c r="S327" s="1825">
        <f>IF(R327="Muy Alta",100%,IF(R327="Alta",80%,IF(R327="Media",60%,IF(R327="Baja",40%,IF(R327="Muy Baja",20%,"")))))</f>
        <v>0.2</v>
      </c>
      <c r="T327" s="1774" t="s">
        <v>317</v>
      </c>
      <c r="U327" s="1825">
        <f>IF(T327="Catastrófico",100%,IF(T327="Mayor",80%,IF(T327="Moderado",60%,IF(T327="Menor",40%,IF(T327="Leve",20%,"")))))</f>
        <v>0.2</v>
      </c>
      <c r="V327" s="1774" t="s">
        <v>251</v>
      </c>
      <c r="W327" s="1825">
        <f>IF(V327="Catastrófico",100%,IF(V327="Mayor",80%,IF(V327="Moderado",60%,IF(V327="Menor",40%,IF(V327="Leve",20%,"")))))</f>
        <v>0.4</v>
      </c>
      <c r="X327" s="1781" t="str">
        <f>IF(Y327=100%,"Catastrófico",IF(Y327=80%,"Mayor",IF(Y327=60%,"Moderado",IF(Y327=40%,"Menor",IF(Y327=20%,"Leve","")))))</f>
        <v>Menor</v>
      </c>
      <c r="Y327" s="1825">
        <f>IF(AND(U327="",W327=""),"",MAX(U327,W327))</f>
        <v>0.4</v>
      </c>
      <c r="Z327" s="1825" t="str">
        <f>CONCATENATE(R327,X327)</f>
        <v>Muy BajaMenor</v>
      </c>
      <c r="AA327" s="1769" t="str">
        <f>IF(Z327="Muy AltaLeve","Alto",IF(Z327="Muy AltaMenor","Alto",IF(Z327="Muy AltaModerado","Alto",IF(Z327="Muy AltaMayor","Alto",IF(Z327="Muy AltaCatastrófico","Extremo",IF(Z327="AltaLeve","Moderado",IF(Z327="AltaMenor","Moderado",IF(Z327="AltaModerado","Alto",IF(Z327="AltaMayor","Alto",IF(Z327="AltaCatastrófico","Extremo",IF(Z327="MediaLeve","Moderado",IF(Z327="MediaMenor","Moderado",IF(Z327="MediaModerado","Moderado",IF(Z327="MediaMayor","Alto",IF(Z327="MediaCatastrófico","Extremo",IF(Z327="BajaLeve","Bajo",IF(Z327="BajaMenor","Moderado",IF(Z327="BajaModerado","Moderado",IF(Z327="BajaMayor","Alto",IF(Z327="BajaCatastrófico","Extremo",IF(Z327="Muy BajaLeve","Bajo",IF(Z327="Muy BajaMenor","Bajo",IF(Z327="Muy BajaModerado","Moderado",IF(Z327="Muy BajaMayor","Alto",IF(Z327="Muy BajaCatastrófico","Extremo","")))))))))))))))))))))))))</f>
        <v>Bajo</v>
      </c>
      <c r="AB327" s="350">
        <v>1</v>
      </c>
      <c r="AC327" s="12" t="s">
        <v>1817</v>
      </c>
      <c r="AD327" s="12">
        <v>1</v>
      </c>
      <c r="AE327" s="12" t="s">
        <v>1580</v>
      </c>
      <c r="AF327" s="99" t="str">
        <f t="shared" si="23"/>
        <v>Probabilidad</v>
      </c>
      <c r="AG327" s="10" t="s">
        <v>221</v>
      </c>
      <c r="AH327" s="787">
        <f t="shared" si="24"/>
        <v>0.25</v>
      </c>
      <c r="AI327" s="10" t="s">
        <v>734</v>
      </c>
      <c r="AJ327" s="787">
        <f t="shared" si="25"/>
        <v>0.25</v>
      </c>
      <c r="AK327" s="101">
        <f t="shared" si="26"/>
        <v>0.5</v>
      </c>
      <c r="AL327" s="100">
        <f>IFERROR(IF(AF327="Probabilidad",(S327-(+S327*AK327)),IF(AF327="Impacto",S327,"")),"")</f>
        <v>0.1</v>
      </c>
      <c r="AM327" s="100">
        <f>IFERROR(IF(AF327="Impacto",(Y327-(+Y327*AK327)),IF(AF327="Probabilidad",Y327,"")),"")</f>
        <v>0.4</v>
      </c>
      <c r="AN327" s="50" t="s">
        <v>223</v>
      </c>
      <c r="AO327" s="50" t="s">
        <v>443</v>
      </c>
      <c r="AP327" s="50" t="s">
        <v>241</v>
      </c>
      <c r="AQ327" s="50" t="s">
        <v>226</v>
      </c>
      <c r="AR327" s="1764" t="s">
        <v>1816</v>
      </c>
      <c r="AS327" s="1035">
        <f>S327</f>
        <v>0.2</v>
      </c>
      <c r="AT327" s="1035">
        <f>IF(AL327="","",MIN(AL327:AL332))</f>
        <v>1.512E-2</v>
      </c>
      <c r="AU327" s="1032" t="str">
        <f>IFERROR(IF(AT327="","",IF(AT327&lt;=0.2,"Muy Baja",IF(AT327&lt;=0.4,"Baja",IF(AT327&lt;=0.6,"Media",IF(AT327&lt;=0.8,"Alta","Muy Alta"))))),"")</f>
        <v>Muy Baja</v>
      </c>
      <c r="AV327" s="1035">
        <f>Y327</f>
        <v>0.4</v>
      </c>
      <c r="AW327" s="1035">
        <f>IF(AM327="","",MIN(AM327:AM332))</f>
        <v>0.30000000000000004</v>
      </c>
      <c r="AX327" s="1032" t="str">
        <f>IFERROR(IF(AW327="","",IF(AW327&lt;=0.2,"Leve",IF(AW327&lt;=0.4,"Menor",IF(AW327&lt;=0.6,"Moderado",IF(AW327&lt;=0.8,"Mayor","Catastrófico"))))),"")</f>
        <v>Menor</v>
      </c>
      <c r="AY327" s="1032" t="str">
        <f>AA327</f>
        <v>Bajo</v>
      </c>
      <c r="AZ327" s="1032" t="str">
        <f>IFERROR(IF(OR(AND(AU327="Muy Baja",AX327="Leve"),AND(AU327="Muy Baja",AX327="Menor"),AND(AU327="Baja",AX327="Leve")),"Bajo",IF(OR(AND(AU327="Muy baja",AX327="Moderado"),AND(AU327="Baja",AX327="Menor"),AND(AU327="Baja",AX327="Moderado"),AND(AU327="Media",AX327="Leve"),AND(AU327="Media",AX327="Menor"),AND(AU327="Media",AX327="Moderado"),AND(AU327="Alta",AX327="Leve"),AND(AU327="Alta",AX327="Menor")),"Moderado",IF(OR(AND(AU327="Muy Baja",AX327="Mayor"),AND(AU327="Baja",AX327="Mayor"),AND(AU327="Media",AX327="Mayor"),AND(AU327="Alta",AX327="Moderado"),AND(AU327="Alta",AX327="Mayor"),AND(AU327="Muy Alta",AX327="Leve"),AND(AU327="Muy Alta",AX327="Menor"),AND(AU327="Muy Alta",AX327="Moderado"),AND(AU327="Muy Alta",AX327="Mayor")),"Alto",IF(OR(AND(AU327="Muy Baja",AX327="Catastrófico"),AND(AU327="Baja",AX327="Catastrófico"),AND(AU327="Media",AX327="Catastrófico"),AND(AU327="Alta",AX327="Catastrófico"),AND(AU327="Muy Alta",AX327="Catastrófico")),"Extremo","")))),"")</f>
        <v>Bajo</v>
      </c>
      <c r="BA327" s="1015" t="s">
        <v>255</v>
      </c>
      <c r="BB327" s="46"/>
      <c r="BC327" s="46"/>
      <c r="BD327" s="103" t="str">
        <f t="shared" si="22"/>
        <v/>
      </c>
      <c r="BE327" s="9"/>
      <c r="BF327" s="9"/>
      <c r="BG327" s="9"/>
      <c r="BH327" s="9"/>
      <c r="BI327" s="46"/>
      <c r="BJ327" s="46"/>
      <c r="BK327" s="46"/>
      <c r="BL327" s="46"/>
      <c r="BM327" s="48"/>
      <c r="BN327" s="48"/>
      <c r="BO327" s="48"/>
      <c r="BP327" s="48"/>
      <c r="BQ327" s="104"/>
      <c r="BR327" s="797"/>
      <c r="BS327" s="883"/>
      <c r="BT327" s="883"/>
      <c r="BU327" s="1050"/>
      <c r="BV327" s="994"/>
      <c r="BW327" s="994"/>
      <c r="BX327" s="1874"/>
      <c r="BY327" s="1839"/>
      <c r="BZ327" s="997"/>
    </row>
    <row r="328" spans="1:78" ht="167" x14ac:dyDescent="0.2">
      <c r="A328" s="1817"/>
      <c r="B328" s="1818"/>
      <c r="C328" s="1819"/>
      <c r="D328" s="1908"/>
      <c r="E328" s="1908"/>
      <c r="F328" s="1759"/>
      <c r="G328" s="995"/>
      <c r="H328" s="1774"/>
      <c r="I328" s="1774"/>
      <c r="J328" s="1767"/>
      <c r="K328" s="1902"/>
      <c r="L328" s="995"/>
      <c r="M328" s="1169"/>
      <c r="N328" s="995"/>
      <c r="O328" s="995"/>
      <c r="P328" s="1191"/>
      <c r="Q328" s="1827"/>
      <c r="R328" s="1774"/>
      <c r="S328" s="1825"/>
      <c r="T328" s="1774"/>
      <c r="U328" s="1825"/>
      <c r="V328" s="1774"/>
      <c r="W328" s="1825"/>
      <c r="X328" s="1781"/>
      <c r="Y328" s="1825"/>
      <c r="Z328" s="1825"/>
      <c r="AA328" s="1769"/>
      <c r="AB328" s="956">
        <v>2</v>
      </c>
      <c r="AC328" s="774" t="s">
        <v>1818</v>
      </c>
      <c r="AD328" s="774">
        <v>1</v>
      </c>
      <c r="AE328" s="774" t="s">
        <v>1580</v>
      </c>
      <c r="AF328" s="816" t="str">
        <f t="shared" si="23"/>
        <v>Impacto</v>
      </c>
      <c r="AG328" s="751" t="s">
        <v>264</v>
      </c>
      <c r="AH328" s="790">
        <f t="shared" si="24"/>
        <v>0.1</v>
      </c>
      <c r="AI328" s="751" t="s">
        <v>222</v>
      </c>
      <c r="AJ328" s="790">
        <f t="shared" si="25"/>
        <v>0.15</v>
      </c>
      <c r="AK328" s="814">
        <f t="shared" si="26"/>
        <v>0.25</v>
      </c>
      <c r="AL328" s="817">
        <f>IFERROR(IF(AND(AF327="Probabilidad",AF328="Probabilidad"),(AL327-(+AL327*AK328)),IF(AF328="Probabilidad",(S327-(+S327*AK328)),IF(AF328="Impacto",AL327,""))),"")</f>
        <v>0.1</v>
      </c>
      <c r="AM328" s="817">
        <f>IFERROR(IF(AND(AF327="Impacto",AF328="Impacto"),(AM327-(+AM327*AK328)),IF(AF328="Impacto",(Y327-(+Y327*AK328)),IF(AF328="Probabilidad",AM327,""))),"")</f>
        <v>0.30000000000000004</v>
      </c>
      <c r="AN328" s="751" t="s">
        <v>223</v>
      </c>
      <c r="AO328" s="751" t="s">
        <v>291</v>
      </c>
      <c r="AP328" s="751" t="s">
        <v>241</v>
      </c>
      <c r="AQ328" s="751" t="s">
        <v>226</v>
      </c>
      <c r="AR328" s="1013"/>
      <c r="AS328" s="1767"/>
      <c r="AT328" s="1767"/>
      <c r="AU328" s="1769"/>
      <c r="AV328" s="1767"/>
      <c r="AW328" s="1767"/>
      <c r="AX328" s="1769"/>
      <c r="AY328" s="1769"/>
      <c r="AZ328" s="1769"/>
      <c r="BA328" s="1774"/>
      <c r="BB328" s="789"/>
      <c r="BC328" s="789"/>
      <c r="BD328" s="822" t="str">
        <f t="shared" si="22"/>
        <v/>
      </c>
      <c r="BE328" s="774"/>
      <c r="BF328" s="774"/>
      <c r="BG328" s="774"/>
      <c r="BH328" s="774"/>
      <c r="BI328" s="789"/>
      <c r="BJ328" s="789"/>
      <c r="BK328" s="789"/>
      <c r="BL328" s="789"/>
      <c r="BM328" s="791"/>
      <c r="BN328" s="791"/>
      <c r="BO328" s="791"/>
      <c r="BP328" s="791"/>
      <c r="BQ328" s="792"/>
      <c r="BR328" s="796"/>
      <c r="BS328" s="884"/>
      <c r="BT328" s="884"/>
      <c r="BU328" s="1051"/>
      <c r="BV328" s="995"/>
      <c r="BW328" s="995"/>
      <c r="BX328" s="1875"/>
      <c r="BY328" s="1840"/>
      <c r="BZ328" s="998"/>
    </row>
    <row r="329" spans="1:78" ht="167" x14ac:dyDescent="0.2">
      <c r="A329" s="1817"/>
      <c r="B329" s="1818"/>
      <c r="C329" s="1819"/>
      <c r="D329" s="1908"/>
      <c r="E329" s="1908"/>
      <c r="F329" s="1759"/>
      <c r="G329" s="995"/>
      <c r="H329" s="1774"/>
      <c r="I329" s="1774"/>
      <c r="J329" s="1767"/>
      <c r="K329" s="1902"/>
      <c r="L329" s="995"/>
      <c r="M329" s="1169"/>
      <c r="N329" s="995"/>
      <c r="O329" s="995"/>
      <c r="P329" s="1191"/>
      <c r="Q329" s="1827"/>
      <c r="R329" s="1774"/>
      <c r="S329" s="1825"/>
      <c r="T329" s="1774"/>
      <c r="U329" s="1825"/>
      <c r="V329" s="1774"/>
      <c r="W329" s="1825"/>
      <c r="X329" s="1781"/>
      <c r="Y329" s="1825"/>
      <c r="Z329" s="1825"/>
      <c r="AA329" s="1769"/>
      <c r="AB329" s="956">
        <v>3</v>
      </c>
      <c r="AC329" s="761" t="s">
        <v>1582</v>
      </c>
      <c r="AD329" s="761">
        <v>1</v>
      </c>
      <c r="AE329" s="774" t="s">
        <v>1583</v>
      </c>
      <c r="AF329" s="813" t="str">
        <f t="shared" si="23"/>
        <v>Probabilidad</v>
      </c>
      <c r="AG329" s="780" t="s">
        <v>281</v>
      </c>
      <c r="AH329" s="790">
        <f t="shared" si="24"/>
        <v>0.15</v>
      </c>
      <c r="AI329" s="780" t="s">
        <v>222</v>
      </c>
      <c r="AJ329" s="790">
        <f t="shared" si="25"/>
        <v>0.15</v>
      </c>
      <c r="AK329" s="814">
        <f t="shared" si="26"/>
        <v>0.3</v>
      </c>
      <c r="AL329" s="815">
        <f>IFERROR(IF(AND(AF328="Probabilidad",AF329="Probabilidad"),(AL328-(+AL328*AK329)),IF(AND(AF328="Impacto",AF329="Probabilidad"),(AL327-(+AL327*AK329)),IF(AF329="Impacto",AL328,""))),"")</f>
        <v>7.0000000000000007E-2</v>
      </c>
      <c r="AM329" s="815">
        <f>IFERROR(IF(AND(AF328="Impacto",AF329="Impacto"),(AM328-(+AM328*AK329)),IF(AND(AF328="Probabilidad",AF329="Impacto"),(AM327-(+AM327*AK329)),IF(AF329="Probabilidad",AM328,""))),"")</f>
        <v>0.30000000000000004</v>
      </c>
      <c r="AN329" s="751" t="s">
        <v>223</v>
      </c>
      <c r="AO329" s="751" t="s">
        <v>291</v>
      </c>
      <c r="AP329" s="751" t="s">
        <v>241</v>
      </c>
      <c r="AQ329" s="751" t="s">
        <v>226</v>
      </c>
      <c r="AR329" s="1013"/>
      <c r="AS329" s="1767"/>
      <c r="AT329" s="1767"/>
      <c r="AU329" s="1769"/>
      <c r="AV329" s="1767"/>
      <c r="AW329" s="1767"/>
      <c r="AX329" s="1769"/>
      <c r="AY329" s="1769"/>
      <c r="AZ329" s="1769"/>
      <c r="BA329" s="1774"/>
      <c r="BB329" s="789"/>
      <c r="BC329" s="789"/>
      <c r="BD329" s="822" t="str">
        <f t="shared" si="22"/>
        <v/>
      </c>
      <c r="BE329" s="774"/>
      <c r="BF329" s="774"/>
      <c r="BG329" s="774"/>
      <c r="BH329" s="774"/>
      <c r="BI329" s="789"/>
      <c r="BJ329" s="789"/>
      <c r="BK329" s="789"/>
      <c r="BL329" s="789"/>
      <c r="BM329" s="791"/>
      <c r="BN329" s="791"/>
      <c r="BO329" s="791"/>
      <c r="BP329" s="791"/>
      <c r="BQ329" s="792"/>
      <c r="BR329" s="796"/>
      <c r="BS329" s="884"/>
      <c r="BT329" s="884"/>
      <c r="BU329" s="1051"/>
      <c r="BV329" s="995"/>
      <c r="BW329" s="995"/>
      <c r="BX329" s="1875"/>
      <c r="BY329" s="1840"/>
      <c r="BZ329" s="998"/>
    </row>
    <row r="330" spans="1:78" ht="145" x14ac:dyDescent="0.2">
      <c r="A330" s="1817"/>
      <c r="B330" s="1818"/>
      <c r="C330" s="1819"/>
      <c r="D330" s="1908"/>
      <c r="E330" s="1908"/>
      <c r="F330" s="1759"/>
      <c r="G330" s="995"/>
      <c r="H330" s="1774"/>
      <c r="I330" s="1774"/>
      <c r="J330" s="1767"/>
      <c r="K330" s="1902"/>
      <c r="L330" s="995"/>
      <c r="M330" s="1169"/>
      <c r="N330" s="995"/>
      <c r="O330" s="995"/>
      <c r="P330" s="1191"/>
      <c r="Q330" s="1827"/>
      <c r="R330" s="1774"/>
      <c r="S330" s="1825"/>
      <c r="T330" s="1774"/>
      <c r="U330" s="1825"/>
      <c r="V330" s="1774"/>
      <c r="W330" s="1825"/>
      <c r="X330" s="1781"/>
      <c r="Y330" s="1825"/>
      <c r="Z330" s="1825"/>
      <c r="AA330" s="1769"/>
      <c r="AB330" s="956">
        <v>4</v>
      </c>
      <c r="AC330" s="774" t="s">
        <v>1584</v>
      </c>
      <c r="AD330" s="774">
        <v>1</v>
      </c>
      <c r="AE330" s="774" t="s">
        <v>1574</v>
      </c>
      <c r="AF330" s="813" t="str">
        <f t="shared" si="23"/>
        <v>Probabilidad</v>
      </c>
      <c r="AG330" s="780" t="s">
        <v>221</v>
      </c>
      <c r="AH330" s="790">
        <f t="shared" si="24"/>
        <v>0.25</v>
      </c>
      <c r="AI330" s="780" t="s">
        <v>222</v>
      </c>
      <c r="AJ330" s="790">
        <f t="shared" si="25"/>
        <v>0.15</v>
      </c>
      <c r="AK330" s="814">
        <f t="shared" si="26"/>
        <v>0.4</v>
      </c>
      <c r="AL330" s="815">
        <f>IFERROR(IF(AND(AF329="Probabilidad",AF330="Probabilidad"),(AL329-(+AL329*AK330)),IF(AND(AF329="Impacto",AF330="Probabilidad"),(AL328-(+AL328*AK330)),IF(AF330="Impacto",AL329,""))),"")</f>
        <v>4.2000000000000003E-2</v>
      </c>
      <c r="AM330" s="815">
        <f>IFERROR(IF(AND(AF329="Impacto",AF330="Impacto"),(AM329-(+AM329*AK330)),IF(AND(AF329="Probabilidad",AF330="Impacto"),(AM328-(+AM328*AK330)),IF(AF330="Probabilidad",AM329,""))),"")</f>
        <v>0.30000000000000004</v>
      </c>
      <c r="AN330" s="751" t="s">
        <v>223</v>
      </c>
      <c r="AO330" s="751" t="s">
        <v>443</v>
      </c>
      <c r="AP330" s="751" t="s">
        <v>241</v>
      </c>
      <c r="AQ330" s="751" t="s">
        <v>226</v>
      </c>
      <c r="AR330" s="1013"/>
      <c r="AS330" s="1767"/>
      <c r="AT330" s="1767"/>
      <c r="AU330" s="1769"/>
      <c r="AV330" s="1767"/>
      <c r="AW330" s="1767"/>
      <c r="AX330" s="1769"/>
      <c r="AY330" s="1769"/>
      <c r="AZ330" s="1769"/>
      <c r="BA330" s="1774"/>
      <c r="BB330" s="789"/>
      <c r="BC330" s="789"/>
      <c r="BD330" s="822" t="str">
        <f t="shared" si="22"/>
        <v/>
      </c>
      <c r="BE330" s="774"/>
      <c r="BF330" s="774"/>
      <c r="BG330" s="774"/>
      <c r="BH330" s="774"/>
      <c r="BI330" s="789"/>
      <c r="BJ330" s="789"/>
      <c r="BK330" s="789"/>
      <c r="BL330" s="789"/>
      <c r="BM330" s="791"/>
      <c r="BN330" s="791"/>
      <c r="BO330" s="791"/>
      <c r="BP330" s="791"/>
      <c r="BQ330" s="792"/>
      <c r="BR330" s="796"/>
      <c r="BS330" s="884"/>
      <c r="BT330" s="884"/>
      <c r="BU330" s="1051"/>
      <c r="BV330" s="995"/>
      <c r="BW330" s="995"/>
      <c r="BX330" s="1875"/>
      <c r="BY330" s="1840"/>
      <c r="BZ330" s="998"/>
    </row>
    <row r="331" spans="1:78" ht="145" x14ac:dyDescent="0.2">
      <c r="A331" s="1817"/>
      <c r="B331" s="1818"/>
      <c r="C331" s="1819"/>
      <c r="D331" s="1908"/>
      <c r="E331" s="1908"/>
      <c r="F331" s="1759"/>
      <c r="G331" s="995"/>
      <c r="H331" s="1774"/>
      <c r="I331" s="1774"/>
      <c r="J331" s="1767"/>
      <c r="K331" s="1902"/>
      <c r="L331" s="995"/>
      <c r="M331" s="1169"/>
      <c r="N331" s="995"/>
      <c r="O331" s="995"/>
      <c r="P331" s="1191"/>
      <c r="Q331" s="1827"/>
      <c r="R331" s="1774"/>
      <c r="S331" s="1825"/>
      <c r="T331" s="1774"/>
      <c r="U331" s="1825"/>
      <c r="V331" s="1774"/>
      <c r="W331" s="1825"/>
      <c r="X331" s="1781"/>
      <c r="Y331" s="1825"/>
      <c r="Z331" s="1825"/>
      <c r="AA331" s="1769"/>
      <c r="AB331" s="956">
        <v>5</v>
      </c>
      <c r="AC331" s="761" t="s">
        <v>1573</v>
      </c>
      <c r="AD331" s="761">
        <v>1</v>
      </c>
      <c r="AE331" s="774" t="s">
        <v>1574</v>
      </c>
      <c r="AF331" s="813" t="str">
        <f t="shared" si="23"/>
        <v>Probabilidad</v>
      </c>
      <c r="AG331" s="780" t="s">
        <v>221</v>
      </c>
      <c r="AH331" s="790">
        <f t="shared" si="24"/>
        <v>0.25</v>
      </c>
      <c r="AI331" s="780" t="s">
        <v>222</v>
      </c>
      <c r="AJ331" s="790">
        <f t="shared" si="25"/>
        <v>0.15</v>
      </c>
      <c r="AK331" s="814">
        <f t="shared" si="26"/>
        <v>0.4</v>
      </c>
      <c r="AL331" s="815">
        <f>IFERROR(IF(AND(AF330="Probabilidad",AF331="Probabilidad"),(AL330-(+AL330*AK331)),IF(AND(AF330="Impacto",AF331="Probabilidad"),(AL329-(+AL329*AK331)),IF(AF331="Impacto",AL330,""))),"")</f>
        <v>2.52E-2</v>
      </c>
      <c r="AM331" s="815">
        <f>IFERROR(IF(AND(AF330="Impacto",AF331="Impacto"),(AM330-(+AM330*AK331)),IF(AND(AF330="Probabilidad",AF331="Impacto"),(AM329-(+AM329*AK331)),IF(AF331="Probabilidad",AM330,""))),"")</f>
        <v>0.30000000000000004</v>
      </c>
      <c r="AN331" s="751" t="s">
        <v>223</v>
      </c>
      <c r="AO331" s="751" t="s">
        <v>443</v>
      </c>
      <c r="AP331" s="751" t="s">
        <v>241</v>
      </c>
      <c r="AQ331" s="751" t="s">
        <v>226</v>
      </c>
      <c r="AR331" s="1013"/>
      <c r="AS331" s="1767"/>
      <c r="AT331" s="1767"/>
      <c r="AU331" s="1769"/>
      <c r="AV331" s="1767"/>
      <c r="AW331" s="1767"/>
      <c r="AX331" s="1769"/>
      <c r="AY331" s="1769"/>
      <c r="AZ331" s="1769"/>
      <c r="BA331" s="1774"/>
      <c r="BB331" s="789"/>
      <c r="BC331" s="789"/>
      <c r="BD331" s="822" t="str">
        <f t="shared" si="22"/>
        <v/>
      </c>
      <c r="BE331" s="774"/>
      <c r="BF331" s="774"/>
      <c r="BG331" s="774"/>
      <c r="BH331" s="774"/>
      <c r="BI331" s="789"/>
      <c r="BJ331" s="789"/>
      <c r="BK331" s="789"/>
      <c r="BL331" s="789"/>
      <c r="BM331" s="791"/>
      <c r="BN331" s="791"/>
      <c r="BO331" s="791"/>
      <c r="BP331" s="791"/>
      <c r="BQ331" s="792"/>
      <c r="BR331" s="796"/>
      <c r="BS331" s="884"/>
      <c r="BT331" s="884"/>
      <c r="BU331" s="1051"/>
      <c r="BV331" s="995"/>
      <c r="BW331" s="995"/>
      <c r="BX331" s="1875"/>
      <c r="BY331" s="1840"/>
      <c r="BZ331" s="998"/>
    </row>
    <row r="332" spans="1:78" ht="168" thickBot="1" x14ac:dyDescent="0.25">
      <c r="A332" s="1817"/>
      <c r="B332" s="1818"/>
      <c r="C332" s="1819"/>
      <c r="D332" s="1908"/>
      <c r="E332" s="1908"/>
      <c r="F332" s="1759"/>
      <c r="G332" s="995"/>
      <c r="H332" s="1774"/>
      <c r="I332" s="1774"/>
      <c r="J332" s="1768"/>
      <c r="K332" s="1902"/>
      <c r="L332" s="995"/>
      <c r="M332" s="1170"/>
      <c r="N332" s="995"/>
      <c r="O332" s="995"/>
      <c r="P332" s="1191"/>
      <c r="Q332" s="1827"/>
      <c r="R332" s="1774"/>
      <c r="S332" s="1825"/>
      <c r="T332" s="1774"/>
      <c r="U332" s="1825"/>
      <c r="V332" s="1774"/>
      <c r="W332" s="1825"/>
      <c r="X332" s="1781"/>
      <c r="Y332" s="1825"/>
      <c r="Z332" s="1825"/>
      <c r="AA332" s="1769"/>
      <c r="AB332" s="957">
        <v>6</v>
      </c>
      <c r="AC332" s="757" t="s">
        <v>1585</v>
      </c>
      <c r="AD332" s="757">
        <v>1</v>
      </c>
      <c r="AE332" s="757" t="s">
        <v>1574</v>
      </c>
      <c r="AF332" s="896" t="str">
        <f t="shared" si="23"/>
        <v>Probabilidad</v>
      </c>
      <c r="AG332" s="888" t="s">
        <v>221</v>
      </c>
      <c r="AH332" s="887">
        <f t="shared" si="24"/>
        <v>0.25</v>
      </c>
      <c r="AI332" s="888" t="s">
        <v>222</v>
      </c>
      <c r="AJ332" s="887">
        <f t="shared" si="25"/>
        <v>0.15</v>
      </c>
      <c r="AK332" s="889">
        <f t="shared" si="26"/>
        <v>0.4</v>
      </c>
      <c r="AL332" s="815">
        <f>IFERROR(IF(AND(AF331="Probabilidad",AF332="Probabilidad"),(AL331-(+AL331*AK332)),IF(AND(AF331="Impacto",AF332="Probabilidad"),(AL330-(+AL330*AK332)),IF(AF332="Impacto",AL331,""))),"")</f>
        <v>1.512E-2</v>
      </c>
      <c r="AM332" s="815">
        <f>IFERROR(IF(AND(AF331="Impacto",AF332="Impacto"),(AM331-(+AM331*AK332)),IF(AND(AF331="Probabilidad",AF332="Impacto"),(AM330-(+AM330*AK332)),IF(AF332="Probabilidad",AM331,""))),"")</f>
        <v>0.30000000000000004</v>
      </c>
      <c r="AN332" s="51" t="s">
        <v>223</v>
      </c>
      <c r="AO332" s="51" t="s">
        <v>291</v>
      </c>
      <c r="AP332" s="51" t="s">
        <v>241</v>
      </c>
      <c r="AQ332" s="51" t="s">
        <v>226</v>
      </c>
      <c r="AR332" s="1014"/>
      <c r="AS332" s="1768"/>
      <c r="AT332" s="1768"/>
      <c r="AU332" s="1770"/>
      <c r="AV332" s="1768"/>
      <c r="AW332" s="1768"/>
      <c r="AX332" s="1770"/>
      <c r="AY332" s="1770"/>
      <c r="AZ332" s="1770"/>
      <c r="BA332" s="1775"/>
      <c r="BB332" s="770"/>
      <c r="BC332" s="770"/>
      <c r="BD332" s="762" t="str">
        <f t="shared" si="22"/>
        <v/>
      </c>
      <c r="BE332" s="757"/>
      <c r="BF332" s="757"/>
      <c r="BG332" s="757"/>
      <c r="BH332" s="757"/>
      <c r="BI332" s="770"/>
      <c r="BJ332" s="770"/>
      <c r="BK332" s="770"/>
      <c r="BL332" s="770"/>
      <c r="BM332" s="749"/>
      <c r="BN332" s="749"/>
      <c r="BO332" s="749"/>
      <c r="BP332" s="749"/>
      <c r="BQ332" s="766"/>
      <c r="BR332" s="890"/>
      <c r="BS332" s="891"/>
      <c r="BT332" s="891"/>
      <c r="BU332" s="1052"/>
      <c r="BV332" s="996"/>
      <c r="BW332" s="996"/>
      <c r="BX332" s="1876"/>
      <c r="BY332" s="1841"/>
      <c r="BZ332" s="999"/>
    </row>
    <row r="333" spans="1:78" ht="167" x14ac:dyDescent="0.2">
      <c r="A333" s="1817"/>
      <c r="B333" s="1818"/>
      <c r="C333" s="1819"/>
      <c r="D333" s="1908" t="s">
        <v>1387</v>
      </c>
      <c r="E333" s="1908" t="s">
        <v>701</v>
      </c>
      <c r="F333" s="1759">
        <v>3</v>
      </c>
      <c r="G333" s="995" t="s">
        <v>1819</v>
      </c>
      <c r="H333" s="1774" t="s">
        <v>1248</v>
      </c>
      <c r="I333" s="1774" t="s">
        <v>1218</v>
      </c>
      <c r="J333" s="1812" t="str">
        <f>IF(D333="","",IF(D333="RG",[1]Árbol!A344,IF(D333="RIC",[1]Árbol!A344,IF(D333="RLAFT",[1]Árbol!A344,IF(D333="RF",[1]Árbol!A344,IF(I333="","",(CONCATENATE(I333," ",$M$3," ",G333," ",$M$4," ",O333," ",$M$5," ",N333))))))))</f>
        <v>Pérdida de confidencialidad e integridad de Bases de datos geográficas
Bases de datos de servicios públicos
Datos de sensores remotos
Bases de datos con información personal entregada por entidades públicas y privadas
Base de datos cartográfica digital (base de datos geográfica  vectorial)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33" s="1902" t="s">
        <v>213</v>
      </c>
      <c r="L333" s="995" t="s">
        <v>562</v>
      </c>
      <c r="M333" s="1168" t="s">
        <v>1389</v>
      </c>
      <c r="N333" s="995" t="s">
        <v>1814</v>
      </c>
      <c r="O333" s="995" t="s">
        <v>1567</v>
      </c>
      <c r="P333" s="1191" t="s">
        <v>1392</v>
      </c>
      <c r="Q333" s="1827" t="s">
        <v>1392</v>
      </c>
      <c r="R333" s="1774" t="s">
        <v>250</v>
      </c>
      <c r="S333" s="1825">
        <f>IF(R333="Muy Alta",100%,IF(R333="Alta",80%,IF(R333="Media",60%,IF(R333="Baja",40%,IF(R333="Muy Baja",20%,"")))))</f>
        <v>0.4</v>
      </c>
      <c r="T333" s="1774" t="s">
        <v>317</v>
      </c>
      <c r="U333" s="1825">
        <f>IF(T333="Catastrófico",100%,IF(T333="Mayor",80%,IF(T333="Moderado",60%,IF(T333="Menor",40%,IF(T333="Leve",20%,"")))))</f>
        <v>0.2</v>
      </c>
      <c r="V333" s="1774" t="s">
        <v>251</v>
      </c>
      <c r="W333" s="1825">
        <f>IF(V333="Catastrófico",100%,IF(V333="Mayor",80%,IF(V333="Moderado",60%,IF(V333="Menor",40%,IF(V333="Leve",20%,"")))))</f>
        <v>0.4</v>
      </c>
      <c r="X333" s="1781" t="str">
        <f>IF(Y333=100%,"Catastrófico",IF(Y333=80%,"Mayor",IF(Y333=60%,"Moderado",IF(Y333=40%,"Menor",IF(Y333=20%,"Leve","")))))</f>
        <v>Menor</v>
      </c>
      <c r="Y333" s="1825">
        <f>IF(AND(U333="",W333=""),"",MAX(U333,W333))</f>
        <v>0.4</v>
      </c>
      <c r="Z333" s="1825" t="str">
        <f>CONCATENATE(R333,X333)</f>
        <v>BajaMenor</v>
      </c>
      <c r="AA333" s="1769" t="str">
        <f>IF(Z333="Muy AltaLeve","Alto",IF(Z333="Muy AltaMenor","Alto",IF(Z333="Muy AltaModerado","Alto",IF(Z333="Muy AltaMayor","Alto",IF(Z333="Muy AltaCatastrófico","Extremo",IF(Z333="AltaLeve","Moderado",IF(Z333="AltaMenor","Moderado",IF(Z333="AltaModerado","Alto",IF(Z333="AltaMayor","Alto",IF(Z333="AltaCatastrófico","Extremo",IF(Z333="MediaLeve","Moderado",IF(Z333="MediaMenor","Moderado",IF(Z333="MediaModerado","Moderado",IF(Z333="MediaMayor","Alto",IF(Z333="MediaCatastrófico","Extremo",IF(Z333="BajaLeve","Bajo",IF(Z333="BajaMenor","Moderado",IF(Z333="BajaModerado","Moderado",IF(Z333="BajaMayor","Alto",IF(Z333="BajaCatastrófico","Extremo",IF(Z333="Muy BajaLeve","Bajo",IF(Z333="Muy BajaMenor","Bajo",IF(Z333="Muy BajaModerado","Moderado",IF(Z333="Muy BajaMayor","Alto",IF(Z333="Muy BajaCatastrófico","Extremo","")))))))))))))))))))))))))</f>
        <v>Moderado</v>
      </c>
      <c r="AB333" s="350">
        <v>1</v>
      </c>
      <c r="AC333" s="898" t="s">
        <v>1820</v>
      </c>
      <c r="AD333" s="230">
        <v>1</v>
      </c>
      <c r="AE333" s="12" t="s">
        <v>1821</v>
      </c>
      <c r="AF333" s="99" t="str">
        <f t="shared" si="23"/>
        <v>Probabilidad</v>
      </c>
      <c r="AG333" s="10" t="s">
        <v>221</v>
      </c>
      <c r="AH333" s="787">
        <f t="shared" si="24"/>
        <v>0.25</v>
      </c>
      <c r="AI333" s="10" t="s">
        <v>222</v>
      </c>
      <c r="AJ333" s="787">
        <f t="shared" si="25"/>
        <v>0.15</v>
      </c>
      <c r="AK333" s="101">
        <f t="shared" si="26"/>
        <v>0.4</v>
      </c>
      <c r="AL333" s="100">
        <f>IFERROR(IF(AF333="Probabilidad",(S333-(+S333*AK333)),IF(AF333="Impacto",S333,"")),"")</f>
        <v>0.24</v>
      </c>
      <c r="AM333" s="100">
        <f>IFERROR(IF(AF333="Impacto",(Y333-(+Y333*AK333)),IF(AF333="Probabilidad",Y333,"")),"")</f>
        <v>0.4</v>
      </c>
      <c r="AN333" s="50" t="s">
        <v>223</v>
      </c>
      <c r="AO333" s="50" t="s">
        <v>291</v>
      </c>
      <c r="AP333" s="50" t="s">
        <v>241</v>
      </c>
      <c r="AQ333" s="50" t="s">
        <v>226</v>
      </c>
      <c r="AR333" s="1764" t="s">
        <v>1816</v>
      </c>
      <c r="AS333" s="1035">
        <f>S333</f>
        <v>0.4</v>
      </c>
      <c r="AT333" s="1035">
        <f>IF(AL333="","",MIN(AL333:AL338))</f>
        <v>0.10079999999999999</v>
      </c>
      <c r="AU333" s="1032" t="str">
        <f>IFERROR(IF(AT333="","",IF(AT333&lt;=0.2,"Muy Baja",IF(AT333&lt;=0.4,"Baja",IF(AT333&lt;=0.6,"Media",IF(AT333&lt;=0.8,"Alta","Muy Alta"))))),"")</f>
        <v>Muy Baja</v>
      </c>
      <c r="AV333" s="1035">
        <f>Y333</f>
        <v>0.4</v>
      </c>
      <c r="AW333" s="1035">
        <f>IF(AM333="","",MIN(AM333:AM338))</f>
        <v>0.4</v>
      </c>
      <c r="AX333" s="1032" t="str">
        <f>IFERROR(IF(AW333="","",IF(AW333&lt;=0.2,"Leve",IF(AW333&lt;=0.4,"Menor",IF(AW333&lt;=0.6,"Moderado",IF(AW333&lt;=0.8,"Mayor","Catastrófico"))))),"")</f>
        <v>Menor</v>
      </c>
      <c r="AY333" s="1032" t="str">
        <f>AA333</f>
        <v>Moderado</v>
      </c>
      <c r="AZ333" s="1032" t="str">
        <f>IFERROR(IF(OR(AND(AU333="Muy Baja",AX333="Leve"),AND(AU333="Muy Baja",AX333="Menor"),AND(AU333="Baja",AX333="Leve")),"Bajo",IF(OR(AND(AU333="Muy baja",AX333="Moderado"),AND(AU333="Baja",AX333="Menor"),AND(AU333="Baja",AX333="Moderado"),AND(AU333="Media",AX333="Leve"),AND(AU333="Media",AX333="Menor"),AND(AU333="Media",AX333="Moderado"),AND(AU333="Alta",AX333="Leve"),AND(AU333="Alta",AX333="Menor")),"Moderado",IF(OR(AND(AU333="Muy Baja",AX333="Mayor"),AND(AU333="Baja",AX333="Mayor"),AND(AU333="Media",AX333="Mayor"),AND(AU333="Alta",AX333="Moderado"),AND(AU333="Alta",AX333="Mayor"),AND(AU333="Muy Alta",AX333="Leve"),AND(AU333="Muy Alta",AX333="Menor"),AND(AU333="Muy Alta",AX333="Moderado"),AND(AU333="Muy Alta",AX333="Mayor")),"Alto",IF(OR(AND(AU333="Muy Baja",AX333="Catastrófico"),AND(AU333="Baja",AX333="Catastrófico"),AND(AU333="Media",AX333="Catastrófico"),AND(AU333="Alta",AX333="Catastrófico"),AND(AU333="Muy Alta",AX333="Catastrófico")),"Extremo","")))),"")</f>
        <v>Bajo</v>
      </c>
      <c r="BA333" s="1015" t="s">
        <v>255</v>
      </c>
      <c r="BB333" s="309"/>
      <c r="BC333" s="46"/>
      <c r="BD333" s="103" t="str">
        <f t="shared" si="22"/>
        <v/>
      </c>
      <c r="BE333" s="9"/>
      <c r="BF333" s="9"/>
      <c r="BG333" s="9"/>
      <c r="BH333" s="9"/>
      <c r="BI333" s="46"/>
      <c r="BJ333" s="46"/>
      <c r="BK333" s="46"/>
      <c r="BL333" s="46"/>
      <c r="BM333" s="48"/>
      <c r="BN333" s="48"/>
      <c r="BO333" s="48"/>
      <c r="BP333" s="48"/>
      <c r="BQ333" s="104"/>
      <c r="BR333" s="797"/>
      <c r="BS333" s="883"/>
      <c r="BT333" s="883"/>
      <c r="BU333" s="1050"/>
      <c r="BV333" s="994"/>
      <c r="BW333" s="994"/>
      <c r="BX333" s="1874"/>
      <c r="BY333" s="1839"/>
      <c r="BZ333" s="997"/>
    </row>
    <row r="334" spans="1:78" ht="118" x14ac:dyDescent="0.2">
      <c r="A334" s="1817"/>
      <c r="B334" s="1818"/>
      <c r="C334" s="1819"/>
      <c r="D334" s="1908"/>
      <c r="E334" s="1908"/>
      <c r="F334" s="1759"/>
      <c r="G334" s="995"/>
      <c r="H334" s="1774"/>
      <c r="I334" s="1774"/>
      <c r="J334" s="1767"/>
      <c r="K334" s="1902"/>
      <c r="L334" s="995"/>
      <c r="M334" s="1169"/>
      <c r="N334" s="995"/>
      <c r="O334" s="995"/>
      <c r="P334" s="1191"/>
      <c r="Q334" s="1827"/>
      <c r="R334" s="1774"/>
      <c r="S334" s="1825"/>
      <c r="T334" s="1774"/>
      <c r="U334" s="1825"/>
      <c r="V334" s="1774"/>
      <c r="W334" s="1825"/>
      <c r="X334" s="1781"/>
      <c r="Y334" s="1825"/>
      <c r="Z334" s="1825"/>
      <c r="AA334" s="1769"/>
      <c r="AB334" s="956">
        <v>2</v>
      </c>
      <c r="AC334" s="898" t="s">
        <v>1571</v>
      </c>
      <c r="AD334" s="898">
        <v>2</v>
      </c>
      <c r="AE334" s="774" t="s">
        <v>1572</v>
      </c>
      <c r="AF334" s="813" t="str">
        <f t="shared" si="23"/>
        <v>Probabilidad</v>
      </c>
      <c r="AG334" s="780" t="s">
        <v>281</v>
      </c>
      <c r="AH334" s="790">
        <f t="shared" si="24"/>
        <v>0.15</v>
      </c>
      <c r="AI334" s="780" t="s">
        <v>222</v>
      </c>
      <c r="AJ334" s="790">
        <f t="shared" si="25"/>
        <v>0.15</v>
      </c>
      <c r="AK334" s="814">
        <f t="shared" si="26"/>
        <v>0.3</v>
      </c>
      <c r="AL334" s="815">
        <f>IFERROR(IF(AND(AF333="Probabilidad",AF334="Probabilidad"),(AL333-(+AL333*AK334)),IF(AF334="Probabilidad",(S333-(+S333*AK334)),IF(AF334="Impacto",AL333,""))),"")</f>
        <v>0.16799999999999998</v>
      </c>
      <c r="AM334" s="815">
        <f>IFERROR(IF(AND(AF333="Impacto",AF334="Impacto"),(AM333-(+AM333*AK334)),IF(AF334="Impacto",(Y333-(+Y333*AK334)),IF(AF334="Probabilidad",AM333,""))),"")</f>
        <v>0.4</v>
      </c>
      <c r="AN334" s="751" t="s">
        <v>859</v>
      </c>
      <c r="AO334" s="751" t="s">
        <v>245</v>
      </c>
      <c r="AP334" s="751" t="s">
        <v>241</v>
      </c>
      <c r="AQ334" s="751" t="s">
        <v>226</v>
      </c>
      <c r="AR334" s="1013"/>
      <c r="AS334" s="1767"/>
      <c r="AT334" s="1767"/>
      <c r="AU334" s="1769"/>
      <c r="AV334" s="1767"/>
      <c r="AW334" s="1767"/>
      <c r="AX334" s="1769"/>
      <c r="AY334" s="1769"/>
      <c r="AZ334" s="1769"/>
      <c r="BA334" s="1774"/>
      <c r="BB334" s="894"/>
      <c r="BC334" s="789"/>
      <c r="BD334" s="822" t="str">
        <f t="shared" si="22"/>
        <v/>
      </c>
      <c r="BE334" s="774"/>
      <c r="BF334" s="774"/>
      <c r="BG334" s="774"/>
      <c r="BH334" s="774"/>
      <c r="BI334" s="789"/>
      <c r="BJ334" s="789"/>
      <c r="BK334" s="789"/>
      <c r="BL334" s="789"/>
      <c r="BM334" s="791"/>
      <c r="BN334" s="791"/>
      <c r="BO334" s="791"/>
      <c r="BP334" s="791"/>
      <c r="BQ334" s="792"/>
      <c r="BR334" s="796"/>
      <c r="BS334" s="884"/>
      <c r="BT334" s="884"/>
      <c r="BU334" s="1051"/>
      <c r="BV334" s="995"/>
      <c r="BW334" s="995"/>
      <c r="BX334" s="1875"/>
      <c r="BY334" s="1840"/>
      <c r="BZ334" s="998"/>
    </row>
    <row r="335" spans="1:78" ht="145" x14ac:dyDescent="0.2">
      <c r="A335" s="1817"/>
      <c r="B335" s="1818"/>
      <c r="C335" s="1819"/>
      <c r="D335" s="1908"/>
      <c r="E335" s="1908"/>
      <c r="F335" s="1759"/>
      <c r="G335" s="995"/>
      <c r="H335" s="1774"/>
      <c r="I335" s="1774"/>
      <c r="J335" s="1767"/>
      <c r="K335" s="1902"/>
      <c r="L335" s="995"/>
      <c r="M335" s="1169"/>
      <c r="N335" s="995"/>
      <c r="O335" s="995"/>
      <c r="P335" s="1191"/>
      <c r="Q335" s="1827"/>
      <c r="R335" s="1774"/>
      <c r="S335" s="1825"/>
      <c r="T335" s="1774"/>
      <c r="U335" s="1825"/>
      <c r="V335" s="1774"/>
      <c r="W335" s="1825"/>
      <c r="X335" s="1781"/>
      <c r="Y335" s="1825"/>
      <c r="Z335" s="1825"/>
      <c r="AA335" s="1769"/>
      <c r="AB335" s="956">
        <v>3</v>
      </c>
      <c r="AC335" s="898" t="s">
        <v>1822</v>
      </c>
      <c r="AD335" s="898">
        <v>3</v>
      </c>
      <c r="AE335" s="774" t="s">
        <v>1651</v>
      </c>
      <c r="AF335" s="813" t="str">
        <f t="shared" si="23"/>
        <v>Probabilidad</v>
      </c>
      <c r="AG335" s="780" t="s">
        <v>221</v>
      </c>
      <c r="AH335" s="790">
        <f t="shared" si="24"/>
        <v>0.25</v>
      </c>
      <c r="AI335" s="780" t="s">
        <v>222</v>
      </c>
      <c r="AJ335" s="790">
        <f t="shared" si="25"/>
        <v>0.15</v>
      </c>
      <c r="AK335" s="814">
        <f t="shared" si="26"/>
        <v>0.4</v>
      </c>
      <c r="AL335" s="815">
        <f>IFERROR(IF(AND(AF334="Probabilidad",AF335="Probabilidad"),(AL334-(+AL334*AK335)),IF(AND(AF334="Impacto",AF335="Probabilidad"),(AL333-(+AL333*AK335)),IF(AF335="Impacto",AL334,""))),"")</f>
        <v>0.10079999999999999</v>
      </c>
      <c r="AM335" s="815">
        <f>IFERROR(IF(AND(AF334="Impacto",AF335="Impacto"),(AM334-(+AM334*AK335)),IF(AND(AF334="Probabilidad",AF335="Impacto"),(AM333-(+AM333*AK335)),IF(AF335="Probabilidad",AM334,""))),"")</f>
        <v>0.4</v>
      </c>
      <c r="AN335" s="751" t="s">
        <v>223</v>
      </c>
      <c r="AO335" s="751" t="s">
        <v>224</v>
      </c>
      <c r="AP335" s="751" t="s">
        <v>225</v>
      </c>
      <c r="AQ335" s="751" t="s">
        <v>226</v>
      </c>
      <c r="AR335" s="1013"/>
      <c r="AS335" s="1767"/>
      <c r="AT335" s="1767"/>
      <c r="AU335" s="1769"/>
      <c r="AV335" s="1767"/>
      <c r="AW335" s="1767"/>
      <c r="AX335" s="1769"/>
      <c r="AY335" s="1769"/>
      <c r="AZ335" s="1769"/>
      <c r="BA335" s="1774"/>
      <c r="BB335" s="894"/>
      <c r="BC335" s="789"/>
      <c r="BD335" s="822" t="str">
        <f t="shared" si="22"/>
        <v/>
      </c>
      <c r="BE335" s="774"/>
      <c r="BF335" s="774"/>
      <c r="BG335" s="774"/>
      <c r="BH335" s="774"/>
      <c r="BI335" s="789"/>
      <c r="BJ335" s="789"/>
      <c r="BK335" s="789"/>
      <c r="BL335" s="789"/>
      <c r="BM335" s="791"/>
      <c r="BN335" s="791"/>
      <c r="BO335" s="791"/>
      <c r="BP335" s="791"/>
      <c r="BQ335" s="792"/>
      <c r="BR335" s="796"/>
      <c r="BS335" s="884"/>
      <c r="BT335" s="884"/>
      <c r="BU335" s="1051"/>
      <c r="BV335" s="995"/>
      <c r="BW335" s="995"/>
      <c r="BX335" s="1875"/>
      <c r="BY335" s="1840"/>
      <c r="BZ335" s="998"/>
    </row>
    <row r="336" spans="1:78" ht="16" x14ac:dyDescent="0.2">
      <c r="A336" s="1817"/>
      <c r="B336" s="1818"/>
      <c r="C336" s="1819"/>
      <c r="D336" s="1908"/>
      <c r="E336" s="1908"/>
      <c r="F336" s="1759"/>
      <c r="G336" s="995"/>
      <c r="H336" s="1774"/>
      <c r="I336" s="1774"/>
      <c r="J336" s="1767"/>
      <c r="K336" s="1902"/>
      <c r="L336" s="995"/>
      <c r="M336" s="1169"/>
      <c r="N336" s="995"/>
      <c r="O336" s="995"/>
      <c r="P336" s="1191"/>
      <c r="Q336" s="1827"/>
      <c r="R336" s="1774"/>
      <c r="S336" s="1825"/>
      <c r="T336" s="1774"/>
      <c r="U336" s="1825"/>
      <c r="V336" s="1774"/>
      <c r="W336" s="1825"/>
      <c r="X336" s="1781"/>
      <c r="Y336" s="1825"/>
      <c r="Z336" s="1825"/>
      <c r="AA336" s="1769"/>
      <c r="AB336" s="956">
        <v>4</v>
      </c>
      <c r="AC336" s="898"/>
      <c r="AD336" s="898"/>
      <c r="AE336" s="774"/>
      <c r="AF336" s="813" t="str">
        <f t="shared" si="23"/>
        <v/>
      </c>
      <c r="AG336" s="780"/>
      <c r="AH336" s="790" t="str">
        <f t="shared" si="24"/>
        <v/>
      </c>
      <c r="AI336" s="780"/>
      <c r="AJ336" s="790" t="str">
        <f t="shared" si="25"/>
        <v/>
      </c>
      <c r="AK336" s="814" t="str">
        <f t="shared" si="26"/>
        <v/>
      </c>
      <c r="AL336" s="815" t="str">
        <f>IFERROR(IF(AND(AF335="Probabilidad",AF336="Probabilidad"),(AL335-(+AL335*AK336)),IF(AND(AF335="Impacto",AF336="Probabilidad"),(AL334-(+AL334*AK336)),IF(AF336="Impacto",AL335,""))),"")</f>
        <v/>
      </c>
      <c r="AM336" s="815" t="str">
        <f>IFERROR(IF(AND(AF335="Impacto",AF336="Impacto"),(AM335-(+AM335*AK336)),IF(AND(AF335="Probabilidad",AF336="Impacto"),(AM334-(+AM334*AK336)),IF(AF336="Probabilidad",AM335,""))),"")</f>
        <v/>
      </c>
      <c r="AN336" s="751"/>
      <c r="AO336" s="751"/>
      <c r="AP336" s="751"/>
      <c r="AQ336" s="751"/>
      <c r="AR336" s="1013"/>
      <c r="AS336" s="1767"/>
      <c r="AT336" s="1767"/>
      <c r="AU336" s="1769"/>
      <c r="AV336" s="1767"/>
      <c r="AW336" s="1767"/>
      <c r="AX336" s="1769"/>
      <c r="AY336" s="1769"/>
      <c r="AZ336" s="1769"/>
      <c r="BA336" s="1774"/>
      <c r="BB336" s="894"/>
      <c r="BC336" s="789"/>
      <c r="BD336" s="822" t="str">
        <f t="shared" si="22"/>
        <v/>
      </c>
      <c r="BE336" s="774"/>
      <c r="BF336" s="774"/>
      <c r="BG336" s="774"/>
      <c r="BH336" s="774"/>
      <c r="BI336" s="789"/>
      <c r="BJ336" s="789"/>
      <c r="BK336" s="789"/>
      <c r="BL336" s="789"/>
      <c r="BM336" s="791"/>
      <c r="BN336" s="791"/>
      <c r="BO336" s="791"/>
      <c r="BP336" s="791"/>
      <c r="BQ336" s="792"/>
      <c r="BR336" s="796"/>
      <c r="BS336" s="884"/>
      <c r="BT336" s="884"/>
      <c r="BU336" s="1051"/>
      <c r="BV336" s="995"/>
      <c r="BW336" s="995"/>
      <c r="BX336" s="1875"/>
      <c r="BY336" s="1840"/>
      <c r="BZ336" s="998"/>
    </row>
    <row r="337" spans="1:78" ht="16" x14ac:dyDescent="0.2">
      <c r="A337" s="1817"/>
      <c r="B337" s="1818"/>
      <c r="C337" s="1819"/>
      <c r="D337" s="1908"/>
      <c r="E337" s="1908"/>
      <c r="F337" s="1759"/>
      <c r="G337" s="995"/>
      <c r="H337" s="1774"/>
      <c r="I337" s="1774"/>
      <c r="J337" s="1767"/>
      <c r="K337" s="1902"/>
      <c r="L337" s="995"/>
      <c r="M337" s="1169"/>
      <c r="N337" s="995"/>
      <c r="O337" s="995"/>
      <c r="P337" s="1191"/>
      <c r="Q337" s="1827"/>
      <c r="R337" s="1774"/>
      <c r="S337" s="1825"/>
      <c r="T337" s="1774"/>
      <c r="U337" s="1825"/>
      <c r="V337" s="1774"/>
      <c r="W337" s="1825"/>
      <c r="X337" s="1781"/>
      <c r="Y337" s="1825"/>
      <c r="Z337" s="1825"/>
      <c r="AA337" s="1769"/>
      <c r="AB337" s="956">
        <v>5</v>
      </c>
      <c r="AC337" s="900"/>
      <c r="AD337" s="900"/>
      <c r="AE337" s="28"/>
      <c r="AF337" s="813" t="str">
        <f t="shared" si="23"/>
        <v/>
      </c>
      <c r="AG337" s="780"/>
      <c r="AH337" s="790" t="str">
        <f t="shared" si="24"/>
        <v/>
      </c>
      <c r="AI337" s="780"/>
      <c r="AJ337" s="790" t="str">
        <f t="shared" si="25"/>
        <v/>
      </c>
      <c r="AK337" s="814" t="str">
        <f t="shared" si="26"/>
        <v/>
      </c>
      <c r="AL337" s="815" t="str">
        <f>IFERROR(IF(AND(AF336="Probabilidad",AF337="Probabilidad"),(AL336-(+AL336*AK337)),IF(AND(AF336="Impacto",AF337="Probabilidad"),(AL335-(+AL335*AK337)),IF(AF337="Impacto",AL336,""))),"")</f>
        <v/>
      </c>
      <c r="AM337" s="815" t="str">
        <f>IFERROR(IF(AND(AF336="Impacto",AF337="Impacto"),(AM336-(+AM336*AK337)),IF(AND(AF336="Probabilidad",AF337="Impacto"),(AM335-(+AM335*AK337)),IF(AF337="Probabilidad",AM336,""))),"")</f>
        <v/>
      </c>
      <c r="AN337" s="751"/>
      <c r="AO337" s="751"/>
      <c r="AP337" s="751"/>
      <c r="AQ337" s="751"/>
      <c r="AR337" s="1013"/>
      <c r="AS337" s="1767"/>
      <c r="AT337" s="1767"/>
      <c r="AU337" s="1769"/>
      <c r="AV337" s="1767"/>
      <c r="AW337" s="1767"/>
      <c r="AX337" s="1769"/>
      <c r="AY337" s="1769"/>
      <c r="AZ337" s="1769"/>
      <c r="BA337" s="1774"/>
      <c r="BB337" s="894"/>
      <c r="BC337" s="789"/>
      <c r="BD337" s="822" t="str">
        <f t="shared" si="22"/>
        <v/>
      </c>
      <c r="BE337" s="774"/>
      <c r="BF337" s="774"/>
      <c r="BG337" s="774"/>
      <c r="BH337" s="774"/>
      <c r="BI337" s="789"/>
      <c r="BJ337" s="789"/>
      <c r="BK337" s="789"/>
      <c r="BL337" s="789"/>
      <c r="BM337" s="791"/>
      <c r="BN337" s="791"/>
      <c r="BO337" s="791"/>
      <c r="BP337" s="791"/>
      <c r="BQ337" s="792"/>
      <c r="BR337" s="796"/>
      <c r="BS337" s="884"/>
      <c r="BT337" s="884"/>
      <c r="BU337" s="1051"/>
      <c r="BV337" s="995"/>
      <c r="BW337" s="995"/>
      <c r="BX337" s="1875"/>
      <c r="BY337" s="1840"/>
      <c r="BZ337" s="998"/>
    </row>
    <row r="338" spans="1:78" ht="17" thickBot="1" x14ac:dyDescent="0.25">
      <c r="A338" s="1817"/>
      <c r="B338" s="1818"/>
      <c r="C338" s="1819"/>
      <c r="D338" s="1908"/>
      <c r="E338" s="1908"/>
      <c r="F338" s="1759"/>
      <c r="G338" s="995"/>
      <c r="H338" s="1774"/>
      <c r="I338" s="1774"/>
      <c r="J338" s="1768"/>
      <c r="K338" s="1902"/>
      <c r="L338" s="995"/>
      <c r="M338" s="1170"/>
      <c r="N338" s="995"/>
      <c r="O338" s="995"/>
      <c r="P338" s="1191"/>
      <c r="Q338" s="1827"/>
      <c r="R338" s="1774"/>
      <c r="S338" s="1825"/>
      <c r="T338" s="1774"/>
      <c r="U338" s="1825"/>
      <c r="V338" s="1774"/>
      <c r="W338" s="1825"/>
      <c r="X338" s="1781"/>
      <c r="Y338" s="1825"/>
      <c r="Z338" s="1825"/>
      <c r="AA338" s="1769"/>
      <c r="AB338" s="957">
        <v>6</v>
      </c>
      <c r="AC338" s="757"/>
      <c r="AD338" s="757"/>
      <c r="AE338" s="757"/>
      <c r="AF338" s="896" t="str">
        <f t="shared" si="23"/>
        <v/>
      </c>
      <c r="AG338" s="888"/>
      <c r="AH338" s="887" t="str">
        <f t="shared" si="24"/>
        <v/>
      </c>
      <c r="AI338" s="888"/>
      <c r="AJ338" s="887" t="str">
        <f t="shared" si="25"/>
        <v/>
      </c>
      <c r="AK338" s="889" t="str">
        <f t="shared" si="26"/>
        <v/>
      </c>
      <c r="AL338" s="815" t="str">
        <f>IFERROR(IF(AND(AF337="Probabilidad",AF338="Probabilidad"),(AL337-(+AL337*AK338)),IF(AND(AF337="Impacto",AF338="Probabilidad"),(AL336-(+AL336*AK338)),IF(AF338="Impacto",AL337,""))),"")</f>
        <v/>
      </c>
      <c r="AM338" s="815" t="str">
        <f>IFERROR(IF(AND(AF337="Impacto",AF338="Impacto"),(AM337-(+AM337*AK338)),IF(AND(AF337="Probabilidad",AF338="Impacto"),(AM336-(+AM336*AK338)),IF(AF338="Probabilidad",AM337,""))),"")</f>
        <v/>
      </c>
      <c r="AN338" s="51"/>
      <c r="AO338" s="51"/>
      <c r="AP338" s="51"/>
      <c r="AQ338" s="51"/>
      <c r="AR338" s="1014"/>
      <c r="AS338" s="1768"/>
      <c r="AT338" s="1768"/>
      <c r="AU338" s="1770"/>
      <c r="AV338" s="1768"/>
      <c r="AW338" s="1768"/>
      <c r="AX338" s="1770"/>
      <c r="AY338" s="1770"/>
      <c r="AZ338" s="1770"/>
      <c r="BA338" s="1775"/>
      <c r="BB338" s="901"/>
      <c r="BC338" s="770"/>
      <c r="BD338" s="762" t="str">
        <f t="shared" ref="BD338:BD356" si="27">IF(SUM(BE338:BH338)=0,"",SUM(BE338:BH338))</f>
        <v/>
      </c>
      <c r="BE338" s="757"/>
      <c r="BF338" s="757"/>
      <c r="BG338" s="757"/>
      <c r="BH338" s="757"/>
      <c r="BI338" s="770"/>
      <c r="BJ338" s="770"/>
      <c r="BK338" s="770"/>
      <c r="BL338" s="770"/>
      <c r="BM338" s="749"/>
      <c r="BN338" s="749"/>
      <c r="BO338" s="749"/>
      <c r="BP338" s="749"/>
      <c r="BQ338" s="766"/>
      <c r="BR338" s="890"/>
      <c r="BS338" s="891"/>
      <c r="BT338" s="891"/>
      <c r="BU338" s="1052"/>
      <c r="BV338" s="996"/>
      <c r="BW338" s="996"/>
      <c r="BX338" s="1876"/>
      <c r="BY338" s="1841"/>
      <c r="BZ338" s="999"/>
    </row>
    <row r="339" spans="1:78" ht="145" x14ac:dyDescent="0.2">
      <c r="A339" s="1817"/>
      <c r="B339" s="1818"/>
      <c r="C339" s="1819"/>
      <c r="D339" s="1908" t="s">
        <v>1387</v>
      </c>
      <c r="E339" s="1908" t="s">
        <v>701</v>
      </c>
      <c r="F339" s="1759">
        <v>4</v>
      </c>
      <c r="G339" s="995" t="s">
        <v>1819</v>
      </c>
      <c r="H339" s="1774" t="s">
        <v>1248</v>
      </c>
      <c r="I339" s="1774" t="s">
        <v>1215</v>
      </c>
      <c r="J339" s="1812" t="str">
        <f>IF(D339="","",IF(D339="RG",[1]Árbol!A350,IF(D339="RIC",[1]Árbol!A350,IF(D339="RLAFT",[1]Árbol!A350,IF(D339="RF",[1]Árbol!A350,IF(I339="","",(CONCATENATE(I339," ",$M$3," ",G339," ",$M$4," ",O339," ",$M$5," ",N339))))))))</f>
        <v>Pérdida de Disponibilidad de Bases de datos geográficas
Bases de datos de servicios públicos
Datos de sensores remotos
Bases de datos con información personal entregada por entidades públicas y privadas
Base de datos cartográfica digital (base de datos geográfica  vectorial)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39" s="1902" t="s">
        <v>213</v>
      </c>
      <c r="L339" s="995" t="s">
        <v>562</v>
      </c>
      <c r="M339" s="1168" t="s">
        <v>1389</v>
      </c>
      <c r="N339" s="995" t="s">
        <v>1814</v>
      </c>
      <c r="O339" s="995" t="s">
        <v>1567</v>
      </c>
      <c r="P339" s="1191" t="s">
        <v>1392</v>
      </c>
      <c r="Q339" s="1832" t="s">
        <v>1392</v>
      </c>
      <c r="R339" s="1774" t="s">
        <v>250</v>
      </c>
      <c r="S339" s="1825">
        <f>IF(R339="Muy Alta",100%,IF(R339="Alta",80%,IF(R339="Media",60%,IF(R339="Baja",40%,IF(R339="Muy Baja",20%,"")))))</f>
        <v>0.4</v>
      </c>
      <c r="T339" s="1774" t="s">
        <v>317</v>
      </c>
      <c r="U339" s="1825">
        <f>IF(T339="Catastrófico",100%,IF(T339="Mayor",80%,IF(T339="Moderado",60%,IF(T339="Menor",40%,IF(T339="Leve",20%,"")))))</f>
        <v>0.2</v>
      </c>
      <c r="V339" s="1774" t="s">
        <v>251</v>
      </c>
      <c r="W339" s="1825">
        <f>IF(V339="Catastrófico",100%,IF(V339="Mayor",80%,IF(V339="Moderado",60%,IF(V339="Menor",40%,IF(V339="Leve",20%,"")))))</f>
        <v>0.4</v>
      </c>
      <c r="X339" s="1781" t="str">
        <f>IF(Y339=100%,"Catastrófico",IF(Y339=80%,"Mayor",IF(Y339=60%,"Moderado",IF(Y339=40%,"Menor",IF(Y339=20%,"Leve","")))))</f>
        <v>Menor</v>
      </c>
      <c r="Y339" s="1825">
        <f>IF(AND(U339="",W339=""),"",MAX(U339,W339))</f>
        <v>0.4</v>
      </c>
      <c r="Z339" s="1825" t="str">
        <f>CONCATENATE(R339,X339)</f>
        <v>BajaMenor</v>
      </c>
      <c r="AA339" s="1769" t="str">
        <f>IF(Z339="Muy AltaLeve","Alto",IF(Z339="Muy AltaMenor","Alto",IF(Z339="Muy AltaModerado","Alto",IF(Z339="Muy AltaMayor","Alto",IF(Z339="Muy AltaCatastrófico","Extremo",IF(Z339="AltaLeve","Moderado",IF(Z339="AltaMenor","Moderado",IF(Z339="AltaModerado","Alto",IF(Z339="AltaMayor","Alto",IF(Z339="AltaCatastrófico","Extremo",IF(Z339="MediaLeve","Moderado",IF(Z339="MediaMenor","Moderado",IF(Z339="MediaModerado","Moderado",IF(Z339="MediaMayor","Alto",IF(Z339="MediaCatastrófico","Extremo",IF(Z339="BajaLeve","Bajo",IF(Z339="BajaMenor","Moderado",IF(Z339="BajaModerado","Moderado",IF(Z339="BajaMayor","Alto",IF(Z339="BajaCatastrófico","Extremo",IF(Z339="Muy BajaLeve","Bajo",IF(Z339="Muy BajaMenor","Bajo",IF(Z339="Muy BajaModerado","Moderado",IF(Z339="Muy BajaMayor","Alto",IF(Z339="Muy BajaCatastrófico","Extremo","")))))))))))))))))))))))))</f>
        <v>Moderado</v>
      </c>
      <c r="AB339" s="350">
        <v>1</v>
      </c>
      <c r="AC339" s="9" t="s">
        <v>1823</v>
      </c>
      <c r="AD339" s="9">
        <v>2</v>
      </c>
      <c r="AE339" s="9" t="s">
        <v>1824</v>
      </c>
      <c r="AF339" s="99" t="str">
        <f t="shared" si="23"/>
        <v>Impacto</v>
      </c>
      <c r="AG339" s="10" t="s">
        <v>264</v>
      </c>
      <c r="AH339" s="787">
        <f t="shared" si="24"/>
        <v>0.1</v>
      </c>
      <c r="AI339" s="10" t="s">
        <v>222</v>
      </c>
      <c r="AJ339" s="787">
        <f t="shared" si="25"/>
        <v>0.15</v>
      </c>
      <c r="AK339" s="101">
        <f t="shared" si="26"/>
        <v>0.25</v>
      </c>
      <c r="AL339" s="100">
        <f>IFERROR(IF(AF339="Probabilidad",(S339-(+S339*AK339)),IF(AF339="Impacto",S339,"")),"")</f>
        <v>0.4</v>
      </c>
      <c r="AM339" s="100">
        <f>IFERROR(IF(AF339="Impacto",(Y339-(+Y339*AK339)),IF(AF339="Probabilidad",Y339,"")),"")</f>
        <v>0.30000000000000004</v>
      </c>
      <c r="AN339" s="50" t="s">
        <v>223</v>
      </c>
      <c r="AO339" s="50" t="s">
        <v>443</v>
      </c>
      <c r="AP339" s="50" t="s">
        <v>241</v>
      </c>
      <c r="AQ339" s="50" t="s">
        <v>226</v>
      </c>
      <c r="AR339" s="1764" t="s">
        <v>1816</v>
      </c>
      <c r="AS339" s="1035">
        <f>S339</f>
        <v>0.4</v>
      </c>
      <c r="AT339" s="1035">
        <f>IF(AL339="","",MIN(AL339:AL344))</f>
        <v>9.8000000000000004E-2</v>
      </c>
      <c r="AU339" s="1032" t="str">
        <f>IFERROR(IF(AT339="","",IF(AT339&lt;=0.2,"Muy Baja",IF(AT339&lt;=0.4,"Baja",IF(AT339&lt;=0.6,"Media",IF(AT339&lt;=0.8,"Alta","Muy Alta"))))),"")</f>
        <v>Muy Baja</v>
      </c>
      <c r="AV339" s="1035">
        <f>Y339</f>
        <v>0.4</v>
      </c>
      <c r="AW339" s="1035">
        <f>IF(AM339="","",MIN(AM339:AM344))</f>
        <v>0.30000000000000004</v>
      </c>
      <c r="AX339" s="1032" t="str">
        <f>IFERROR(IF(AW339="","",IF(AW339&lt;=0.2,"Leve",IF(AW339&lt;=0.4,"Menor",IF(AW339&lt;=0.6,"Moderado",IF(AW339&lt;=0.8,"Mayor","Catastrófico"))))),"")</f>
        <v>Menor</v>
      </c>
      <c r="AY339" s="1032" t="str">
        <f>AA339</f>
        <v>Moderado</v>
      </c>
      <c r="AZ339" s="1032" t="str">
        <f>IFERROR(IF(OR(AND(AU339="Muy Baja",AX339="Leve"),AND(AU339="Muy Baja",AX339="Menor"),AND(AU339="Baja",AX339="Leve")),"Bajo",IF(OR(AND(AU339="Muy baja",AX339="Moderado"),AND(AU339="Baja",AX339="Menor"),AND(AU339="Baja",AX339="Moderado"),AND(AU339="Media",AX339="Leve"),AND(AU339="Media",AX339="Menor"),AND(AU339="Media",AX339="Moderado"),AND(AU339="Alta",AX339="Leve"),AND(AU339="Alta",AX339="Menor")),"Moderado",IF(OR(AND(AU339="Muy Baja",AX339="Mayor"),AND(AU339="Baja",AX339="Mayor"),AND(AU339="Media",AX339="Mayor"),AND(AU339="Alta",AX339="Moderado"),AND(AU339="Alta",AX339="Mayor"),AND(AU339="Muy Alta",AX339="Leve"),AND(AU339="Muy Alta",AX339="Menor"),AND(AU339="Muy Alta",AX339="Moderado"),AND(AU339="Muy Alta",AX339="Mayor")),"Alto",IF(OR(AND(AU339="Muy Baja",AX339="Catastrófico"),AND(AU339="Baja",AX339="Catastrófico"),AND(AU339="Media",AX339="Catastrófico"),AND(AU339="Alta",AX339="Catastrófico"),AND(AU339="Muy Alta",AX339="Catastrófico")),"Extremo","")))),"")</f>
        <v>Bajo</v>
      </c>
      <c r="BA339" s="1015" t="s">
        <v>255</v>
      </c>
      <c r="BB339" s="46"/>
      <c r="BC339" s="46"/>
      <c r="BD339" s="103" t="str">
        <f t="shared" si="27"/>
        <v/>
      </c>
      <c r="BE339" s="9"/>
      <c r="BF339" s="9"/>
      <c r="BG339" s="9"/>
      <c r="BH339" s="9"/>
      <c r="BI339" s="46"/>
      <c r="BJ339" s="46"/>
      <c r="BK339" s="46"/>
      <c r="BL339" s="46"/>
      <c r="BM339" s="48"/>
      <c r="BN339" s="48"/>
      <c r="BO339" s="48"/>
      <c r="BP339" s="48"/>
      <c r="BQ339" s="104"/>
      <c r="BR339" s="797"/>
      <c r="BS339" s="883"/>
      <c r="BT339" s="883"/>
      <c r="BU339" s="1050"/>
      <c r="BV339" s="994"/>
      <c r="BW339" s="994"/>
      <c r="BX339" s="1874"/>
      <c r="BY339" s="1839"/>
      <c r="BZ339" s="997"/>
    </row>
    <row r="340" spans="1:78" ht="118" x14ac:dyDescent="0.2">
      <c r="A340" s="1817"/>
      <c r="B340" s="1818"/>
      <c r="C340" s="1819"/>
      <c r="D340" s="1908"/>
      <c r="E340" s="1908"/>
      <c r="F340" s="1759"/>
      <c r="G340" s="995"/>
      <c r="H340" s="1774"/>
      <c r="I340" s="1774"/>
      <c r="J340" s="1767"/>
      <c r="K340" s="1902"/>
      <c r="L340" s="995"/>
      <c r="M340" s="1169"/>
      <c r="N340" s="995"/>
      <c r="O340" s="995"/>
      <c r="P340" s="1191"/>
      <c r="Q340" s="1832"/>
      <c r="R340" s="1774"/>
      <c r="S340" s="1825"/>
      <c r="T340" s="1774"/>
      <c r="U340" s="1825"/>
      <c r="V340" s="1774"/>
      <c r="W340" s="1825"/>
      <c r="X340" s="1781"/>
      <c r="Y340" s="1825"/>
      <c r="Z340" s="1825"/>
      <c r="AA340" s="1769"/>
      <c r="AB340" s="956">
        <v>2</v>
      </c>
      <c r="AC340" s="774" t="s">
        <v>1571</v>
      </c>
      <c r="AD340" s="774">
        <v>3</v>
      </c>
      <c r="AE340" s="774" t="s">
        <v>1572</v>
      </c>
      <c r="AF340" s="813" t="str">
        <f t="shared" si="23"/>
        <v>Probabilidad</v>
      </c>
      <c r="AG340" s="780" t="s">
        <v>281</v>
      </c>
      <c r="AH340" s="790">
        <f t="shared" si="24"/>
        <v>0.15</v>
      </c>
      <c r="AI340" s="780" t="s">
        <v>222</v>
      </c>
      <c r="AJ340" s="790">
        <f t="shared" si="25"/>
        <v>0.15</v>
      </c>
      <c r="AK340" s="814">
        <f t="shared" si="26"/>
        <v>0.3</v>
      </c>
      <c r="AL340" s="815">
        <f>IFERROR(IF(AND(AF339="Probabilidad",AF340="Probabilidad"),(AL339-(+AL339*AK340)),IF(AF340="Probabilidad",(S339-(+S339*AK340)),IF(AF340="Impacto",AL339,""))),"")</f>
        <v>0.28000000000000003</v>
      </c>
      <c r="AM340" s="815">
        <f>IFERROR(IF(AND(AF339="Impacto",AF340="Impacto"),(AM339-(+AM339*AK340)),IF(AF340="Impacto",(Y339-(+Y339*AK340)),IF(AF340="Probabilidad",AM339,""))),"")</f>
        <v>0.30000000000000004</v>
      </c>
      <c r="AN340" s="751" t="s">
        <v>859</v>
      </c>
      <c r="AO340" s="751" t="s">
        <v>245</v>
      </c>
      <c r="AP340" s="751" t="s">
        <v>241</v>
      </c>
      <c r="AQ340" s="751" t="s">
        <v>226</v>
      </c>
      <c r="AR340" s="1013"/>
      <c r="AS340" s="1767"/>
      <c r="AT340" s="1767"/>
      <c r="AU340" s="1769"/>
      <c r="AV340" s="1767"/>
      <c r="AW340" s="1767"/>
      <c r="AX340" s="1769"/>
      <c r="AY340" s="1769"/>
      <c r="AZ340" s="1769"/>
      <c r="BA340" s="1774"/>
      <c r="BB340" s="789"/>
      <c r="BC340" s="789"/>
      <c r="BD340" s="822" t="str">
        <f t="shared" si="27"/>
        <v/>
      </c>
      <c r="BE340" s="774"/>
      <c r="BF340" s="774"/>
      <c r="BG340" s="774"/>
      <c r="BH340" s="774"/>
      <c r="BI340" s="789"/>
      <c r="BJ340" s="789"/>
      <c r="BK340" s="789"/>
      <c r="BL340" s="789"/>
      <c r="BM340" s="791"/>
      <c r="BN340" s="791"/>
      <c r="BO340" s="791"/>
      <c r="BP340" s="791"/>
      <c r="BQ340" s="792"/>
      <c r="BR340" s="796"/>
      <c r="BS340" s="884"/>
      <c r="BT340" s="884"/>
      <c r="BU340" s="1051"/>
      <c r="BV340" s="995"/>
      <c r="BW340" s="995"/>
      <c r="BX340" s="1875"/>
      <c r="BY340" s="1840"/>
      <c r="BZ340" s="998"/>
    </row>
    <row r="341" spans="1:78" ht="145" x14ac:dyDescent="0.2">
      <c r="A341" s="1817"/>
      <c r="B341" s="1818"/>
      <c r="C341" s="1819"/>
      <c r="D341" s="1908"/>
      <c r="E341" s="1908"/>
      <c r="F341" s="1759"/>
      <c r="G341" s="995"/>
      <c r="H341" s="1774"/>
      <c r="I341" s="1774"/>
      <c r="J341" s="1767"/>
      <c r="K341" s="1902"/>
      <c r="L341" s="995"/>
      <c r="M341" s="1169"/>
      <c r="N341" s="995"/>
      <c r="O341" s="995"/>
      <c r="P341" s="1191"/>
      <c r="Q341" s="1832"/>
      <c r="R341" s="1774"/>
      <c r="S341" s="1825"/>
      <c r="T341" s="1774"/>
      <c r="U341" s="1825"/>
      <c r="V341" s="1774"/>
      <c r="W341" s="1825"/>
      <c r="X341" s="1781"/>
      <c r="Y341" s="1825"/>
      <c r="Z341" s="1825"/>
      <c r="AA341" s="1769"/>
      <c r="AB341" s="956">
        <v>3</v>
      </c>
      <c r="AC341" s="774" t="s">
        <v>1825</v>
      </c>
      <c r="AD341" s="774">
        <v>2</v>
      </c>
      <c r="AE341" s="774" t="s">
        <v>1824</v>
      </c>
      <c r="AF341" s="813" t="str">
        <f t="shared" si="23"/>
        <v>Probabilidad</v>
      </c>
      <c r="AG341" s="780" t="s">
        <v>221</v>
      </c>
      <c r="AH341" s="790">
        <f t="shared" si="24"/>
        <v>0.25</v>
      </c>
      <c r="AI341" s="780" t="s">
        <v>734</v>
      </c>
      <c r="AJ341" s="790">
        <f t="shared" si="25"/>
        <v>0.25</v>
      </c>
      <c r="AK341" s="814">
        <f t="shared" si="26"/>
        <v>0.5</v>
      </c>
      <c r="AL341" s="815">
        <f>IFERROR(IF(AND(AF340="Probabilidad",AF341="Probabilidad"),(AL340-(+AL340*AK341)),IF(AND(AF340="Impacto",AF341="Probabilidad"),(AL339-(+AL339*AK341)),IF(AF341="Impacto",AL340,""))),"")</f>
        <v>0.14000000000000001</v>
      </c>
      <c r="AM341" s="815">
        <f>IFERROR(IF(AND(AF340="Impacto",AF341="Impacto"),(AM340-(+AM340*AK341)),IF(AND(AF340="Probabilidad",AF341="Impacto"),(AM339-(+AM339*AK341)),IF(AF341="Probabilidad",AM340,""))),"")</f>
        <v>0.30000000000000004</v>
      </c>
      <c r="AN341" s="751" t="s">
        <v>223</v>
      </c>
      <c r="AO341" s="751" t="s">
        <v>443</v>
      </c>
      <c r="AP341" s="751" t="s">
        <v>241</v>
      </c>
      <c r="AQ341" s="751" t="s">
        <v>226</v>
      </c>
      <c r="AR341" s="1013"/>
      <c r="AS341" s="1767"/>
      <c r="AT341" s="1767"/>
      <c r="AU341" s="1769"/>
      <c r="AV341" s="1767"/>
      <c r="AW341" s="1767"/>
      <c r="AX341" s="1769"/>
      <c r="AY341" s="1769"/>
      <c r="AZ341" s="1769"/>
      <c r="BA341" s="1774"/>
      <c r="BB341" s="789"/>
      <c r="BC341" s="789"/>
      <c r="BD341" s="822" t="str">
        <f t="shared" si="27"/>
        <v/>
      </c>
      <c r="BE341" s="774"/>
      <c r="BF341" s="774"/>
      <c r="BG341" s="774"/>
      <c r="BH341" s="774"/>
      <c r="BI341" s="789"/>
      <c r="BJ341" s="789"/>
      <c r="BK341" s="789"/>
      <c r="BL341" s="789"/>
      <c r="BM341" s="791"/>
      <c r="BN341" s="791"/>
      <c r="BO341" s="791"/>
      <c r="BP341" s="791"/>
      <c r="BQ341" s="792"/>
      <c r="BR341" s="796"/>
      <c r="BS341" s="884"/>
      <c r="BT341" s="884"/>
      <c r="BU341" s="1051"/>
      <c r="BV341" s="995"/>
      <c r="BW341" s="995"/>
      <c r="BX341" s="1875"/>
      <c r="BY341" s="1840"/>
      <c r="BZ341" s="998"/>
    </row>
    <row r="342" spans="1:78" ht="167" x14ac:dyDescent="0.2">
      <c r="A342" s="1817"/>
      <c r="B342" s="1818"/>
      <c r="C342" s="1819"/>
      <c r="D342" s="1908"/>
      <c r="E342" s="1908"/>
      <c r="F342" s="1759"/>
      <c r="G342" s="995"/>
      <c r="H342" s="1774"/>
      <c r="I342" s="1774"/>
      <c r="J342" s="1767"/>
      <c r="K342" s="1902"/>
      <c r="L342" s="995"/>
      <c r="M342" s="1169"/>
      <c r="N342" s="995"/>
      <c r="O342" s="995"/>
      <c r="P342" s="1191"/>
      <c r="Q342" s="1832"/>
      <c r="R342" s="1774"/>
      <c r="S342" s="1825"/>
      <c r="T342" s="1774"/>
      <c r="U342" s="1825"/>
      <c r="V342" s="1774"/>
      <c r="W342" s="1825"/>
      <c r="X342" s="1781"/>
      <c r="Y342" s="1825"/>
      <c r="Z342" s="1825"/>
      <c r="AA342" s="1769"/>
      <c r="AB342" s="956">
        <v>4</v>
      </c>
      <c r="AC342" s="898" t="s">
        <v>1822</v>
      </c>
      <c r="AD342" s="898">
        <v>3</v>
      </c>
      <c r="AE342" s="774" t="s">
        <v>1651</v>
      </c>
      <c r="AF342" s="813" t="str">
        <f t="shared" si="23"/>
        <v>Probabilidad</v>
      </c>
      <c r="AG342" s="780" t="s">
        <v>281</v>
      </c>
      <c r="AH342" s="790">
        <f t="shared" si="24"/>
        <v>0.15</v>
      </c>
      <c r="AI342" s="780" t="s">
        <v>222</v>
      </c>
      <c r="AJ342" s="790">
        <f t="shared" si="25"/>
        <v>0.15</v>
      </c>
      <c r="AK342" s="814">
        <f t="shared" si="26"/>
        <v>0.3</v>
      </c>
      <c r="AL342" s="815">
        <f>IFERROR(IF(AND(AF341="Probabilidad",AF342="Probabilidad"),(AL341-(+AL341*AK342)),IF(AND(AF341="Impacto",AF342="Probabilidad"),(AL340-(+AL340*AK342)),IF(AF342="Impacto",AL341,""))),"")</f>
        <v>9.8000000000000004E-2</v>
      </c>
      <c r="AM342" s="815">
        <f>IFERROR(IF(AND(AF341="Impacto",AF342="Impacto"),(AM341-(+AM341*AK342)),IF(AND(AF341="Probabilidad",AF342="Impacto"),(AM340-(+AM340*AK342)),IF(AF342="Probabilidad",AM341,""))),"")</f>
        <v>0.30000000000000004</v>
      </c>
      <c r="AN342" s="751" t="s">
        <v>223</v>
      </c>
      <c r="AO342" s="751" t="s">
        <v>291</v>
      </c>
      <c r="AP342" s="751" t="s">
        <v>225</v>
      </c>
      <c r="AQ342" s="751" t="s">
        <v>226</v>
      </c>
      <c r="AR342" s="1013"/>
      <c r="AS342" s="1767"/>
      <c r="AT342" s="1767"/>
      <c r="AU342" s="1769"/>
      <c r="AV342" s="1767"/>
      <c r="AW342" s="1767"/>
      <c r="AX342" s="1769"/>
      <c r="AY342" s="1769"/>
      <c r="AZ342" s="1769"/>
      <c r="BA342" s="1774"/>
      <c r="BB342" s="789"/>
      <c r="BC342" s="789"/>
      <c r="BD342" s="822" t="str">
        <f t="shared" si="27"/>
        <v/>
      </c>
      <c r="BE342" s="774"/>
      <c r="BF342" s="774"/>
      <c r="BG342" s="774"/>
      <c r="BH342" s="774"/>
      <c r="BI342" s="789"/>
      <c r="BJ342" s="789"/>
      <c r="BK342" s="789"/>
      <c r="BL342" s="789"/>
      <c r="BM342" s="791"/>
      <c r="BN342" s="791"/>
      <c r="BO342" s="791"/>
      <c r="BP342" s="791"/>
      <c r="BQ342" s="792"/>
      <c r="BR342" s="796"/>
      <c r="BS342" s="884"/>
      <c r="BT342" s="884"/>
      <c r="BU342" s="1051"/>
      <c r="BV342" s="995"/>
      <c r="BW342" s="995"/>
      <c r="BX342" s="1875"/>
      <c r="BY342" s="1840"/>
      <c r="BZ342" s="998"/>
    </row>
    <row r="343" spans="1:78" ht="16" x14ac:dyDescent="0.2">
      <c r="A343" s="1817"/>
      <c r="B343" s="1818"/>
      <c r="C343" s="1819"/>
      <c r="D343" s="1908"/>
      <c r="E343" s="1908"/>
      <c r="F343" s="1759"/>
      <c r="G343" s="995"/>
      <c r="H343" s="1774"/>
      <c r="I343" s="1774"/>
      <c r="J343" s="1767"/>
      <c r="K343" s="1902"/>
      <c r="L343" s="995"/>
      <c r="M343" s="1169"/>
      <c r="N343" s="995"/>
      <c r="O343" s="995"/>
      <c r="P343" s="1191"/>
      <c r="Q343" s="1832"/>
      <c r="R343" s="1774"/>
      <c r="S343" s="1825"/>
      <c r="T343" s="1774"/>
      <c r="U343" s="1825"/>
      <c r="V343" s="1774"/>
      <c r="W343" s="1825"/>
      <c r="X343" s="1781"/>
      <c r="Y343" s="1825"/>
      <c r="Z343" s="1825"/>
      <c r="AA343" s="1769"/>
      <c r="AB343" s="956">
        <v>5</v>
      </c>
      <c r="AC343" s="774"/>
      <c r="AD343" s="774"/>
      <c r="AE343" s="774"/>
      <c r="AF343" s="813" t="str">
        <f t="shared" si="23"/>
        <v/>
      </c>
      <c r="AG343" s="780"/>
      <c r="AH343" s="790" t="str">
        <f t="shared" si="24"/>
        <v/>
      </c>
      <c r="AI343" s="780"/>
      <c r="AJ343" s="790" t="str">
        <f t="shared" si="25"/>
        <v/>
      </c>
      <c r="AK343" s="814" t="str">
        <f t="shared" si="26"/>
        <v/>
      </c>
      <c r="AL343" s="815" t="str">
        <f>IFERROR(IF(AND(AF342="Probabilidad",AF343="Probabilidad"),(AL342-(+AL342*AK343)),IF(AND(AF342="Impacto",AF343="Probabilidad"),(AL341-(+AL341*AK343)),IF(AF343="Impacto",AL342,""))),"")</f>
        <v/>
      </c>
      <c r="AM343" s="815" t="str">
        <f>IFERROR(IF(AND(AF342="Impacto",AF343="Impacto"),(AM342-(+AM342*AK343)),IF(AND(AF342="Probabilidad",AF343="Impacto"),(AM341-(+AM341*AK343)),IF(AF343="Probabilidad",AM342,""))),"")</f>
        <v/>
      </c>
      <c r="AN343" s="751"/>
      <c r="AO343" s="751"/>
      <c r="AP343" s="751"/>
      <c r="AQ343" s="751"/>
      <c r="AR343" s="1013"/>
      <c r="AS343" s="1767"/>
      <c r="AT343" s="1767"/>
      <c r="AU343" s="1769"/>
      <c r="AV343" s="1767"/>
      <c r="AW343" s="1767"/>
      <c r="AX343" s="1769"/>
      <c r="AY343" s="1769"/>
      <c r="AZ343" s="1769"/>
      <c r="BA343" s="1774"/>
      <c r="BB343" s="789"/>
      <c r="BC343" s="789"/>
      <c r="BD343" s="822" t="str">
        <f t="shared" si="27"/>
        <v/>
      </c>
      <c r="BE343" s="774"/>
      <c r="BF343" s="774"/>
      <c r="BG343" s="774"/>
      <c r="BH343" s="774"/>
      <c r="BI343" s="789"/>
      <c r="BJ343" s="789"/>
      <c r="BK343" s="789"/>
      <c r="BL343" s="789"/>
      <c r="BM343" s="791"/>
      <c r="BN343" s="791"/>
      <c r="BO343" s="791"/>
      <c r="BP343" s="791"/>
      <c r="BQ343" s="792"/>
      <c r="BR343" s="796"/>
      <c r="BS343" s="884"/>
      <c r="BT343" s="884"/>
      <c r="BU343" s="1051"/>
      <c r="BV343" s="995"/>
      <c r="BW343" s="995"/>
      <c r="BX343" s="1875"/>
      <c r="BY343" s="1840"/>
      <c r="BZ343" s="998"/>
    </row>
    <row r="344" spans="1:78" ht="17" thickBot="1" x14ac:dyDescent="0.25">
      <c r="A344" s="1817"/>
      <c r="B344" s="1818"/>
      <c r="C344" s="1819"/>
      <c r="D344" s="1908"/>
      <c r="E344" s="1908"/>
      <c r="F344" s="1759"/>
      <c r="G344" s="995"/>
      <c r="H344" s="1774"/>
      <c r="I344" s="1774"/>
      <c r="J344" s="1768"/>
      <c r="K344" s="1902"/>
      <c r="L344" s="995"/>
      <c r="M344" s="1170"/>
      <c r="N344" s="995"/>
      <c r="O344" s="995"/>
      <c r="P344" s="1191"/>
      <c r="Q344" s="1832"/>
      <c r="R344" s="1774"/>
      <c r="S344" s="1825"/>
      <c r="T344" s="1774"/>
      <c r="U344" s="1825"/>
      <c r="V344" s="1774"/>
      <c r="W344" s="1825"/>
      <c r="X344" s="1781"/>
      <c r="Y344" s="1825"/>
      <c r="Z344" s="1825"/>
      <c r="AA344" s="1769"/>
      <c r="AB344" s="957">
        <v>6</v>
      </c>
      <c r="AC344" s="757"/>
      <c r="AD344" s="757"/>
      <c r="AE344" s="757"/>
      <c r="AF344" s="896" t="str">
        <f t="shared" si="23"/>
        <v/>
      </c>
      <c r="AG344" s="888"/>
      <c r="AH344" s="887" t="str">
        <f t="shared" si="24"/>
        <v/>
      </c>
      <c r="AI344" s="888"/>
      <c r="AJ344" s="887" t="str">
        <f t="shared" si="25"/>
        <v/>
      </c>
      <c r="AK344" s="889" t="str">
        <f t="shared" si="26"/>
        <v/>
      </c>
      <c r="AL344" s="815" t="str">
        <f>IFERROR(IF(AND(AF343="Probabilidad",AF344="Probabilidad"),(AL343-(+AL343*AK344)),IF(AND(AF343="Impacto",AF344="Probabilidad"),(AL342-(+AL342*AK344)),IF(AF344="Impacto",AL343,""))),"")</f>
        <v/>
      </c>
      <c r="AM344" s="815" t="str">
        <f>IFERROR(IF(AND(AF343="Impacto",AF344="Impacto"),(AM343-(+AM343*AK344)),IF(AND(AF343="Probabilidad",AF344="Impacto"),(AM342-(+AM342*AK344)),IF(AF344="Probabilidad",AM343,""))),"")</f>
        <v/>
      </c>
      <c r="AN344" s="51"/>
      <c r="AO344" s="51"/>
      <c r="AP344" s="51"/>
      <c r="AQ344" s="51"/>
      <c r="AR344" s="1014"/>
      <c r="AS344" s="1768"/>
      <c r="AT344" s="1768"/>
      <c r="AU344" s="1770"/>
      <c r="AV344" s="1768"/>
      <c r="AW344" s="1768"/>
      <c r="AX344" s="1770"/>
      <c r="AY344" s="1770"/>
      <c r="AZ344" s="1770"/>
      <c r="BA344" s="1775"/>
      <c r="BB344" s="770"/>
      <c r="BC344" s="770"/>
      <c r="BD344" s="762" t="str">
        <f t="shared" si="27"/>
        <v/>
      </c>
      <c r="BE344" s="757"/>
      <c r="BF344" s="757"/>
      <c r="BG344" s="757"/>
      <c r="BH344" s="757"/>
      <c r="BI344" s="770"/>
      <c r="BJ344" s="770"/>
      <c r="BK344" s="770"/>
      <c r="BL344" s="770"/>
      <c r="BM344" s="749"/>
      <c r="BN344" s="749"/>
      <c r="BO344" s="749"/>
      <c r="BP344" s="749"/>
      <c r="BQ344" s="766"/>
      <c r="BR344" s="890"/>
      <c r="BS344" s="891"/>
      <c r="BT344" s="891"/>
      <c r="BU344" s="1052"/>
      <c r="BV344" s="996"/>
      <c r="BW344" s="996"/>
      <c r="BX344" s="1876"/>
      <c r="BY344" s="1841"/>
      <c r="BZ344" s="999"/>
    </row>
    <row r="345" spans="1:78" ht="167" x14ac:dyDescent="0.2">
      <c r="A345" s="1817"/>
      <c r="B345" s="1818"/>
      <c r="C345" s="1819"/>
      <c r="D345" s="1908" t="s">
        <v>1387</v>
      </c>
      <c r="E345" s="1908" t="s">
        <v>701</v>
      </c>
      <c r="F345" s="1759">
        <v>5</v>
      </c>
      <c r="G345" s="995" t="s">
        <v>1826</v>
      </c>
      <c r="H345" s="1774" t="s">
        <v>1244</v>
      </c>
      <c r="I345" s="1774" t="s">
        <v>1218</v>
      </c>
      <c r="J345" s="1812" t="str">
        <f>IF(D345="","",IF(D345="RG",[1]Árbol!A356,IF(D345="RIC",[1]Árbol!A356,IF(D345="RLAFT",[1]Árbol!A356,IF(D345="RF",[1]Árbol!A356,IF(I345="","",(CONCATENATE(I345," ",$M$3," ",G345," ",$M$4," ",O345," ",$M$5," ",N345))))))))</f>
        <v>Pérdida de confidencialidad e integridad de Códigos fuente  1. Pérdida, borrado o uso no autorizado de la información
2. Fallas Humanas / error en el Uso  1. Ausencia de control de acceso
2. Desconocimiento de políticas de seguridad de la información</v>
      </c>
      <c r="K345" s="1902" t="s">
        <v>313</v>
      </c>
      <c r="L345" s="995" t="s">
        <v>562</v>
      </c>
      <c r="M345" s="1168" t="s">
        <v>1389</v>
      </c>
      <c r="N345" s="995" t="s">
        <v>1827</v>
      </c>
      <c r="O345" s="995" t="s">
        <v>1828</v>
      </c>
      <c r="P345" s="1488" t="s">
        <v>1392</v>
      </c>
      <c r="Q345" s="1832" t="s">
        <v>1392</v>
      </c>
      <c r="R345" s="1774" t="s">
        <v>269</v>
      </c>
      <c r="S345" s="1825">
        <f>IF(R345="Muy Alta",100%,IF(R345="Alta",80%,IF(R345="Media",60%,IF(R345="Baja",40%,IF(R345="Muy Baja",20%,"")))))</f>
        <v>0.2</v>
      </c>
      <c r="T345" s="1774" t="s">
        <v>251</v>
      </c>
      <c r="U345" s="1825">
        <f>IF(T345="Catastrófico",100%,IF(T345="Mayor",80%,IF(T345="Moderado",60%,IF(T345="Menor",40%,IF(T345="Leve",20%,"")))))</f>
        <v>0.4</v>
      </c>
      <c r="V345" s="1774" t="s">
        <v>251</v>
      </c>
      <c r="W345" s="1825">
        <f>IF(V345="Catastrófico",100%,IF(V345="Mayor",80%,IF(V345="Moderado",60%,IF(V345="Menor",40%,IF(V345="Leve",20%,"")))))</f>
        <v>0.4</v>
      </c>
      <c r="X345" s="1781" t="str">
        <f>IF(Y345=100%,"Catastrófico",IF(Y345=80%,"Mayor",IF(Y345=60%,"Moderado",IF(Y345=40%,"Menor",IF(Y345=20%,"Leve","")))))</f>
        <v>Menor</v>
      </c>
      <c r="Y345" s="1825">
        <f>IF(AND(U345="",W345=""),"",MAX(U345,W345))</f>
        <v>0.4</v>
      </c>
      <c r="Z345" s="1825" t="str">
        <f>CONCATENATE(R345,X345)</f>
        <v>Muy BajaMenor</v>
      </c>
      <c r="AA345" s="1769" t="str">
        <f>IF(Z345="Muy AltaLeve","Alto",IF(Z345="Muy AltaMenor","Alto",IF(Z345="Muy AltaModerado","Alto",IF(Z345="Muy AltaMayor","Alto",IF(Z345="Muy AltaCatastrófico","Extremo",IF(Z345="AltaLeve","Moderado",IF(Z345="AltaMenor","Moderado",IF(Z345="AltaModerado","Alto",IF(Z345="AltaMayor","Alto",IF(Z345="AltaCatastrófico","Extremo",IF(Z345="MediaLeve","Moderado",IF(Z345="MediaMenor","Moderado",IF(Z345="MediaModerado","Moderado",IF(Z345="MediaMayor","Alto",IF(Z345="MediaCatastrófico","Extremo",IF(Z345="BajaLeve","Bajo",IF(Z345="BajaMenor","Moderado",IF(Z345="BajaModerado","Moderado",IF(Z345="BajaMayor","Alto",IF(Z345="BajaCatastrófico","Extremo",IF(Z345="Muy BajaLeve","Bajo",IF(Z345="Muy BajaMenor","Bajo",IF(Z345="Muy BajaModerado","Moderado",IF(Z345="Muy BajaMayor","Alto",IF(Z345="Muy BajaCatastrófico","Extremo","")))))))))))))))))))))))))</f>
        <v>Bajo</v>
      </c>
      <c r="AB345" s="350">
        <v>1</v>
      </c>
      <c r="AC345" s="9" t="s">
        <v>1829</v>
      </c>
      <c r="AD345" s="9">
        <v>1</v>
      </c>
      <c r="AE345" s="9" t="s">
        <v>1830</v>
      </c>
      <c r="AF345" s="231" t="str">
        <f t="shared" si="23"/>
        <v>Probabilidad</v>
      </c>
      <c r="AG345" s="10" t="s">
        <v>221</v>
      </c>
      <c r="AH345" s="787">
        <f t="shared" si="24"/>
        <v>0.25</v>
      </c>
      <c r="AI345" s="10" t="s">
        <v>222</v>
      </c>
      <c r="AJ345" s="787">
        <f t="shared" si="25"/>
        <v>0.15</v>
      </c>
      <c r="AK345" s="101">
        <f t="shared" si="26"/>
        <v>0.4</v>
      </c>
      <c r="AL345" s="100">
        <f>IFERROR(IF(AF345="Probabilidad",(S345-(+S345*AK345)),IF(AF345="Impacto",S345,"")),"")</f>
        <v>0.12</v>
      </c>
      <c r="AM345" s="100">
        <f>IFERROR(IF(AF345="Impacto",(Y345-(+Y345*AK345)),IF(AF345="Probabilidad",Y345,"")),"")</f>
        <v>0.4</v>
      </c>
      <c r="AN345" s="50" t="s">
        <v>223</v>
      </c>
      <c r="AO345" s="50" t="s">
        <v>291</v>
      </c>
      <c r="AP345" s="50" t="s">
        <v>241</v>
      </c>
      <c r="AQ345" s="50" t="s">
        <v>226</v>
      </c>
      <c r="AR345" s="1764" t="s">
        <v>1816</v>
      </c>
      <c r="AS345" s="1035">
        <f>S345</f>
        <v>0.2</v>
      </c>
      <c r="AT345" s="1035">
        <f>IF(AL345="","",MIN(AL345:AL350))</f>
        <v>2.5199999999999997E-2</v>
      </c>
      <c r="AU345" s="1032" t="str">
        <f>IFERROR(IF(AT345="","",IF(AT345&lt;=0.2,"Muy Baja",IF(AT345&lt;=0.4,"Baja",IF(AT345&lt;=0.6,"Media",IF(AT345&lt;=0.8,"Alta","Muy Alta"))))),"")</f>
        <v>Muy Baja</v>
      </c>
      <c r="AV345" s="1035">
        <f>Y345</f>
        <v>0.4</v>
      </c>
      <c r="AW345" s="1035">
        <f>IF(AM345="","",MIN(AM345:AM350))</f>
        <v>0.4</v>
      </c>
      <c r="AX345" s="1032" t="str">
        <f>IFERROR(IF(AW345="","",IF(AW345&lt;=0.2,"Leve",IF(AW345&lt;=0.4,"Menor",IF(AW345&lt;=0.6,"Moderado",IF(AW345&lt;=0.8,"Mayor","Catastrófico"))))),"")</f>
        <v>Menor</v>
      </c>
      <c r="AY345" s="1032" t="str">
        <f>AA345</f>
        <v>Bajo</v>
      </c>
      <c r="AZ345" s="1032" t="str">
        <f>IFERROR(IF(OR(AND(AU345="Muy Baja",AX345="Leve"),AND(AU345="Muy Baja",AX345="Menor"),AND(AU345="Baja",AX345="Leve")),"Bajo",IF(OR(AND(AU345="Muy baja",AX345="Moderado"),AND(AU345="Baja",AX345="Menor"),AND(AU345="Baja",AX345="Moderado"),AND(AU345="Media",AX345="Leve"),AND(AU345="Media",AX345="Menor"),AND(AU345="Media",AX345="Moderado"),AND(AU345="Alta",AX345="Leve"),AND(AU345="Alta",AX345="Menor")),"Moderado",IF(OR(AND(AU345="Muy Baja",AX345="Mayor"),AND(AU345="Baja",AX345="Mayor"),AND(AU345="Media",AX345="Mayor"),AND(AU345="Alta",AX345="Moderado"),AND(AU345="Alta",AX345="Mayor"),AND(AU345="Muy Alta",AX345="Leve"),AND(AU345="Muy Alta",AX345="Menor"),AND(AU345="Muy Alta",AX345="Moderado"),AND(AU345="Muy Alta",AX345="Mayor")),"Alto",IF(OR(AND(AU345="Muy Baja",AX345="Catastrófico"),AND(AU345="Baja",AX345="Catastrófico"),AND(AU345="Media",AX345="Catastrófico"),AND(AU345="Alta",AX345="Catastrófico"),AND(AU345="Muy Alta",AX345="Catastrófico")),"Extremo","")))),"")</f>
        <v>Bajo</v>
      </c>
      <c r="BA345" s="1015" t="s">
        <v>255</v>
      </c>
      <c r="BB345" s="46"/>
      <c r="BC345" s="46"/>
      <c r="BD345" s="103" t="str">
        <f t="shared" si="27"/>
        <v/>
      </c>
      <c r="BE345" s="9"/>
      <c r="BF345" s="9"/>
      <c r="BG345" s="9"/>
      <c r="BH345" s="9"/>
      <c r="BI345" s="46"/>
      <c r="BJ345" s="46"/>
      <c r="BK345" s="46"/>
      <c r="BL345" s="46"/>
      <c r="BM345" s="48"/>
      <c r="BN345" s="48"/>
      <c r="BO345" s="48"/>
      <c r="BP345" s="48"/>
      <c r="BQ345" s="104"/>
      <c r="BR345" s="797"/>
      <c r="BS345" s="883"/>
      <c r="BT345" s="883"/>
      <c r="BU345" s="1050"/>
      <c r="BV345" s="994"/>
      <c r="BW345" s="994"/>
      <c r="BX345" s="1874"/>
      <c r="BY345" s="1839"/>
      <c r="BZ345" s="997"/>
    </row>
    <row r="346" spans="1:78" ht="145" x14ac:dyDescent="0.2">
      <c r="A346" s="1817"/>
      <c r="B346" s="1818"/>
      <c r="C346" s="1819"/>
      <c r="D346" s="1908"/>
      <c r="E346" s="1908"/>
      <c r="F346" s="1759"/>
      <c r="G346" s="995"/>
      <c r="H346" s="1774"/>
      <c r="I346" s="1774"/>
      <c r="J346" s="1767"/>
      <c r="K346" s="1902"/>
      <c r="L346" s="995"/>
      <c r="M346" s="1169"/>
      <c r="N346" s="995"/>
      <c r="O346" s="995"/>
      <c r="P346" s="1488"/>
      <c r="Q346" s="1832"/>
      <c r="R346" s="1774"/>
      <c r="S346" s="1825"/>
      <c r="T346" s="1774"/>
      <c r="U346" s="1825"/>
      <c r="V346" s="1774"/>
      <c r="W346" s="1825"/>
      <c r="X346" s="1781"/>
      <c r="Y346" s="1825"/>
      <c r="Z346" s="1825"/>
      <c r="AA346" s="1769"/>
      <c r="AB346" s="956">
        <v>2</v>
      </c>
      <c r="AC346" s="774" t="s">
        <v>1831</v>
      </c>
      <c r="AD346" s="774">
        <v>1</v>
      </c>
      <c r="AE346" s="774" t="s">
        <v>1656</v>
      </c>
      <c r="AF346" s="813" t="str">
        <f t="shared" si="23"/>
        <v>Probabilidad</v>
      </c>
      <c r="AG346" s="780" t="s">
        <v>281</v>
      </c>
      <c r="AH346" s="790">
        <f t="shared" si="24"/>
        <v>0.15</v>
      </c>
      <c r="AI346" s="780" t="s">
        <v>222</v>
      </c>
      <c r="AJ346" s="790">
        <f t="shared" si="25"/>
        <v>0.15</v>
      </c>
      <c r="AK346" s="814">
        <f t="shared" si="26"/>
        <v>0.3</v>
      </c>
      <c r="AL346" s="815">
        <f>IFERROR(IF(AND(AF345="Probabilidad",AF346="Probabilidad"),(AL345-(+AL345*AK346)),IF(AF346="Probabilidad",(S345-(+S345*AK346)),IF(AF346="Impacto",AL345,""))),"")</f>
        <v>8.3999999999999991E-2</v>
      </c>
      <c r="AM346" s="815">
        <f>IFERROR(IF(AND(AF345="Impacto",AF346="Impacto"),(AM345-(+AM345*AK346)),IF(AF346="Impacto",(Y345-(+Y345*AK346)),IF(AF346="Probabilidad",AM345,""))),"")</f>
        <v>0.4</v>
      </c>
      <c r="AN346" s="751" t="s">
        <v>223</v>
      </c>
      <c r="AO346" s="751" t="s">
        <v>377</v>
      </c>
      <c r="AP346" s="751" t="s">
        <v>241</v>
      </c>
      <c r="AQ346" s="751" t="s">
        <v>226</v>
      </c>
      <c r="AR346" s="1013"/>
      <c r="AS346" s="1767"/>
      <c r="AT346" s="1767"/>
      <c r="AU346" s="1769"/>
      <c r="AV346" s="1767"/>
      <c r="AW346" s="1767"/>
      <c r="AX346" s="1769"/>
      <c r="AY346" s="1769"/>
      <c r="AZ346" s="1769"/>
      <c r="BA346" s="1774"/>
      <c r="BB346" s="789"/>
      <c r="BC346" s="789"/>
      <c r="BD346" s="822" t="str">
        <f t="shared" si="27"/>
        <v/>
      </c>
      <c r="BE346" s="774"/>
      <c r="BF346" s="774"/>
      <c r="BG346" s="774"/>
      <c r="BH346" s="774"/>
      <c r="BI346" s="789"/>
      <c r="BJ346" s="789"/>
      <c r="BK346" s="789"/>
      <c r="BL346" s="789"/>
      <c r="BM346" s="791"/>
      <c r="BN346" s="791"/>
      <c r="BO346" s="791"/>
      <c r="BP346" s="791"/>
      <c r="BQ346" s="792"/>
      <c r="BR346" s="796"/>
      <c r="BS346" s="884"/>
      <c r="BT346" s="884"/>
      <c r="BU346" s="1051"/>
      <c r="BV346" s="995"/>
      <c r="BW346" s="995"/>
      <c r="BX346" s="1875"/>
      <c r="BY346" s="1840"/>
      <c r="BZ346" s="998"/>
    </row>
    <row r="347" spans="1:78" ht="118" x14ac:dyDescent="0.2">
      <c r="A347" s="1817"/>
      <c r="B347" s="1818"/>
      <c r="C347" s="1819"/>
      <c r="D347" s="1908"/>
      <c r="E347" s="1908"/>
      <c r="F347" s="1759"/>
      <c r="G347" s="995"/>
      <c r="H347" s="1774"/>
      <c r="I347" s="1774"/>
      <c r="J347" s="1767"/>
      <c r="K347" s="1902"/>
      <c r="L347" s="995"/>
      <c r="M347" s="1169"/>
      <c r="N347" s="995"/>
      <c r="O347" s="995"/>
      <c r="P347" s="1488"/>
      <c r="Q347" s="1832"/>
      <c r="R347" s="1774"/>
      <c r="S347" s="1825"/>
      <c r="T347" s="1774"/>
      <c r="U347" s="1825"/>
      <c r="V347" s="1774"/>
      <c r="W347" s="1825"/>
      <c r="X347" s="1781"/>
      <c r="Y347" s="1825"/>
      <c r="Z347" s="1825"/>
      <c r="AA347" s="1769"/>
      <c r="AB347" s="956">
        <v>3</v>
      </c>
      <c r="AC347" s="774" t="s">
        <v>1571</v>
      </c>
      <c r="AD347" s="774">
        <v>2</v>
      </c>
      <c r="AE347" s="774" t="s">
        <v>1480</v>
      </c>
      <c r="AF347" s="813" t="str">
        <f t="shared" si="23"/>
        <v>Probabilidad</v>
      </c>
      <c r="AG347" s="780" t="s">
        <v>221</v>
      </c>
      <c r="AH347" s="790">
        <f t="shared" si="24"/>
        <v>0.25</v>
      </c>
      <c r="AI347" s="780" t="s">
        <v>222</v>
      </c>
      <c r="AJ347" s="790">
        <f t="shared" si="25"/>
        <v>0.15</v>
      </c>
      <c r="AK347" s="814">
        <f t="shared" si="26"/>
        <v>0.4</v>
      </c>
      <c r="AL347" s="815">
        <f>IFERROR(IF(AND(AF346="Probabilidad",AF347="Probabilidad"),(AL346-(+AL346*AK347)),IF(AND(AF346="Impacto",AF347="Probabilidad"),(AL345-(+AL345*AK347)),IF(AF347="Impacto",AL346,""))),"")</f>
        <v>5.0399999999999993E-2</v>
      </c>
      <c r="AM347" s="815">
        <f>IFERROR(IF(AND(AF346="Impacto",AF347="Impacto"),(AM346-(+AM346*AK347)),IF(AND(AF346="Probabilidad",AF347="Impacto"),(AM345-(+AM345*AK347)),IF(AF347="Probabilidad",AM346,""))),"")</f>
        <v>0.4</v>
      </c>
      <c r="AN347" s="751" t="s">
        <v>859</v>
      </c>
      <c r="AO347" s="751" t="s">
        <v>245</v>
      </c>
      <c r="AP347" s="751" t="s">
        <v>241</v>
      </c>
      <c r="AQ347" s="751" t="s">
        <v>226</v>
      </c>
      <c r="AR347" s="1013"/>
      <c r="AS347" s="1767"/>
      <c r="AT347" s="1767"/>
      <c r="AU347" s="1769"/>
      <c r="AV347" s="1767"/>
      <c r="AW347" s="1767"/>
      <c r="AX347" s="1769"/>
      <c r="AY347" s="1769"/>
      <c r="AZ347" s="1769"/>
      <c r="BA347" s="1774"/>
      <c r="BB347" s="789"/>
      <c r="BC347" s="789"/>
      <c r="BD347" s="822" t="str">
        <f t="shared" si="27"/>
        <v/>
      </c>
      <c r="BE347" s="774"/>
      <c r="BF347" s="774"/>
      <c r="BG347" s="774"/>
      <c r="BH347" s="774"/>
      <c r="BI347" s="789"/>
      <c r="BJ347" s="789"/>
      <c r="BK347" s="789"/>
      <c r="BL347" s="789"/>
      <c r="BM347" s="791"/>
      <c r="BN347" s="791"/>
      <c r="BO347" s="791"/>
      <c r="BP347" s="791"/>
      <c r="BQ347" s="792"/>
      <c r="BR347" s="796"/>
      <c r="BS347" s="884"/>
      <c r="BT347" s="884"/>
      <c r="BU347" s="1051"/>
      <c r="BV347" s="995"/>
      <c r="BW347" s="995"/>
      <c r="BX347" s="1875"/>
      <c r="BY347" s="1840"/>
      <c r="BZ347" s="998"/>
    </row>
    <row r="348" spans="1:78" ht="167" x14ac:dyDescent="0.2">
      <c r="A348" s="1817"/>
      <c r="B348" s="1818"/>
      <c r="C348" s="1819"/>
      <c r="D348" s="1908"/>
      <c r="E348" s="1908"/>
      <c r="F348" s="1759"/>
      <c r="G348" s="995"/>
      <c r="H348" s="1774"/>
      <c r="I348" s="1774"/>
      <c r="J348" s="1767"/>
      <c r="K348" s="1902"/>
      <c r="L348" s="995"/>
      <c r="M348" s="1169"/>
      <c r="N348" s="995"/>
      <c r="O348" s="995"/>
      <c r="P348" s="1488"/>
      <c r="Q348" s="1832"/>
      <c r="R348" s="1774"/>
      <c r="S348" s="1825"/>
      <c r="T348" s="1774"/>
      <c r="U348" s="1825"/>
      <c r="V348" s="1774"/>
      <c r="W348" s="1825"/>
      <c r="X348" s="1781"/>
      <c r="Y348" s="1825"/>
      <c r="Z348" s="1825"/>
      <c r="AA348" s="1769"/>
      <c r="AB348" s="956">
        <v>4</v>
      </c>
      <c r="AC348" s="774" t="s">
        <v>1832</v>
      </c>
      <c r="AD348" s="774">
        <v>1</v>
      </c>
      <c r="AE348" s="774" t="s">
        <v>1833</v>
      </c>
      <c r="AF348" s="813" t="str">
        <f t="shared" si="23"/>
        <v>Probabilidad</v>
      </c>
      <c r="AG348" s="780" t="s">
        <v>221</v>
      </c>
      <c r="AH348" s="790">
        <f t="shared" si="24"/>
        <v>0.25</v>
      </c>
      <c r="AI348" s="780" t="s">
        <v>734</v>
      </c>
      <c r="AJ348" s="790">
        <f t="shared" si="25"/>
        <v>0.25</v>
      </c>
      <c r="AK348" s="814">
        <f t="shared" si="26"/>
        <v>0.5</v>
      </c>
      <c r="AL348" s="815">
        <f>IFERROR(IF(AND(AF347="Probabilidad",AF348="Probabilidad"),(AL347-(+AL347*AK348)),IF(AND(AF347="Impacto",AF348="Probabilidad"),(AL346-(+AL346*AK348)),IF(AF348="Impacto",AL347,""))),"")</f>
        <v>2.5199999999999997E-2</v>
      </c>
      <c r="AM348" s="815">
        <f>IFERROR(IF(AND(AF347="Impacto",AF348="Impacto"),(AM347-(+AM347*AK348)),IF(AND(AF347="Probabilidad",AF348="Impacto"),(AM346-(+AM346*AK348)),IF(AF348="Probabilidad",AM347,""))),"")</f>
        <v>0.4</v>
      </c>
      <c r="AN348" s="751" t="s">
        <v>859</v>
      </c>
      <c r="AO348" s="751" t="s">
        <v>291</v>
      </c>
      <c r="AP348" s="751" t="s">
        <v>241</v>
      </c>
      <c r="AQ348" s="751" t="s">
        <v>226</v>
      </c>
      <c r="AR348" s="1013"/>
      <c r="AS348" s="1767"/>
      <c r="AT348" s="1767"/>
      <c r="AU348" s="1769"/>
      <c r="AV348" s="1767"/>
      <c r="AW348" s="1767"/>
      <c r="AX348" s="1769"/>
      <c r="AY348" s="1769"/>
      <c r="AZ348" s="1769"/>
      <c r="BA348" s="1774"/>
      <c r="BB348" s="789"/>
      <c r="BC348" s="789"/>
      <c r="BD348" s="822" t="str">
        <f t="shared" si="27"/>
        <v/>
      </c>
      <c r="BE348" s="774"/>
      <c r="BF348" s="774"/>
      <c r="BG348" s="774"/>
      <c r="BH348" s="774"/>
      <c r="BI348" s="789"/>
      <c r="BJ348" s="789"/>
      <c r="BK348" s="789"/>
      <c r="BL348" s="789"/>
      <c r="BM348" s="791"/>
      <c r="BN348" s="791"/>
      <c r="BO348" s="791"/>
      <c r="BP348" s="791"/>
      <c r="BQ348" s="792"/>
      <c r="BR348" s="796"/>
      <c r="BS348" s="884"/>
      <c r="BT348" s="884"/>
      <c r="BU348" s="1051"/>
      <c r="BV348" s="995"/>
      <c r="BW348" s="995"/>
      <c r="BX348" s="1875"/>
      <c r="BY348" s="1840"/>
      <c r="BZ348" s="998"/>
    </row>
    <row r="349" spans="1:78" ht="16" x14ac:dyDescent="0.2">
      <c r="A349" s="1817"/>
      <c r="B349" s="1818"/>
      <c r="C349" s="1819"/>
      <c r="D349" s="1908"/>
      <c r="E349" s="1908"/>
      <c r="F349" s="1759"/>
      <c r="G349" s="995"/>
      <c r="H349" s="1774"/>
      <c r="I349" s="1774"/>
      <c r="J349" s="1767"/>
      <c r="K349" s="1902"/>
      <c r="L349" s="995"/>
      <c r="M349" s="1169"/>
      <c r="N349" s="995"/>
      <c r="O349" s="995"/>
      <c r="P349" s="1488"/>
      <c r="Q349" s="1832"/>
      <c r="R349" s="1774"/>
      <c r="S349" s="1825"/>
      <c r="T349" s="1774"/>
      <c r="U349" s="1825"/>
      <c r="V349" s="1774"/>
      <c r="W349" s="1825"/>
      <c r="X349" s="1781"/>
      <c r="Y349" s="1825"/>
      <c r="Z349" s="1825"/>
      <c r="AA349" s="1769"/>
      <c r="AB349" s="956">
        <v>5</v>
      </c>
      <c r="AC349" s="774"/>
      <c r="AD349" s="774"/>
      <c r="AE349" s="774"/>
      <c r="AF349" s="813" t="str">
        <f t="shared" si="23"/>
        <v/>
      </c>
      <c r="AG349" s="780"/>
      <c r="AH349" s="790" t="str">
        <f t="shared" si="24"/>
        <v/>
      </c>
      <c r="AI349" s="780"/>
      <c r="AJ349" s="790" t="str">
        <f t="shared" si="25"/>
        <v/>
      </c>
      <c r="AK349" s="814" t="str">
        <f t="shared" si="26"/>
        <v/>
      </c>
      <c r="AL349" s="815" t="str">
        <f>IFERROR(IF(AND(AF348="Probabilidad",AF349="Probabilidad"),(AL348-(+AL348*AK349)),IF(AND(AF348="Impacto",AF349="Probabilidad"),(AL347-(+AL347*AK349)),IF(AF349="Impacto",AL348,""))),"")</f>
        <v/>
      </c>
      <c r="AM349" s="815" t="str">
        <f>IFERROR(IF(AND(AF348="Impacto",AF349="Impacto"),(AM348-(+AM348*AK349)),IF(AND(AF348="Probabilidad",AF349="Impacto"),(AM347-(+AM347*AK349)),IF(AF349="Probabilidad",AM348,""))),"")</f>
        <v/>
      </c>
      <c r="AN349" s="751"/>
      <c r="AO349" s="751"/>
      <c r="AP349" s="751"/>
      <c r="AQ349" s="751"/>
      <c r="AR349" s="1013"/>
      <c r="AS349" s="1767"/>
      <c r="AT349" s="1767"/>
      <c r="AU349" s="1769"/>
      <c r="AV349" s="1767"/>
      <c r="AW349" s="1767"/>
      <c r="AX349" s="1769"/>
      <c r="AY349" s="1769"/>
      <c r="AZ349" s="1769"/>
      <c r="BA349" s="1774"/>
      <c r="BB349" s="789"/>
      <c r="BC349" s="789"/>
      <c r="BD349" s="822" t="str">
        <f t="shared" si="27"/>
        <v/>
      </c>
      <c r="BE349" s="774"/>
      <c r="BF349" s="774"/>
      <c r="BG349" s="774"/>
      <c r="BH349" s="774"/>
      <c r="BI349" s="789"/>
      <c r="BJ349" s="789"/>
      <c r="BK349" s="789"/>
      <c r="BL349" s="789"/>
      <c r="BM349" s="791"/>
      <c r="BN349" s="791"/>
      <c r="BO349" s="791"/>
      <c r="BP349" s="791"/>
      <c r="BQ349" s="792"/>
      <c r="BR349" s="796"/>
      <c r="BS349" s="884"/>
      <c r="BT349" s="884"/>
      <c r="BU349" s="1051"/>
      <c r="BV349" s="995"/>
      <c r="BW349" s="995"/>
      <c r="BX349" s="1875"/>
      <c r="BY349" s="1840"/>
      <c r="BZ349" s="998"/>
    </row>
    <row r="350" spans="1:78" ht="17" thickBot="1" x14ac:dyDescent="0.25">
      <c r="A350" s="1817"/>
      <c r="B350" s="1818"/>
      <c r="C350" s="1819"/>
      <c r="D350" s="1908"/>
      <c r="E350" s="1908"/>
      <c r="F350" s="1759"/>
      <c r="G350" s="995"/>
      <c r="H350" s="1774"/>
      <c r="I350" s="1774"/>
      <c r="J350" s="1768"/>
      <c r="K350" s="1902"/>
      <c r="L350" s="995"/>
      <c r="M350" s="1170"/>
      <c r="N350" s="995"/>
      <c r="O350" s="995"/>
      <c r="P350" s="1488"/>
      <c r="Q350" s="1832"/>
      <c r="R350" s="1774"/>
      <c r="S350" s="1825"/>
      <c r="T350" s="1774"/>
      <c r="U350" s="1825"/>
      <c r="V350" s="1774"/>
      <c r="W350" s="1825"/>
      <c r="X350" s="1781"/>
      <c r="Y350" s="1825"/>
      <c r="Z350" s="1825"/>
      <c r="AA350" s="1769"/>
      <c r="AB350" s="957">
        <v>6</v>
      </c>
      <c r="AC350" s="757"/>
      <c r="AD350" s="757"/>
      <c r="AE350" s="757"/>
      <c r="AF350" s="819" t="str">
        <f t="shared" si="23"/>
        <v/>
      </c>
      <c r="AG350" s="902"/>
      <c r="AH350" s="887" t="str">
        <f t="shared" si="24"/>
        <v/>
      </c>
      <c r="AI350" s="902"/>
      <c r="AJ350" s="887" t="str">
        <f t="shared" si="25"/>
        <v/>
      </c>
      <c r="AK350" s="889" t="str">
        <f t="shared" si="26"/>
        <v/>
      </c>
      <c r="AL350" s="815" t="str">
        <f>IFERROR(IF(AND(AF349="Probabilidad",AF350="Probabilidad"),(AL349-(+AL349*AK350)),IF(AND(AF349="Impacto",AF350="Probabilidad"),(AL348-(+AL348*AK350)),IF(AF350="Impacto",AL349,""))),"")</f>
        <v/>
      </c>
      <c r="AM350" s="815" t="str">
        <f>IFERROR(IF(AND(AF349="Impacto",AF350="Impacto"),(AM349-(+AM349*AK350)),IF(AND(AF349="Probabilidad",AF350="Impacto"),(AM348-(+AM348*AK350)),IF(AF350="Probabilidad",AM349,""))),"")</f>
        <v/>
      </c>
      <c r="AN350" s="51"/>
      <c r="AO350" s="51"/>
      <c r="AP350" s="51"/>
      <c r="AQ350" s="51"/>
      <c r="AR350" s="1014"/>
      <c r="AS350" s="1768"/>
      <c r="AT350" s="1768"/>
      <c r="AU350" s="1770"/>
      <c r="AV350" s="1768"/>
      <c r="AW350" s="1768"/>
      <c r="AX350" s="1770"/>
      <c r="AY350" s="1770"/>
      <c r="AZ350" s="1770"/>
      <c r="BA350" s="1775"/>
      <c r="BB350" s="770"/>
      <c r="BC350" s="770"/>
      <c r="BD350" s="762" t="str">
        <f t="shared" si="27"/>
        <v/>
      </c>
      <c r="BE350" s="757"/>
      <c r="BF350" s="757"/>
      <c r="BG350" s="757"/>
      <c r="BH350" s="757"/>
      <c r="BI350" s="770"/>
      <c r="BJ350" s="770"/>
      <c r="BK350" s="770"/>
      <c r="BL350" s="770"/>
      <c r="BM350" s="749"/>
      <c r="BN350" s="749"/>
      <c r="BO350" s="749"/>
      <c r="BP350" s="749"/>
      <c r="BQ350" s="766"/>
      <c r="BR350" s="890"/>
      <c r="BS350" s="891"/>
      <c r="BT350" s="891"/>
      <c r="BU350" s="1052"/>
      <c r="BV350" s="996"/>
      <c r="BW350" s="996"/>
      <c r="BX350" s="1876"/>
      <c r="BY350" s="1841"/>
      <c r="BZ350" s="999"/>
    </row>
    <row r="351" spans="1:78" ht="167" x14ac:dyDescent="0.2">
      <c r="A351" s="1817"/>
      <c r="B351" s="1818"/>
      <c r="C351" s="1819"/>
      <c r="D351" s="1908" t="s">
        <v>1387</v>
      </c>
      <c r="E351" s="1908" t="s">
        <v>701</v>
      </c>
      <c r="F351" s="1759">
        <v>6</v>
      </c>
      <c r="G351" s="995" t="s">
        <v>1826</v>
      </c>
      <c r="H351" s="1774" t="s">
        <v>1244</v>
      </c>
      <c r="I351" s="1774" t="s">
        <v>1215</v>
      </c>
      <c r="J351" s="1812" t="str">
        <f>IF(D351="","",IF(D351="RG",[1]Árbol!A362,IF(D351="RIC",[1]Árbol!A362,IF(D351="RLAFT",[1]Árbol!A362,IF(D351="RF",[1]Árbol!A362,IF(I351="","",(CONCATENATE(I351," ",$M$3," ",G351," ",$M$4," ",O351," ",$M$5," ",N351))))))))</f>
        <v>Pérdida de Disponibilidad de Códigos fuente  1. Pérdida, borrado o uso no autorizado de la información  1. Ausencia de copias de respaldo en bases de datos</v>
      </c>
      <c r="K351" s="1774" t="s">
        <v>313</v>
      </c>
      <c r="L351" s="995" t="s">
        <v>562</v>
      </c>
      <c r="M351" s="1168" t="s">
        <v>1389</v>
      </c>
      <c r="N351" s="995" t="s">
        <v>1834</v>
      </c>
      <c r="O351" s="995" t="s">
        <v>1835</v>
      </c>
      <c r="P351" s="1191" t="s">
        <v>1392</v>
      </c>
      <c r="Q351" s="1827" t="s">
        <v>1392</v>
      </c>
      <c r="R351" s="1774" t="s">
        <v>269</v>
      </c>
      <c r="S351" s="1825">
        <f>IF(R351="Muy Alta",100%,IF(R351="Alta",80%,IF(R351="Media",60%,IF(R351="Baja",40%,IF(R351="Muy Baja",20%,"")))))</f>
        <v>0.2</v>
      </c>
      <c r="T351" s="1774" t="s">
        <v>251</v>
      </c>
      <c r="U351" s="1825">
        <f>IF(T351="Catastrófico",100%,IF(T351="Mayor",80%,IF(T351="Moderado",60%,IF(T351="Menor",40%,IF(T351="Leve",20%,"")))))</f>
        <v>0.4</v>
      </c>
      <c r="V351" s="1774" t="s">
        <v>251</v>
      </c>
      <c r="W351" s="1825">
        <f>IF(V351="Catastrófico",100%,IF(V351="Mayor",80%,IF(V351="Moderado",60%,IF(V351="Menor",40%,IF(V351="Leve",20%,"")))))</f>
        <v>0.4</v>
      </c>
      <c r="X351" s="1781" t="str">
        <f>IF(Y351=100%,"Catastrófico",IF(Y351=80%,"Mayor",IF(Y351=60%,"Moderado",IF(Y351=40%,"Menor",IF(Y351=20%,"Leve","")))))</f>
        <v>Menor</v>
      </c>
      <c r="Y351" s="1825">
        <f>IF(AND(U351="",W351=""),"",MAX(U351,W351))</f>
        <v>0.4</v>
      </c>
      <c r="Z351" s="1825" t="str">
        <f>CONCATENATE(R351,X351)</f>
        <v>Muy BajaMenor</v>
      </c>
      <c r="AA351" s="1769" t="str">
        <f>IF(Z351="Muy AltaLeve","Alto",IF(Z351="Muy AltaMenor","Alto",IF(Z351="Muy AltaModerado","Alto",IF(Z351="Muy AltaMayor","Alto",IF(Z351="Muy AltaCatastrófico","Extremo",IF(Z351="AltaLeve","Moderado",IF(Z351="AltaMenor","Moderado",IF(Z351="AltaModerado","Alto",IF(Z351="AltaMayor","Alto",IF(Z351="AltaCatastrófico","Extremo",IF(Z351="MediaLeve","Moderado",IF(Z351="MediaMenor","Moderado",IF(Z351="MediaModerado","Moderado",IF(Z351="MediaMayor","Alto",IF(Z351="MediaCatastrófico","Extremo",IF(Z351="BajaLeve","Bajo",IF(Z351="BajaMenor","Moderado",IF(Z351="BajaModerado","Moderado",IF(Z351="BajaMayor","Alto",IF(Z351="BajaCatastrófico","Extremo",IF(Z351="Muy BajaLeve","Bajo",IF(Z351="Muy BajaMenor","Bajo",IF(Z351="Muy BajaModerado","Moderado",IF(Z351="Muy BajaMayor","Alto",IF(Z351="Muy BajaCatastrófico","Extremo","")))))))))))))))))))))))))</f>
        <v>Bajo</v>
      </c>
      <c r="AB351" s="350">
        <v>1</v>
      </c>
      <c r="AC351" s="9" t="s">
        <v>1836</v>
      </c>
      <c r="AD351" s="9">
        <v>1</v>
      </c>
      <c r="AE351" s="9" t="s">
        <v>1631</v>
      </c>
      <c r="AF351" s="99" t="str">
        <f t="shared" si="23"/>
        <v>Probabilidad</v>
      </c>
      <c r="AG351" s="10" t="s">
        <v>221</v>
      </c>
      <c r="AH351" s="787">
        <f t="shared" si="24"/>
        <v>0.25</v>
      </c>
      <c r="AI351" s="10" t="s">
        <v>222</v>
      </c>
      <c r="AJ351" s="787">
        <f t="shared" si="25"/>
        <v>0.15</v>
      </c>
      <c r="AK351" s="101">
        <f t="shared" si="26"/>
        <v>0.4</v>
      </c>
      <c r="AL351" s="100">
        <f>IFERROR(IF(AF351="Probabilidad",(S351-(+S351*AK351)),IF(AF351="Impacto",S351,"")),"")</f>
        <v>0.12</v>
      </c>
      <c r="AM351" s="100">
        <f>IFERROR(IF(AF351="Impacto",(Y351-(+Y351*AK351)),IF(AF351="Probabilidad",Y351,"")),"")</f>
        <v>0.4</v>
      </c>
      <c r="AN351" s="50" t="s">
        <v>1157</v>
      </c>
      <c r="AO351" s="50" t="s">
        <v>291</v>
      </c>
      <c r="AP351" s="50" t="s">
        <v>241</v>
      </c>
      <c r="AQ351" s="50" t="s">
        <v>226</v>
      </c>
      <c r="AR351" s="1764" t="s">
        <v>1816</v>
      </c>
      <c r="AS351" s="1035">
        <f>S351</f>
        <v>0.2</v>
      </c>
      <c r="AT351" s="1035">
        <f>IF(AL351="","",MIN(AL351:AL356))</f>
        <v>7.1999999999999995E-2</v>
      </c>
      <c r="AU351" s="1032" t="str">
        <f>IFERROR(IF(AT351="","",IF(AT351&lt;=0.2,"Muy Baja",IF(AT351&lt;=0.4,"Baja",IF(AT351&lt;=0.6,"Media",IF(AT351&lt;=0.8,"Alta","Muy Alta"))))),"")</f>
        <v>Muy Baja</v>
      </c>
      <c r="AV351" s="1035">
        <f>Y351</f>
        <v>0.4</v>
      </c>
      <c r="AW351" s="1035">
        <f>IF(AM351="","",MIN(AM351:AM356))</f>
        <v>0.4</v>
      </c>
      <c r="AX351" s="1032" t="str">
        <f>IFERROR(IF(AW351="","",IF(AW351&lt;=0.2,"Leve",IF(AW351&lt;=0.4,"Menor",IF(AW351&lt;=0.6,"Moderado",IF(AW351&lt;=0.8,"Mayor","Catastrófico"))))),"")</f>
        <v>Menor</v>
      </c>
      <c r="AY351" s="1032" t="str">
        <f>AA351</f>
        <v>Bajo</v>
      </c>
      <c r="AZ351" s="1032" t="str">
        <f>IFERROR(IF(OR(AND(AU351="Muy Baja",AX351="Leve"),AND(AU351="Muy Baja",AX351="Menor"),AND(AU351="Baja",AX351="Leve")),"Bajo",IF(OR(AND(AU351="Muy baja",AX351="Moderado"),AND(AU351="Baja",AX351="Menor"),AND(AU351="Baja",AX351="Moderado"),AND(AU351="Media",AX351="Leve"),AND(AU351="Media",AX351="Menor"),AND(AU351="Media",AX351="Moderado"),AND(AU351="Alta",AX351="Leve"),AND(AU351="Alta",AX351="Menor")),"Moderado",IF(OR(AND(AU351="Muy Baja",AX351="Mayor"),AND(AU351="Baja",AX351="Mayor"),AND(AU351="Media",AX351="Mayor"),AND(AU351="Alta",AX351="Moderado"),AND(AU351="Alta",AX351="Mayor"),AND(AU351="Muy Alta",AX351="Leve"),AND(AU351="Muy Alta",AX351="Menor"),AND(AU351="Muy Alta",AX351="Moderado"),AND(AU351="Muy Alta",AX351="Mayor")),"Alto",IF(OR(AND(AU351="Muy Baja",AX351="Catastrófico"),AND(AU351="Baja",AX351="Catastrófico"),AND(AU351="Media",AX351="Catastrófico"),AND(AU351="Alta",AX351="Catastrófico"),AND(AU351="Muy Alta",AX351="Catastrófico")),"Extremo","")))),"")</f>
        <v>Bajo</v>
      </c>
      <c r="BA351" s="1015" t="s">
        <v>255</v>
      </c>
      <c r="BB351" s="46"/>
      <c r="BC351" s="46"/>
      <c r="BD351" s="103" t="str">
        <f t="shared" si="27"/>
        <v/>
      </c>
      <c r="BE351" s="9"/>
      <c r="BF351" s="9"/>
      <c r="BG351" s="9"/>
      <c r="BH351" s="9"/>
      <c r="BI351" s="46"/>
      <c r="BJ351" s="46"/>
      <c r="BK351" s="46"/>
      <c r="BL351" s="46"/>
      <c r="BM351" s="48"/>
      <c r="BN351" s="48"/>
      <c r="BO351" s="48"/>
      <c r="BP351" s="48"/>
      <c r="BQ351" s="104"/>
      <c r="BR351" s="797"/>
      <c r="BS351" s="883"/>
      <c r="BT351" s="883"/>
      <c r="BU351" s="1050"/>
      <c r="BV351" s="994"/>
      <c r="BW351" s="994"/>
      <c r="BX351" s="1874"/>
      <c r="BY351" s="1839"/>
      <c r="BZ351" s="997"/>
    </row>
    <row r="352" spans="1:78" ht="118" x14ac:dyDescent="0.2">
      <c r="A352" s="1817"/>
      <c r="B352" s="1818"/>
      <c r="C352" s="1819"/>
      <c r="D352" s="1908"/>
      <c r="E352" s="1908"/>
      <c r="F352" s="1759"/>
      <c r="G352" s="995"/>
      <c r="H352" s="1774"/>
      <c r="I352" s="1774"/>
      <c r="J352" s="1767"/>
      <c r="K352" s="1774"/>
      <c r="L352" s="995"/>
      <c r="M352" s="1169"/>
      <c r="N352" s="995"/>
      <c r="O352" s="995"/>
      <c r="P352" s="1191"/>
      <c r="Q352" s="1827"/>
      <c r="R352" s="1774"/>
      <c r="S352" s="1825"/>
      <c r="T352" s="1774"/>
      <c r="U352" s="1825"/>
      <c r="V352" s="1774"/>
      <c r="W352" s="1825"/>
      <c r="X352" s="1781"/>
      <c r="Y352" s="1825"/>
      <c r="Z352" s="1825"/>
      <c r="AA352" s="1769"/>
      <c r="AB352" s="956">
        <v>2</v>
      </c>
      <c r="AC352" s="774" t="s">
        <v>1571</v>
      </c>
      <c r="AD352" s="774">
        <v>1</v>
      </c>
      <c r="AE352" s="774" t="s">
        <v>1480</v>
      </c>
      <c r="AF352" s="813" t="str">
        <f t="shared" si="23"/>
        <v>Probabilidad</v>
      </c>
      <c r="AG352" s="780" t="s">
        <v>221</v>
      </c>
      <c r="AH352" s="790">
        <f t="shared" si="24"/>
        <v>0.25</v>
      </c>
      <c r="AI352" s="780" t="s">
        <v>222</v>
      </c>
      <c r="AJ352" s="790">
        <f t="shared" si="25"/>
        <v>0.15</v>
      </c>
      <c r="AK352" s="814">
        <f t="shared" si="26"/>
        <v>0.4</v>
      </c>
      <c r="AL352" s="815">
        <f>IFERROR(IF(AND(AF351="Probabilidad",AF352="Probabilidad"),(AL351-(+AL351*AK352)),IF(AF352="Probabilidad",(S351-(+S351*AK352)),IF(AF352="Impacto",AL351,""))),"")</f>
        <v>7.1999999999999995E-2</v>
      </c>
      <c r="AM352" s="815">
        <f>IFERROR(IF(AND(AF351="Impacto",AF352="Impacto"),(AM351-(+AM351*AK352)),IF(AF352="Impacto",(Y351-(+Y351*AK352)),IF(AF352="Probabilidad",AM351,""))),"")</f>
        <v>0.4</v>
      </c>
      <c r="AN352" s="751" t="s">
        <v>859</v>
      </c>
      <c r="AO352" s="751" t="s">
        <v>245</v>
      </c>
      <c r="AP352" s="751" t="s">
        <v>241</v>
      </c>
      <c r="AQ352" s="751" t="s">
        <v>226</v>
      </c>
      <c r="AR352" s="1013"/>
      <c r="AS352" s="1767"/>
      <c r="AT352" s="1767"/>
      <c r="AU352" s="1769"/>
      <c r="AV352" s="1767"/>
      <c r="AW352" s="1767"/>
      <c r="AX352" s="1769"/>
      <c r="AY352" s="1769"/>
      <c r="AZ352" s="1769"/>
      <c r="BA352" s="1774"/>
      <c r="BB352" s="789"/>
      <c r="BC352" s="789"/>
      <c r="BD352" s="822" t="str">
        <f t="shared" si="27"/>
        <v/>
      </c>
      <c r="BE352" s="774"/>
      <c r="BF352" s="774"/>
      <c r="BG352" s="774"/>
      <c r="BH352" s="774"/>
      <c r="BI352" s="789"/>
      <c r="BJ352" s="789"/>
      <c r="BK352" s="789"/>
      <c r="BL352" s="789"/>
      <c r="BM352" s="791"/>
      <c r="BN352" s="791"/>
      <c r="BO352" s="791"/>
      <c r="BP352" s="791"/>
      <c r="BQ352" s="792"/>
      <c r="BR352" s="796"/>
      <c r="BS352" s="884"/>
      <c r="BT352" s="884"/>
      <c r="BU352" s="1051"/>
      <c r="BV352" s="995"/>
      <c r="BW352" s="995"/>
      <c r="BX352" s="1875"/>
      <c r="BY352" s="1840"/>
      <c r="BZ352" s="998"/>
    </row>
    <row r="353" spans="1:78" ht="16" x14ac:dyDescent="0.2">
      <c r="A353" s="1817"/>
      <c r="B353" s="1818"/>
      <c r="C353" s="1819"/>
      <c r="D353" s="1908"/>
      <c r="E353" s="1908"/>
      <c r="F353" s="1759"/>
      <c r="G353" s="995"/>
      <c r="H353" s="1774"/>
      <c r="I353" s="1774"/>
      <c r="J353" s="1767"/>
      <c r="K353" s="1774"/>
      <c r="L353" s="995"/>
      <c r="M353" s="1169"/>
      <c r="N353" s="995"/>
      <c r="O353" s="995"/>
      <c r="P353" s="1191"/>
      <c r="Q353" s="1827"/>
      <c r="R353" s="1774"/>
      <c r="S353" s="1825"/>
      <c r="T353" s="1774"/>
      <c r="U353" s="1825"/>
      <c r="V353" s="1774"/>
      <c r="W353" s="1825"/>
      <c r="X353" s="1781"/>
      <c r="Y353" s="1825"/>
      <c r="Z353" s="1825"/>
      <c r="AA353" s="1769"/>
      <c r="AB353" s="956">
        <v>3</v>
      </c>
      <c r="AC353" s="774"/>
      <c r="AD353" s="774"/>
      <c r="AE353" s="774"/>
      <c r="AF353" s="813" t="str">
        <f>IF(OR(AG353="Preventivo",AG353="Detectivo"),"Probabilidad",IF(AG353="Correctivo","Impacto",""))</f>
        <v/>
      </c>
      <c r="AG353" s="780"/>
      <c r="AH353" s="790" t="str">
        <f>IF(AG353="","",IF(AG353="Preventivo",25%,IF(AG353="Detectivo",15%,IF(AG353="Correctivo",10%))))</f>
        <v/>
      </c>
      <c r="AI353" s="780"/>
      <c r="AJ353" s="790" t="str">
        <f>IF(AI353="Automático",25%,IF(AI353="Manual",15%,""))</f>
        <v/>
      </c>
      <c r="AK353" s="814" t="str">
        <f>IF(OR(AH353="",AJ353=""),"",AH353+AJ353)</f>
        <v/>
      </c>
      <c r="AL353" s="815" t="str">
        <f>IFERROR(IF(AND(AF352="Probabilidad",AF353="Probabilidad"),(AL352-(+AL352*AK353)),IF(AND(AF352="Impacto",AF353="Probabilidad"),(AL351-(+AL351*AK353)),IF(AF353="Impacto",AL352,""))),"")</f>
        <v/>
      </c>
      <c r="AM353" s="815" t="str">
        <f>IFERROR(IF(AND(AF352="Impacto",AF353="Impacto"),(AM352-(+AM352*AK353)),IF(AND(AF352="Probabilidad",AF353="Impacto"),(AM351-(+AM351*AK353)),IF(AF353="Probabilidad",AM352,""))),"")</f>
        <v/>
      </c>
      <c r="AN353" s="751"/>
      <c r="AO353" s="751"/>
      <c r="AP353" s="751"/>
      <c r="AQ353" s="751"/>
      <c r="AR353" s="1013"/>
      <c r="AS353" s="1767"/>
      <c r="AT353" s="1767"/>
      <c r="AU353" s="1769"/>
      <c r="AV353" s="1767"/>
      <c r="AW353" s="1767"/>
      <c r="AX353" s="1769"/>
      <c r="AY353" s="1769"/>
      <c r="AZ353" s="1769"/>
      <c r="BA353" s="1774"/>
      <c r="BB353" s="789"/>
      <c r="BC353" s="789"/>
      <c r="BD353" s="822" t="str">
        <f t="shared" si="27"/>
        <v/>
      </c>
      <c r="BE353" s="774"/>
      <c r="BF353" s="774"/>
      <c r="BG353" s="774"/>
      <c r="BH353" s="774"/>
      <c r="BI353" s="789"/>
      <c r="BJ353" s="789"/>
      <c r="BK353" s="789"/>
      <c r="BL353" s="789"/>
      <c r="BM353" s="791"/>
      <c r="BN353" s="791"/>
      <c r="BO353" s="791"/>
      <c r="BP353" s="791"/>
      <c r="BQ353" s="792"/>
      <c r="BR353" s="796"/>
      <c r="BS353" s="884"/>
      <c r="BT353" s="884"/>
      <c r="BU353" s="1051"/>
      <c r="BV353" s="995"/>
      <c r="BW353" s="995"/>
      <c r="BX353" s="1875"/>
      <c r="BY353" s="1840"/>
      <c r="BZ353" s="998"/>
    </row>
    <row r="354" spans="1:78" ht="16" x14ac:dyDescent="0.2">
      <c r="A354" s="1817"/>
      <c r="B354" s="1818"/>
      <c r="C354" s="1819"/>
      <c r="D354" s="1908"/>
      <c r="E354" s="1908"/>
      <c r="F354" s="1759"/>
      <c r="G354" s="995"/>
      <c r="H354" s="1774"/>
      <c r="I354" s="1774"/>
      <c r="J354" s="1767"/>
      <c r="K354" s="1774"/>
      <c r="L354" s="995"/>
      <c r="M354" s="1169"/>
      <c r="N354" s="995"/>
      <c r="O354" s="995"/>
      <c r="P354" s="1191"/>
      <c r="Q354" s="1827"/>
      <c r="R354" s="1774"/>
      <c r="S354" s="1825"/>
      <c r="T354" s="1774"/>
      <c r="U354" s="1825"/>
      <c r="V354" s="1774"/>
      <c r="W354" s="1825"/>
      <c r="X354" s="1781"/>
      <c r="Y354" s="1825"/>
      <c r="Z354" s="1825"/>
      <c r="AA354" s="1769"/>
      <c r="AB354" s="956">
        <v>4</v>
      </c>
      <c r="AC354" s="774"/>
      <c r="AD354" s="774"/>
      <c r="AE354" s="774"/>
      <c r="AF354" s="813" t="str">
        <f>IF(OR(AG354="Preventivo",AG354="Detectivo"),"Probabilidad",IF(AG354="Correctivo","Impacto",""))</f>
        <v/>
      </c>
      <c r="AG354" s="780"/>
      <c r="AH354" s="790" t="str">
        <f>IF(AG354="","",IF(AG354="Preventivo",25%,IF(AG354="Detectivo",15%,IF(AG354="Correctivo",10%))))</f>
        <v/>
      </c>
      <c r="AI354" s="780"/>
      <c r="AJ354" s="790" t="str">
        <f>IF(AI354="Automático",25%,IF(AI354="Manual",15%,""))</f>
        <v/>
      </c>
      <c r="AK354" s="814" t="str">
        <f>IF(OR(AH354="",AJ354=""),"",AH354+AJ354)</f>
        <v/>
      </c>
      <c r="AL354" s="815" t="str">
        <f>IFERROR(IF(AND(AF353="Probabilidad",AF354="Probabilidad"),(AL353-(+AL353*AK354)),IF(AND(AF353="Impacto",AF354="Probabilidad"),(AL352-(+AL352*AK354)),IF(AF354="Impacto",AL353,""))),"")</f>
        <v/>
      </c>
      <c r="AM354" s="815" t="str">
        <f>IFERROR(IF(AND(AF353="Impacto",AF354="Impacto"),(AM353-(+AM353*AK354)),IF(AND(AF353="Probabilidad",AF354="Impacto"),(AM352-(+AM352*AK354)),IF(AF354="Probabilidad",AM353,""))),"")</f>
        <v/>
      </c>
      <c r="AN354" s="751"/>
      <c r="AO354" s="751"/>
      <c r="AP354" s="751"/>
      <c r="AQ354" s="751"/>
      <c r="AR354" s="1013"/>
      <c r="AS354" s="1767"/>
      <c r="AT354" s="1767"/>
      <c r="AU354" s="1769"/>
      <c r="AV354" s="1767"/>
      <c r="AW354" s="1767"/>
      <c r="AX354" s="1769"/>
      <c r="AY354" s="1769"/>
      <c r="AZ354" s="1769"/>
      <c r="BA354" s="1774"/>
      <c r="BB354" s="789"/>
      <c r="BC354" s="789"/>
      <c r="BD354" s="822" t="str">
        <f t="shared" si="27"/>
        <v/>
      </c>
      <c r="BE354" s="774"/>
      <c r="BF354" s="774"/>
      <c r="BG354" s="774"/>
      <c r="BH354" s="774"/>
      <c r="BI354" s="789"/>
      <c r="BJ354" s="789"/>
      <c r="BK354" s="789"/>
      <c r="BL354" s="789"/>
      <c r="BM354" s="791"/>
      <c r="BN354" s="791"/>
      <c r="BO354" s="791"/>
      <c r="BP354" s="791"/>
      <c r="BQ354" s="792"/>
      <c r="BR354" s="796"/>
      <c r="BS354" s="884"/>
      <c r="BT354" s="884"/>
      <c r="BU354" s="1051"/>
      <c r="BV354" s="995"/>
      <c r="BW354" s="995"/>
      <c r="BX354" s="1875"/>
      <c r="BY354" s="1840"/>
      <c r="BZ354" s="998"/>
    </row>
    <row r="355" spans="1:78" ht="16" x14ac:dyDescent="0.2">
      <c r="A355" s="1817"/>
      <c r="B355" s="1818"/>
      <c r="C355" s="1819"/>
      <c r="D355" s="1908"/>
      <c r="E355" s="1908"/>
      <c r="F355" s="1759"/>
      <c r="G355" s="995"/>
      <c r="H355" s="1774"/>
      <c r="I355" s="1774"/>
      <c r="J355" s="1767"/>
      <c r="K355" s="1774"/>
      <c r="L355" s="995"/>
      <c r="M355" s="1169"/>
      <c r="N355" s="995"/>
      <c r="O355" s="995"/>
      <c r="P355" s="1191"/>
      <c r="Q355" s="1827"/>
      <c r="R355" s="1774"/>
      <c r="S355" s="1825"/>
      <c r="T355" s="1774"/>
      <c r="U355" s="1825"/>
      <c r="V355" s="1774"/>
      <c r="W355" s="1825"/>
      <c r="X355" s="1781"/>
      <c r="Y355" s="1825"/>
      <c r="Z355" s="1825"/>
      <c r="AA355" s="1769"/>
      <c r="AB355" s="956">
        <v>5</v>
      </c>
      <c r="AC355" s="774"/>
      <c r="AD355" s="774"/>
      <c r="AE355" s="774"/>
      <c r="AF355" s="813" t="str">
        <f>IF(OR(AG355="Preventivo",AG355="Detectivo"),"Probabilidad",IF(AG355="Correctivo","Impacto",""))</f>
        <v/>
      </c>
      <c r="AG355" s="780"/>
      <c r="AH355" s="790" t="str">
        <f>IF(AG355="","",IF(AG355="Preventivo",25%,IF(AG355="Detectivo",15%,IF(AG355="Correctivo",10%))))</f>
        <v/>
      </c>
      <c r="AI355" s="780"/>
      <c r="AJ355" s="790" t="str">
        <f>IF(AI355="Automático",25%,IF(AI355="Manual",15%,""))</f>
        <v/>
      </c>
      <c r="AK355" s="814" t="str">
        <f>IF(OR(AH355="",AJ355=""),"",AH355+AJ355)</f>
        <v/>
      </c>
      <c r="AL355" s="815" t="str">
        <f>IFERROR(IF(AND(AF354="Probabilidad",AF355="Probabilidad"),(AL354-(+AL354*AK355)),IF(AND(AF354="Impacto",AF355="Probabilidad"),(AL353-(+AL353*AK355)),IF(AF355="Impacto",AL354,""))),"")</f>
        <v/>
      </c>
      <c r="AM355" s="815" t="str">
        <f>IFERROR(IF(AND(AF354="Impacto",AF355="Impacto"),(AM354-(+AM354*AK355)),IF(AND(AF354="Probabilidad",AF355="Impacto"),(AM353-(+AM353*AK355)),IF(AF355="Probabilidad",AM354,""))),"")</f>
        <v/>
      </c>
      <c r="AN355" s="751"/>
      <c r="AO355" s="751"/>
      <c r="AP355" s="751"/>
      <c r="AQ355" s="751"/>
      <c r="AR355" s="1013"/>
      <c r="AS355" s="1767"/>
      <c r="AT355" s="1767"/>
      <c r="AU355" s="1769"/>
      <c r="AV355" s="1767"/>
      <c r="AW355" s="1767"/>
      <c r="AX355" s="1769"/>
      <c r="AY355" s="1769"/>
      <c r="AZ355" s="1769"/>
      <c r="BA355" s="1774"/>
      <c r="BB355" s="789"/>
      <c r="BC355" s="789"/>
      <c r="BD355" s="822" t="str">
        <f t="shared" si="27"/>
        <v/>
      </c>
      <c r="BE355" s="774"/>
      <c r="BF355" s="774"/>
      <c r="BG355" s="774"/>
      <c r="BH355" s="774"/>
      <c r="BI355" s="789"/>
      <c r="BJ355" s="789"/>
      <c r="BK355" s="789"/>
      <c r="BL355" s="789"/>
      <c r="BM355" s="791"/>
      <c r="BN355" s="791"/>
      <c r="BO355" s="791"/>
      <c r="BP355" s="791"/>
      <c r="BQ355" s="792"/>
      <c r="BR355" s="796"/>
      <c r="BS355" s="884"/>
      <c r="BT355" s="884"/>
      <c r="BU355" s="1051"/>
      <c r="BV355" s="995"/>
      <c r="BW355" s="995"/>
      <c r="BX355" s="1875"/>
      <c r="BY355" s="1840"/>
      <c r="BZ355" s="998"/>
    </row>
    <row r="356" spans="1:78" ht="17" thickBot="1" x14ac:dyDescent="0.25">
      <c r="A356" s="1817"/>
      <c r="B356" s="1818"/>
      <c r="C356" s="1819"/>
      <c r="D356" s="1908"/>
      <c r="E356" s="1908"/>
      <c r="F356" s="1759"/>
      <c r="G356" s="995"/>
      <c r="H356" s="1774"/>
      <c r="I356" s="1774"/>
      <c r="J356" s="1768"/>
      <c r="K356" s="1774"/>
      <c r="L356" s="995"/>
      <c r="M356" s="1170"/>
      <c r="N356" s="995"/>
      <c r="O356" s="995"/>
      <c r="P356" s="1191"/>
      <c r="Q356" s="1827"/>
      <c r="R356" s="1774"/>
      <c r="S356" s="1825"/>
      <c r="T356" s="1774"/>
      <c r="U356" s="1825"/>
      <c r="V356" s="1774"/>
      <c r="W356" s="1825"/>
      <c r="X356" s="1781"/>
      <c r="Y356" s="1825"/>
      <c r="Z356" s="1825"/>
      <c r="AA356" s="1769"/>
      <c r="AB356" s="957">
        <v>6</v>
      </c>
      <c r="AC356" s="757"/>
      <c r="AD356" s="757"/>
      <c r="AE356" s="757"/>
      <c r="AF356" s="896" t="str">
        <f>IF(OR(AG356="Preventivo",AG356="Detectivo"),"Probabilidad",IF(AG356="Correctivo","Impacto",""))</f>
        <v/>
      </c>
      <c r="AG356" s="888"/>
      <c r="AH356" s="887" t="str">
        <f>IF(AG356="","",IF(AG356="Preventivo",25%,IF(AG356="Detectivo",15%,IF(AG356="Correctivo",10%))))</f>
        <v/>
      </c>
      <c r="AI356" s="888"/>
      <c r="AJ356" s="887" t="str">
        <f>IF(AI356="Automático",25%,IF(AI356="Manual",15%,""))</f>
        <v/>
      </c>
      <c r="AK356" s="889" t="str">
        <f>IF(OR(AH356="",AJ356=""),"",AH356+AJ356)</f>
        <v/>
      </c>
      <c r="AL356" s="815" t="str">
        <f>IFERROR(IF(AND(AF355="Probabilidad",AF356="Probabilidad"),(AL355-(+AL355*AK356)),IF(AND(AF355="Impacto",AF356="Probabilidad"),(AL354-(+AL354*AK356)),IF(AF356="Impacto",AL355,""))),"")</f>
        <v/>
      </c>
      <c r="AM356" s="815" t="str">
        <f>IFERROR(IF(AND(AF355="Impacto",AF356="Impacto"),(AM355-(+AM355*AK356)),IF(AND(AF355="Probabilidad",AF356="Impacto"),(AM354-(+AM354*AK356)),IF(AF356="Probabilidad",AM355,""))),"")</f>
        <v/>
      </c>
      <c r="AN356" s="51"/>
      <c r="AO356" s="51"/>
      <c r="AP356" s="51"/>
      <c r="AQ356" s="51"/>
      <c r="AR356" s="1014"/>
      <c r="AS356" s="1768"/>
      <c r="AT356" s="1768"/>
      <c r="AU356" s="1770"/>
      <c r="AV356" s="1768"/>
      <c r="AW356" s="1768"/>
      <c r="AX356" s="1770"/>
      <c r="AY356" s="1770"/>
      <c r="AZ356" s="1770"/>
      <c r="BA356" s="1775"/>
      <c r="BB356" s="770"/>
      <c r="BC356" s="770"/>
      <c r="BD356" s="762" t="str">
        <f t="shared" si="27"/>
        <v/>
      </c>
      <c r="BE356" s="757"/>
      <c r="BF356" s="757"/>
      <c r="BG356" s="757"/>
      <c r="BH356" s="757"/>
      <c r="BI356" s="770"/>
      <c r="BJ356" s="770"/>
      <c r="BK356" s="770"/>
      <c r="BL356" s="770"/>
      <c r="BM356" s="749"/>
      <c r="BN356" s="749"/>
      <c r="BO356" s="749"/>
      <c r="BP356" s="749"/>
      <c r="BQ356" s="766"/>
      <c r="BR356" s="890"/>
      <c r="BS356" s="891"/>
      <c r="BT356" s="891"/>
      <c r="BU356" s="1052"/>
      <c r="BV356" s="996"/>
      <c r="BW356" s="996"/>
      <c r="BX356" s="1876"/>
      <c r="BY356" s="1841"/>
      <c r="BZ356" s="999"/>
    </row>
    <row r="357" spans="1:78" ht="167" x14ac:dyDescent="0.2">
      <c r="A357" s="1817" t="s">
        <v>807</v>
      </c>
      <c r="B357" s="1818" t="s">
        <v>207</v>
      </c>
      <c r="C357" s="1910" t="s">
        <v>1837</v>
      </c>
      <c r="D357" s="1908" t="s">
        <v>1387</v>
      </c>
      <c r="E357" s="1908" t="s">
        <v>809</v>
      </c>
      <c r="F357" s="1759">
        <v>1</v>
      </c>
      <c r="G357" s="995" t="s">
        <v>1838</v>
      </c>
      <c r="H357" s="1774" t="s">
        <v>1244</v>
      </c>
      <c r="I357" s="1774" t="s">
        <v>1218</v>
      </c>
      <c r="J357" s="1812" t="str">
        <f>IF(D357="","",IF(D357="RG",[1]Árbol!A368,IF(D357="RIC",[1]Árbol!A368,IF(D357="RLAFT",[1]Árbol!A368,IF(D357="RF",[1]Árbol!A368,IF(I357="","",(CONCATENATE(I357," ",$M$3," ",G357," ",$M$4," ",O357," ",$M$5," ",N357))))))))</f>
        <v xml:space="preserve">Pérdida de confidencialidad e integridad de 1. SICAPITAL: LIMAY: LIBRO MAYOR (Software)
2. SICAPITAL-OPGET: SISTEMA OPERACIÓN Y GESTIÓN DE TESORERÍA
(SAF)  1. Ataques cibernéticos.  
2. Pérdida o modificación de la información.
3. Suplantación de usuarios autorizados.
4. Error en el uso / Fallas Humanas.
  1. Debilidad en  parámetros de seguridad.
2. Fallas  en la asignación de privilegios y permisos en la plataforma.
3. Defectos conocidos en el software.
4. Desconocimiento de políticas de seguridad de la información.
5. Falta de mantenimientos preventivos y correctivos.
</v>
      </c>
      <c r="K357" s="1902" t="s">
        <v>313</v>
      </c>
      <c r="L357" s="995" t="s">
        <v>562</v>
      </c>
      <c r="M357" s="1168" t="s">
        <v>1389</v>
      </c>
      <c r="N357" s="995" t="s">
        <v>1839</v>
      </c>
      <c r="O357" s="995" t="s">
        <v>1840</v>
      </c>
      <c r="P357" s="1191" t="s">
        <v>1392</v>
      </c>
      <c r="Q357" s="1827" t="s">
        <v>1392</v>
      </c>
      <c r="R357" s="1774" t="s">
        <v>217</v>
      </c>
      <c r="S357" s="1825">
        <f>IF(R357="Muy Alta",100%,IF(R357="Alta",80%,IF(R357="Media",60%,IF(R357="Baja",40%,IF(R357="Muy Baja",20%,"")))))</f>
        <v>0.6</v>
      </c>
      <c r="T357" s="1774" t="s">
        <v>317</v>
      </c>
      <c r="U357" s="1825">
        <f>IF(T357="Catastrófico",100%,IF(T357="Mayor",80%,IF(T357="Moderado",60%,IF(T357="Menor",40%,IF(T357="Leve",20%,"")))))</f>
        <v>0.2</v>
      </c>
      <c r="V357" s="1774" t="s">
        <v>218</v>
      </c>
      <c r="W357" s="1825">
        <f>IF(V357="Catastrófico",100%,IF(V357="Mayor",80%,IF(V357="Moderado",60%,IF(V357="Menor",40%,IF(V357="Leve",20%,"")))))</f>
        <v>0.6</v>
      </c>
      <c r="X357" s="1781" t="str">
        <f>IF(Y357=100%,"Catastrófico",IF(Y357=80%,"Mayor",IF(Y357=60%,"Moderado",IF(Y357=40%,"Menor",IF(Y357=20%,"Leve","")))))</f>
        <v>Moderado</v>
      </c>
      <c r="Y357" s="1825">
        <f>IF(AND(U357="",W357=""),"",MAX(U357,W357))</f>
        <v>0.6</v>
      </c>
      <c r="Z357" s="1825" t="str">
        <f>CONCATENATE(R357,X357)</f>
        <v>MediaModerado</v>
      </c>
      <c r="AA357" s="1769" t="str">
        <f>IF(Z357="Muy AltaLeve","Alto",IF(Z357="Muy AltaMenor","Alto",IF(Z357="Muy AltaModerado","Alto",IF(Z357="Muy AltaMayor","Alto",IF(Z357="Muy AltaCatastrófico","Extremo",IF(Z357="AltaLeve","Moderado",IF(Z357="AltaMenor","Moderado",IF(Z357="AltaModerado","Alto",IF(Z357="AltaMayor","Alto",IF(Z357="AltaCatastrófico","Extremo",IF(Z357="MediaLeve","Moderado",IF(Z357="MediaMenor","Moderado",IF(Z357="MediaModerado","Moderado",IF(Z357="MediaMayor","Alto",IF(Z357="MediaCatastrófico","Extremo",IF(Z357="BajaLeve","Bajo",IF(Z357="BajaMenor","Moderado",IF(Z357="BajaModerado","Moderado",IF(Z357="BajaMayor","Alto",IF(Z357="BajaCatastrófico","Extremo",IF(Z357="Muy BajaLeve","Bajo",IF(Z357="Muy BajaMenor","Bajo",IF(Z357="Muy BajaModerado","Moderado",IF(Z357="Muy BajaMayor","Alto",IF(Z357="Muy BajaCatastrófico","Extremo","")))))))))))))))))))))))))</f>
        <v>Moderado</v>
      </c>
      <c r="AB357" s="350">
        <v>1</v>
      </c>
      <c r="AC357" s="898" t="s">
        <v>1841</v>
      </c>
      <c r="AD357" s="230">
        <v>2</v>
      </c>
      <c r="AE357" s="12" t="s">
        <v>1488</v>
      </c>
      <c r="AF357" s="813" t="str">
        <f t="shared" ref="AF357:AF420" si="28">IF(OR(AG357="Preventivo",AG357="Detectivo"),"Probabilidad",IF(AG357="Correctivo","Impacto",""))</f>
        <v>Probabilidad</v>
      </c>
      <c r="AG357" s="10" t="s">
        <v>221</v>
      </c>
      <c r="AH357" s="790">
        <f t="shared" ref="AH357:AH420" si="29">IF(AG357="","",IF(AG357="Preventivo",25%,IF(AG357="Detectivo",15%,IF(AG357="Correctivo",10%))))</f>
        <v>0.25</v>
      </c>
      <c r="AI357" s="10" t="s">
        <v>222</v>
      </c>
      <c r="AJ357" s="790">
        <f t="shared" ref="AJ357:AJ420" si="30">IF(AI357="Automático",25%,IF(AI357="Manual",15%,""))</f>
        <v>0.15</v>
      </c>
      <c r="AK357" s="814">
        <f t="shared" ref="AK357:AK420" si="31">IF(OR(AH357="",AJ357=""),"",AH357+AJ357)</f>
        <v>0.4</v>
      </c>
      <c r="AL357" s="100">
        <f>IFERROR(IF(AF357="Probabilidad",(S357-(+S357*AK357)),IF(AF357="Impacto",S357,"")),"")</f>
        <v>0.36</v>
      </c>
      <c r="AM357" s="100">
        <f>IFERROR(IF(AF357="Impacto",(Y357-(+Y357*AK357)),IF(AF357="Probabilidad",Y357,"")),"")</f>
        <v>0.6</v>
      </c>
      <c r="AN357" s="50" t="s">
        <v>223</v>
      </c>
      <c r="AO357" s="50" t="s">
        <v>291</v>
      </c>
      <c r="AP357" s="50" t="s">
        <v>241</v>
      </c>
      <c r="AQ357" s="50" t="s">
        <v>226</v>
      </c>
      <c r="AR357" s="1764" t="s">
        <v>1842</v>
      </c>
      <c r="AS357" s="1035">
        <f>S357</f>
        <v>0.6</v>
      </c>
      <c r="AT357" s="1035">
        <f>IF(AL357="","",MIN(AL357:AL362))</f>
        <v>0.10584</v>
      </c>
      <c r="AU357" s="1032" t="str">
        <f>IFERROR(IF(AT357="","",IF(AT357&lt;=0.2,"Muy Baja",IF(AT357&lt;=0.4,"Baja",IF(AT357&lt;=0.6,"Media",IF(AT357&lt;=0.8,"Alta","Muy Alta"))))),"")</f>
        <v>Muy Baja</v>
      </c>
      <c r="AV357" s="1035">
        <f>Y357</f>
        <v>0.6</v>
      </c>
      <c r="AW357" s="1035">
        <f>IF(AM357="","",MIN(AM357:AM362))</f>
        <v>0.6</v>
      </c>
      <c r="AX357" s="1032" t="str">
        <f>IFERROR(IF(AW357="","",IF(AW357&lt;=0.2,"Leve",IF(AW357&lt;=0.4,"Menor",IF(AW357&lt;=0.6,"Moderado",IF(AW357&lt;=0.8,"Mayor","Catastrófico"))))),"")</f>
        <v>Moderado</v>
      </c>
      <c r="AY357" s="1032" t="str">
        <f>AA357</f>
        <v>Moderado</v>
      </c>
      <c r="AZ357" s="1032" t="str">
        <f>IFERROR(IF(OR(AND(AU357="Muy Baja",AX357="Leve"),AND(AU357="Muy Baja",AX357="Menor"),AND(AU357="Baja",AX357="Leve")),"Bajo",IF(OR(AND(AU357="Muy baja",AX357="Moderado"),AND(AU357="Baja",AX357="Menor"),AND(AU357="Baja",AX357="Moderado"),AND(AU357="Media",AX357="Leve"),AND(AU357="Media",AX357="Menor"),AND(AU357="Media",AX357="Moderado"),AND(AU357="Alta",AX357="Leve"),AND(AU357="Alta",AX357="Menor")),"Moderado",IF(OR(AND(AU357="Muy Baja",AX357="Mayor"),AND(AU357="Baja",AX357="Mayor"),AND(AU357="Media",AX357="Mayor"),AND(AU357="Alta",AX357="Moderado"),AND(AU357="Alta",AX357="Mayor"),AND(AU357="Muy Alta",AX357="Leve"),AND(AU357="Muy Alta",AX357="Menor"),AND(AU357="Muy Alta",AX357="Moderado"),AND(AU357="Muy Alta",AX357="Mayor")),"Alto",IF(OR(AND(AU357="Muy Baja",AX357="Catastrófico"),AND(AU357="Baja",AX357="Catastrófico"),AND(AU357="Media",AX357="Catastrófico"),AND(AU357="Alta",AX357="Catastrófico"),AND(AU357="Muy Alta",AX357="Catastrófico")),"Extremo","")))),"")</f>
        <v>Moderado</v>
      </c>
      <c r="BA357" s="1015" t="s">
        <v>228</v>
      </c>
      <c r="BB357" s="216" t="s">
        <v>1843</v>
      </c>
      <c r="BC357" s="46" t="s">
        <v>1844</v>
      </c>
      <c r="BD357" s="102">
        <f>IF(SUM(BE357:BH357)=0,"",SUM(BE357:BH357))</f>
        <v>4</v>
      </c>
      <c r="BE357" s="9">
        <v>1</v>
      </c>
      <c r="BF357" s="9">
        <v>1</v>
      </c>
      <c r="BG357" s="9">
        <v>1</v>
      </c>
      <c r="BH357" s="9">
        <v>1</v>
      </c>
      <c r="BI357" s="46" t="s">
        <v>1845</v>
      </c>
      <c r="BJ357" s="46" t="s">
        <v>1846</v>
      </c>
      <c r="BK357" s="46"/>
      <c r="BL357" s="9"/>
      <c r="BM357" s="48"/>
      <c r="BN357" s="48"/>
      <c r="BO357" s="48"/>
      <c r="BP357" s="48"/>
      <c r="BQ357" s="104"/>
      <c r="BR357" s="797"/>
      <c r="BS357" s="883"/>
      <c r="BT357" s="883"/>
      <c r="BU357" s="1050"/>
      <c r="BV357" s="1075"/>
      <c r="BW357" s="1075"/>
      <c r="BX357" s="1836"/>
      <c r="BY357" s="1839"/>
      <c r="BZ357" s="997"/>
    </row>
    <row r="358" spans="1:78" ht="167" x14ac:dyDescent="0.2">
      <c r="A358" s="1817"/>
      <c r="B358" s="1818"/>
      <c r="C358" s="1910"/>
      <c r="D358" s="1908"/>
      <c r="E358" s="1908"/>
      <c r="F358" s="1759"/>
      <c r="G358" s="995"/>
      <c r="H358" s="1774"/>
      <c r="I358" s="1774"/>
      <c r="J358" s="1767"/>
      <c r="K358" s="1902"/>
      <c r="L358" s="995"/>
      <c r="M358" s="1169"/>
      <c r="N358" s="995"/>
      <c r="O358" s="995"/>
      <c r="P358" s="1191"/>
      <c r="Q358" s="1827"/>
      <c r="R358" s="1774"/>
      <c r="S358" s="1825"/>
      <c r="T358" s="1774"/>
      <c r="U358" s="1825"/>
      <c r="V358" s="1774"/>
      <c r="W358" s="1825"/>
      <c r="X358" s="1781"/>
      <c r="Y358" s="1825"/>
      <c r="Z358" s="1825"/>
      <c r="AA358" s="1769"/>
      <c r="AB358" s="956">
        <v>2</v>
      </c>
      <c r="AC358" s="898" t="s">
        <v>1764</v>
      </c>
      <c r="AD358" s="898">
        <v>3</v>
      </c>
      <c r="AE358" s="774" t="s">
        <v>1847</v>
      </c>
      <c r="AF358" s="813" t="str">
        <f t="shared" si="28"/>
        <v>Probabilidad</v>
      </c>
      <c r="AG358" s="780" t="s">
        <v>281</v>
      </c>
      <c r="AH358" s="790">
        <f t="shared" si="29"/>
        <v>0.15</v>
      </c>
      <c r="AI358" s="780" t="s">
        <v>222</v>
      </c>
      <c r="AJ358" s="790">
        <f t="shared" si="30"/>
        <v>0.15</v>
      </c>
      <c r="AK358" s="814">
        <f t="shared" si="31"/>
        <v>0.3</v>
      </c>
      <c r="AL358" s="815">
        <f>IFERROR(IF(AND(AF357="Probabilidad",AF358="Probabilidad"),(AL357-(+AL357*AK358)),IF(AF358="Probabilidad",(S357-(+S357*AK358)),IF(AF358="Impacto",AL357,""))),"")</f>
        <v>0.252</v>
      </c>
      <c r="AM358" s="815">
        <f>IFERROR(IF(AND(AF357="Impacto",AF358="Impacto"),(AM357-(+AM357*AK358)),IF(AF358="Impacto",(Y357-(+Y357*AK358)),IF(AF358="Probabilidad",AM357,""))),"")</f>
        <v>0.6</v>
      </c>
      <c r="AN358" s="751" t="s">
        <v>223</v>
      </c>
      <c r="AO358" s="751" t="s">
        <v>291</v>
      </c>
      <c r="AP358" s="751" t="s">
        <v>241</v>
      </c>
      <c r="AQ358" s="751" t="s">
        <v>226</v>
      </c>
      <c r="AR358" s="1013"/>
      <c r="AS358" s="1767"/>
      <c r="AT358" s="1767"/>
      <c r="AU358" s="1769"/>
      <c r="AV358" s="1767"/>
      <c r="AW358" s="1767"/>
      <c r="AX358" s="1769"/>
      <c r="AY358" s="1769"/>
      <c r="AZ358" s="1769"/>
      <c r="BA358" s="1774"/>
      <c r="BB358" s="788"/>
      <c r="BC358" s="788"/>
      <c r="BD358" s="781" t="str">
        <f t="shared" ref="BD358:BD421" si="32">IF(SUM(BE358:BH358)=0,"",SUM(BE358:BH358))</f>
        <v/>
      </c>
      <c r="BE358" s="755"/>
      <c r="BF358" s="755"/>
      <c r="BG358" s="755"/>
      <c r="BH358" s="755"/>
      <c r="BI358" s="789"/>
      <c r="BJ358" s="789"/>
      <c r="BK358" s="789"/>
      <c r="BL358" s="789"/>
      <c r="BM358" s="791"/>
      <c r="BN358" s="791"/>
      <c r="BO358" s="791"/>
      <c r="BP358" s="791"/>
      <c r="BQ358" s="792"/>
      <c r="BR358" s="796"/>
      <c r="BS358" s="884"/>
      <c r="BT358" s="884"/>
      <c r="BU358" s="1051"/>
      <c r="BV358" s="1191"/>
      <c r="BW358" s="1191"/>
      <c r="BX358" s="1837"/>
      <c r="BY358" s="1840"/>
      <c r="BZ358" s="998"/>
    </row>
    <row r="359" spans="1:78" ht="167" x14ac:dyDescent="0.2">
      <c r="A359" s="1817"/>
      <c r="B359" s="1818"/>
      <c r="C359" s="1910"/>
      <c r="D359" s="1908"/>
      <c r="E359" s="1908"/>
      <c r="F359" s="1759"/>
      <c r="G359" s="995"/>
      <c r="H359" s="1774"/>
      <c r="I359" s="1774"/>
      <c r="J359" s="1767"/>
      <c r="K359" s="1902"/>
      <c r="L359" s="995"/>
      <c r="M359" s="1169"/>
      <c r="N359" s="995"/>
      <c r="O359" s="995"/>
      <c r="P359" s="1191"/>
      <c r="Q359" s="1827"/>
      <c r="R359" s="1774"/>
      <c r="S359" s="1825"/>
      <c r="T359" s="1774"/>
      <c r="U359" s="1825"/>
      <c r="V359" s="1774"/>
      <c r="W359" s="1825"/>
      <c r="X359" s="1781"/>
      <c r="Y359" s="1825"/>
      <c r="Z359" s="1825"/>
      <c r="AA359" s="1769"/>
      <c r="AB359" s="956">
        <v>3</v>
      </c>
      <c r="AC359" s="898" t="s">
        <v>1848</v>
      </c>
      <c r="AD359" s="898">
        <v>3</v>
      </c>
      <c r="AE359" s="774" t="s">
        <v>1847</v>
      </c>
      <c r="AF359" s="813" t="str">
        <f t="shared" si="28"/>
        <v>Probabilidad</v>
      </c>
      <c r="AG359" s="780" t="s">
        <v>281</v>
      </c>
      <c r="AH359" s="790">
        <f t="shared" si="29"/>
        <v>0.15</v>
      </c>
      <c r="AI359" s="780" t="s">
        <v>222</v>
      </c>
      <c r="AJ359" s="790">
        <f t="shared" si="30"/>
        <v>0.15</v>
      </c>
      <c r="AK359" s="814">
        <f t="shared" si="31"/>
        <v>0.3</v>
      </c>
      <c r="AL359" s="815">
        <f>IFERROR(IF(AND(AF358="Probabilidad",AF359="Probabilidad"),(AL358-(+AL358*AK359)),IF(AND(AF358="Impacto",AF359="Probabilidad"),(AL357-(+AL357*AK359)),IF(AF359="Impacto",AL358,""))),"")</f>
        <v>0.1764</v>
      </c>
      <c r="AM359" s="815">
        <f>IFERROR(IF(AND(AF358="Impacto",AF359="Impacto"),(AM358-(+AM358*AK359)),IF(AND(AF358="Probabilidad",AF359="Impacto"),(AM357-(+AM357*AK359)),IF(AF359="Probabilidad",AM358,""))),"")</f>
        <v>0.6</v>
      </c>
      <c r="AN359" s="751" t="s">
        <v>223</v>
      </c>
      <c r="AO359" s="751" t="s">
        <v>291</v>
      </c>
      <c r="AP359" s="751" t="s">
        <v>241</v>
      </c>
      <c r="AQ359" s="751" t="s">
        <v>226</v>
      </c>
      <c r="AR359" s="1013"/>
      <c r="AS359" s="1767"/>
      <c r="AT359" s="1767"/>
      <c r="AU359" s="1769"/>
      <c r="AV359" s="1767"/>
      <c r="AW359" s="1767"/>
      <c r="AX359" s="1769"/>
      <c r="AY359" s="1769"/>
      <c r="AZ359" s="1769"/>
      <c r="BA359" s="1774"/>
      <c r="BB359" s="788"/>
      <c r="BC359" s="788"/>
      <c r="BD359" s="781" t="str">
        <f t="shared" si="32"/>
        <v/>
      </c>
      <c r="BE359" s="755"/>
      <c r="BF359" s="755"/>
      <c r="BG359" s="755"/>
      <c r="BH359" s="755"/>
      <c r="BI359" s="789"/>
      <c r="BJ359" s="789"/>
      <c r="BK359" s="789"/>
      <c r="BL359" s="789"/>
      <c r="BM359" s="791"/>
      <c r="BN359" s="791"/>
      <c r="BO359" s="791"/>
      <c r="BP359" s="791"/>
      <c r="BQ359" s="792"/>
      <c r="BR359" s="796"/>
      <c r="BS359" s="884"/>
      <c r="BT359" s="884"/>
      <c r="BU359" s="1051"/>
      <c r="BV359" s="1191"/>
      <c r="BW359" s="1191"/>
      <c r="BX359" s="1837"/>
      <c r="BY359" s="1840"/>
      <c r="BZ359" s="998"/>
    </row>
    <row r="360" spans="1:78" ht="118" x14ac:dyDescent="0.2">
      <c r="A360" s="1817"/>
      <c r="B360" s="1818"/>
      <c r="C360" s="1910"/>
      <c r="D360" s="1908"/>
      <c r="E360" s="1908"/>
      <c r="F360" s="1759"/>
      <c r="G360" s="995"/>
      <c r="H360" s="1774"/>
      <c r="I360" s="1774"/>
      <c r="J360" s="1767"/>
      <c r="K360" s="1902"/>
      <c r="L360" s="995"/>
      <c r="M360" s="1169"/>
      <c r="N360" s="995"/>
      <c r="O360" s="995"/>
      <c r="P360" s="1191"/>
      <c r="Q360" s="1827"/>
      <c r="R360" s="1774"/>
      <c r="S360" s="1825"/>
      <c r="T360" s="1774"/>
      <c r="U360" s="1825"/>
      <c r="V360" s="1774"/>
      <c r="W360" s="1825"/>
      <c r="X360" s="1781"/>
      <c r="Y360" s="1825"/>
      <c r="Z360" s="1825"/>
      <c r="AA360" s="1769"/>
      <c r="AB360" s="956">
        <v>4</v>
      </c>
      <c r="AC360" s="898" t="s">
        <v>1571</v>
      </c>
      <c r="AD360" s="898">
        <v>4</v>
      </c>
      <c r="AE360" s="774" t="s">
        <v>1480</v>
      </c>
      <c r="AF360" s="813" t="str">
        <f t="shared" si="28"/>
        <v>Probabilidad</v>
      </c>
      <c r="AG360" s="780" t="s">
        <v>221</v>
      </c>
      <c r="AH360" s="790">
        <f t="shared" si="29"/>
        <v>0.25</v>
      </c>
      <c r="AI360" s="780" t="s">
        <v>222</v>
      </c>
      <c r="AJ360" s="790">
        <f t="shared" si="30"/>
        <v>0.15</v>
      </c>
      <c r="AK360" s="814">
        <f t="shared" si="31"/>
        <v>0.4</v>
      </c>
      <c r="AL360" s="815">
        <f>IFERROR(IF(AND(AF359="Probabilidad",AF360="Probabilidad"),(AL359-(+AL359*AK360)),IF(AND(AF359="Impacto",AF360="Probabilidad"),(AL358-(+AL358*AK360)),IF(AF360="Impacto",AL359,""))),"")</f>
        <v>0.10584</v>
      </c>
      <c r="AM360" s="815">
        <f>IFERROR(IF(AND(AF359="Impacto",AF360="Impacto"),(AM359-(+AM359*AK360)),IF(AND(AF359="Probabilidad",AF360="Impacto"),(AM358-(+AM358*AK360)),IF(AF360="Probabilidad",AM359,""))),"")</f>
        <v>0.6</v>
      </c>
      <c r="AN360" s="751" t="s">
        <v>859</v>
      </c>
      <c r="AO360" s="751" t="s">
        <v>245</v>
      </c>
      <c r="AP360" s="751" t="s">
        <v>241</v>
      </c>
      <c r="AQ360" s="751" t="s">
        <v>226</v>
      </c>
      <c r="AR360" s="1013"/>
      <c r="AS360" s="1767"/>
      <c r="AT360" s="1767"/>
      <c r="AU360" s="1769"/>
      <c r="AV360" s="1767"/>
      <c r="AW360" s="1767"/>
      <c r="AX360" s="1769"/>
      <c r="AY360" s="1769"/>
      <c r="AZ360" s="1769"/>
      <c r="BA360" s="1774"/>
      <c r="BB360" s="788"/>
      <c r="BC360" s="788"/>
      <c r="BD360" s="781" t="str">
        <f t="shared" si="32"/>
        <v/>
      </c>
      <c r="BE360" s="755"/>
      <c r="BF360" s="755"/>
      <c r="BG360" s="755"/>
      <c r="BH360" s="755"/>
      <c r="BI360" s="789"/>
      <c r="BJ360" s="789"/>
      <c r="BK360" s="789"/>
      <c r="BL360" s="789"/>
      <c r="BM360" s="791"/>
      <c r="BN360" s="791"/>
      <c r="BO360" s="791"/>
      <c r="BP360" s="791"/>
      <c r="BQ360" s="792"/>
      <c r="BR360" s="796"/>
      <c r="BS360" s="884"/>
      <c r="BT360" s="884"/>
      <c r="BU360" s="1051"/>
      <c r="BV360" s="1191"/>
      <c r="BW360" s="1191"/>
      <c r="BX360" s="1837"/>
      <c r="BY360" s="1840"/>
      <c r="BZ360" s="998"/>
    </row>
    <row r="361" spans="1:78" ht="16" x14ac:dyDescent="0.2">
      <c r="A361" s="1817"/>
      <c r="B361" s="1818"/>
      <c r="C361" s="1910"/>
      <c r="D361" s="1908"/>
      <c r="E361" s="1908"/>
      <c r="F361" s="1759"/>
      <c r="G361" s="995"/>
      <c r="H361" s="1774"/>
      <c r="I361" s="1774"/>
      <c r="J361" s="1767"/>
      <c r="K361" s="1902"/>
      <c r="L361" s="995"/>
      <c r="M361" s="1169"/>
      <c r="N361" s="995"/>
      <c r="O361" s="995"/>
      <c r="P361" s="1191"/>
      <c r="Q361" s="1827"/>
      <c r="R361" s="1774"/>
      <c r="S361" s="1825"/>
      <c r="T361" s="1774"/>
      <c r="U361" s="1825"/>
      <c r="V361" s="1774"/>
      <c r="W361" s="1825"/>
      <c r="X361" s="1781"/>
      <c r="Y361" s="1825"/>
      <c r="Z361" s="1825"/>
      <c r="AA361" s="1769"/>
      <c r="AB361" s="956">
        <v>5</v>
      </c>
      <c r="AC361" s="886"/>
      <c r="AD361" s="886"/>
      <c r="AE361" s="774"/>
      <c r="AF361" s="813" t="str">
        <f t="shared" si="28"/>
        <v/>
      </c>
      <c r="AG361" s="780"/>
      <c r="AH361" s="790" t="str">
        <f t="shared" si="29"/>
        <v/>
      </c>
      <c r="AI361" s="780"/>
      <c r="AJ361" s="790" t="str">
        <f t="shared" si="30"/>
        <v/>
      </c>
      <c r="AK361" s="814" t="str">
        <f t="shared" si="31"/>
        <v/>
      </c>
      <c r="AL361" s="815" t="str">
        <f>IFERROR(IF(AND(AF360="Probabilidad",AF361="Probabilidad"),(AL360-(+AL360*AK361)),IF(AND(AF360="Impacto",AF361="Probabilidad"),(AL359-(+AL359*AK361)),IF(AF361="Impacto",AL360,""))),"")</f>
        <v/>
      </c>
      <c r="AM361" s="815" t="str">
        <f>IFERROR(IF(AND(AF360="Impacto",AF361="Impacto"),(AM360-(+AM360*AK361)),IF(AND(AF360="Probabilidad",AF361="Impacto"),(AM359-(+AM359*AK361)),IF(AF361="Probabilidad",AM360,""))),"")</f>
        <v/>
      </c>
      <c r="AN361" s="751"/>
      <c r="AO361" s="751"/>
      <c r="AP361" s="751"/>
      <c r="AQ361" s="751"/>
      <c r="AR361" s="1013"/>
      <c r="AS361" s="1767"/>
      <c r="AT361" s="1767"/>
      <c r="AU361" s="1769"/>
      <c r="AV361" s="1767"/>
      <c r="AW361" s="1767"/>
      <c r="AX361" s="1769"/>
      <c r="AY361" s="1769"/>
      <c r="AZ361" s="1769"/>
      <c r="BA361" s="1774"/>
      <c r="BB361" s="788"/>
      <c r="BC361" s="788"/>
      <c r="BD361" s="781" t="str">
        <f t="shared" si="32"/>
        <v/>
      </c>
      <c r="BE361" s="755"/>
      <c r="BF361" s="755"/>
      <c r="BG361" s="755"/>
      <c r="BH361" s="755"/>
      <c r="BI361" s="789"/>
      <c r="BJ361" s="789"/>
      <c r="BK361" s="789"/>
      <c r="BL361" s="789"/>
      <c r="BM361" s="791"/>
      <c r="BN361" s="791"/>
      <c r="BO361" s="791"/>
      <c r="BP361" s="791"/>
      <c r="BQ361" s="792"/>
      <c r="BR361" s="796"/>
      <c r="BS361" s="884"/>
      <c r="BT361" s="884"/>
      <c r="BU361" s="1051"/>
      <c r="BV361" s="1191"/>
      <c r="BW361" s="1191"/>
      <c r="BX361" s="1837"/>
      <c r="BY361" s="1840"/>
      <c r="BZ361" s="998"/>
    </row>
    <row r="362" spans="1:78" ht="17" thickBot="1" x14ac:dyDescent="0.25">
      <c r="A362" s="1817"/>
      <c r="B362" s="1818"/>
      <c r="C362" s="1910"/>
      <c r="D362" s="1908"/>
      <c r="E362" s="1908"/>
      <c r="F362" s="1759"/>
      <c r="G362" s="995"/>
      <c r="H362" s="1774"/>
      <c r="I362" s="1774"/>
      <c r="J362" s="1768"/>
      <c r="K362" s="1902"/>
      <c r="L362" s="995"/>
      <c r="M362" s="1170"/>
      <c r="N362" s="995"/>
      <c r="O362" s="995"/>
      <c r="P362" s="1191"/>
      <c r="Q362" s="1827"/>
      <c r="R362" s="1774"/>
      <c r="S362" s="1825"/>
      <c r="T362" s="1774"/>
      <c r="U362" s="1825"/>
      <c r="V362" s="1774"/>
      <c r="W362" s="1825"/>
      <c r="X362" s="1781"/>
      <c r="Y362" s="1825"/>
      <c r="Z362" s="1825"/>
      <c r="AA362" s="1769"/>
      <c r="AB362" s="957">
        <v>6</v>
      </c>
      <c r="AC362" s="757"/>
      <c r="AD362" s="757"/>
      <c r="AE362" s="757"/>
      <c r="AF362" s="819" t="str">
        <f t="shared" si="28"/>
        <v/>
      </c>
      <c r="AG362" s="888"/>
      <c r="AH362" s="887" t="str">
        <f t="shared" si="29"/>
        <v/>
      </c>
      <c r="AI362" s="888"/>
      <c r="AJ362" s="887" t="str">
        <f t="shared" si="30"/>
        <v/>
      </c>
      <c r="AK362" s="889" t="str">
        <f t="shared" si="31"/>
        <v/>
      </c>
      <c r="AL362" s="815" t="str">
        <f>IFERROR(IF(AND(AF361="Probabilidad",AF362="Probabilidad"),(AL361-(+AL361*AK362)),IF(AND(AF361="Impacto",AF362="Probabilidad"),(AL360-(+AL360*AK362)),IF(AF362="Impacto",AL361,""))),"")</f>
        <v/>
      </c>
      <c r="AM362" s="815" t="str">
        <f>IFERROR(IF(AND(AF361="Impacto",AF362="Impacto"),(AM361-(+AM361*AK362)),IF(AND(AF361="Probabilidad",AF362="Impacto"),(AM360-(+AM360*AK362)),IF(AF362="Probabilidad",AM361,""))),"")</f>
        <v/>
      </c>
      <c r="AN362" s="126"/>
      <c r="AO362" s="51"/>
      <c r="AP362" s="51"/>
      <c r="AQ362" s="51"/>
      <c r="AR362" s="1014"/>
      <c r="AS362" s="1768"/>
      <c r="AT362" s="1768"/>
      <c r="AU362" s="1770"/>
      <c r="AV362" s="1768"/>
      <c r="AW362" s="1768"/>
      <c r="AX362" s="1770"/>
      <c r="AY362" s="1770"/>
      <c r="AZ362" s="1770"/>
      <c r="BA362" s="1775"/>
      <c r="BB362" s="873"/>
      <c r="BC362" s="873"/>
      <c r="BD362" s="767" t="str">
        <f t="shared" si="32"/>
        <v/>
      </c>
      <c r="BE362" s="826"/>
      <c r="BF362" s="826"/>
      <c r="BG362" s="826"/>
      <c r="BH362" s="826"/>
      <c r="BI362" s="770"/>
      <c r="BJ362" s="770"/>
      <c r="BK362" s="770"/>
      <c r="BL362" s="770"/>
      <c r="BM362" s="749"/>
      <c r="BN362" s="749"/>
      <c r="BO362" s="749"/>
      <c r="BP362" s="749"/>
      <c r="BQ362" s="766"/>
      <c r="BR362" s="890"/>
      <c r="BS362" s="891"/>
      <c r="BT362" s="891"/>
      <c r="BU362" s="1052"/>
      <c r="BV362" s="1192"/>
      <c r="BW362" s="1192"/>
      <c r="BX362" s="1838"/>
      <c r="BY362" s="1841"/>
      <c r="BZ362" s="999"/>
    </row>
    <row r="363" spans="1:78" ht="145" x14ac:dyDescent="0.2">
      <c r="A363" s="1817"/>
      <c r="B363" s="1818"/>
      <c r="C363" s="1910"/>
      <c r="D363" s="1908" t="s">
        <v>1387</v>
      </c>
      <c r="E363" s="1908" t="s">
        <v>809</v>
      </c>
      <c r="F363" s="1759">
        <v>2</v>
      </c>
      <c r="G363" s="995" t="s">
        <v>1849</v>
      </c>
      <c r="H363" s="1774" t="s">
        <v>1244</v>
      </c>
      <c r="I363" s="1774" t="s">
        <v>1215</v>
      </c>
      <c r="J363" s="1812" t="str">
        <f>IF(D363="","",IF(D363="RG",[1]Árbol!A374,IF(D363="RIC",[1]Árbol!A374,IF(D363="RLAFT",[1]Árbol!A374,IF(D363="RF",[1]Árbol!A374,IF(I363="","",(CONCATENATE(I363," ",$M$3," ",G363," ",$M$4," ",O363," ",$M$5," ",N363))))))))</f>
        <v>Pérdida de Disponibilidad de 1. SICAPITAL: LIMAY: LIBRO MAYOR (Software)
2. SICAPITAL-OPGET: SISTEMA OPERACIÓN Y GESTIÓN DE TESORERÍA
(SAF)
1. Error en el uso / Fallas Humanas.
2. Fallas en la plataforma tecnológica.
3. Perdida de información.  1. Desconocimiento de políticas de seguridad de la información.
2. Falta de mantenimientos preventivos y correctivos.
3. Falta realización de copias de respaldo.
4. Ausencia de planes de continuidad de negocio.
5. Falta de cumplimiento del monitoreo permanente de la plataforma.</v>
      </c>
      <c r="K363" s="1902" t="s">
        <v>313</v>
      </c>
      <c r="L363" s="995" t="s">
        <v>562</v>
      </c>
      <c r="M363" s="1168" t="s">
        <v>1389</v>
      </c>
      <c r="N363" s="995" t="s">
        <v>1850</v>
      </c>
      <c r="O363" s="995" t="s">
        <v>1851</v>
      </c>
      <c r="P363" s="1191" t="s">
        <v>1392</v>
      </c>
      <c r="Q363" s="1832" t="s">
        <v>1392</v>
      </c>
      <c r="R363" s="1774" t="s">
        <v>217</v>
      </c>
      <c r="S363" s="1825">
        <f>IF(R363="Muy Alta",100%,IF(R363="Alta",80%,IF(R363="Media",60%,IF(R363="Baja",40%,IF(R363="Muy Baja",20%,"")))))</f>
        <v>0.6</v>
      </c>
      <c r="T363" s="1774" t="s">
        <v>317</v>
      </c>
      <c r="U363" s="1825">
        <f>IF(T363="Catastrófico",100%,IF(T363="Mayor",80%,IF(T363="Moderado",60%,IF(T363="Menor",40%,IF(T363="Leve",20%,"")))))</f>
        <v>0.2</v>
      </c>
      <c r="V363" s="1774" t="s">
        <v>317</v>
      </c>
      <c r="W363" s="1825">
        <f>IF(V363="Catastrófico",100%,IF(V363="Mayor",80%,IF(V363="Moderado",60%,IF(V363="Menor",40%,IF(V363="Leve",20%,"")))))</f>
        <v>0.2</v>
      </c>
      <c r="X363" s="1781" t="str">
        <f>IF(Y363=100%,"Catastrófico",IF(Y363=80%,"Mayor",IF(Y363=60%,"Moderado",IF(Y363=40%,"Menor",IF(Y363=20%,"Leve","")))))</f>
        <v>Leve</v>
      </c>
      <c r="Y363" s="1825">
        <f>IF(AND(U363="",W363=""),"",MAX(U363,W363))</f>
        <v>0.2</v>
      </c>
      <c r="Z363" s="1825" t="str">
        <f>CONCATENATE(R363,X363)</f>
        <v>MediaLeve</v>
      </c>
      <c r="AA363" s="1769" t="str">
        <f>IF(Z363="Muy AltaLeve","Alto",IF(Z363="Muy AltaMenor","Alto",IF(Z363="Muy AltaModerado","Alto",IF(Z363="Muy AltaMayor","Alto",IF(Z363="Muy AltaCatastrófico","Extremo",IF(Z363="AltaLeve","Moderado",IF(Z363="AltaMenor","Moderado",IF(Z363="AltaModerado","Alto",IF(Z363="AltaMayor","Alto",IF(Z363="AltaCatastrófico","Extremo",IF(Z363="MediaLeve","Moderado",IF(Z363="MediaMenor","Moderado",IF(Z363="MediaModerado","Moderado",IF(Z363="MediaMayor","Alto",IF(Z363="MediaCatastrófico","Extremo",IF(Z363="BajaLeve","Bajo",IF(Z363="BajaMenor","Moderado",IF(Z363="BajaModerado","Moderado",IF(Z363="BajaMayor","Alto",IF(Z363="BajaCatastrófico","Extremo",IF(Z363="Muy BajaLeve","Bajo",IF(Z363="Muy BajaMenor","Bajo",IF(Z363="Muy BajaModerado","Moderado",IF(Z363="Muy BajaMayor","Alto",IF(Z363="Muy BajaCatastrófico","Extremo","")))))))))))))))))))))))))</f>
        <v>Moderado</v>
      </c>
      <c r="AB363" s="350">
        <v>1</v>
      </c>
      <c r="AC363" s="9" t="s">
        <v>1852</v>
      </c>
      <c r="AD363" s="9">
        <v>3.4</v>
      </c>
      <c r="AE363" s="9" t="s">
        <v>1752</v>
      </c>
      <c r="AF363" s="99" t="str">
        <f t="shared" si="28"/>
        <v>Probabilidad</v>
      </c>
      <c r="AG363" s="10" t="s">
        <v>281</v>
      </c>
      <c r="AH363" s="787">
        <f t="shared" si="29"/>
        <v>0.15</v>
      </c>
      <c r="AI363" s="10" t="s">
        <v>734</v>
      </c>
      <c r="AJ363" s="787">
        <f t="shared" si="30"/>
        <v>0.25</v>
      </c>
      <c r="AK363" s="101">
        <f t="shared" si="31"/>
        <v>0.4</v>
      </c>
      <c r="AL363" s="100">
        <f>IFERROR(IF(AF363="Probabilidad",(S363-(+S363*AK363)),IF(AF363="Impacto",S363,"")),"")</f>
        <v>0.36</v>
      </c>
      <c r="AM363" s="100">
        <f>IFERROR(IF(AF363="Impacto",(Y363-(+Y363*AK363)),IF(AF363="Probabilidad",Y363,"")),"")</f>
        <v>0.2</v>
      </c>
      <c r="AN363" s="50" t="s">
        <v>223</v>
      </c>
      <c r="AO363" s="50" t="s">
        <v>224</v>
      </c>
      <c r="AP363" s="50" t="s">
        <v>241</v>
      </c>
      <c r="AQ363" s="50" t="s">
        <v>226</v>
      </c>
      <c r="AR363" s="1764" t="s">
        <v>1842</v>
      </c>
      <c r="AS363" s="1035">
        <f>S363</f>
        <v>0.6</v>
      </c>
      <c r="AT363" s="1035">
        <f>IF(AL363="","",MIN(AL363:AL368))</f>
        <v>9.0719999999999995E-2</v>
      </c>
      <c r="AU363" s="1032" t="str">
        <f>IFERROR(IF(AT363="","",IF(AT363&lt;=0.2,"Muy Baja",IF(AT363&lt;=0.4,"Baja",IF(AT363&lt;=0.6,"Media",IF(AT363&lt;=0.8,"Alta","Muy Alta"))))),"")</f>
        <v>Muy Baja</v>
      </c>
      <c r="AV363" s="1035">
        <f>Y363</f>
        <v>0.2</v>
      </c>
      <c r="AW363" s="1035">
        <f>IF(AM363="","",MIN(AM363:AM368))</f>
        <v>0.11250000000000002</v>
      </c>
      <c r="AX363" s="1032" t="str">
        <f>IFERROR(IF(AW363="","",IF(AW363&lt;=0.2,"Leve",IF(AW363&lt;=0.4,"Menor",IF(AW363&lt;=0.6,"Moderado",IF(AW363&lt;=0.8,"Mayor","Catastrófico"))))),"")</f>
        <v>Leve</v>
      </c>
      <c r="AY363" s="1032" t="str">
        <f>AA363</f>
        <v>Moderado</v>
      </c>
      <c r="AZ363" s="1032" t="str">
        <f>IFERROR(IF(OR(AND(AU363="Muy Baja",AX363="Leve"),AND(AU363="Muy Baja",AX363="Menor"),AND(AU363="Baja",AX363="Leve")),"Bajo",IF(OR(AND(AU363="Muy baja",AX363="Moderado"),AND(AU363="Baja",AX363="Menor"),AND(AU363="Baja",AX363="Moderado"),AND(AU363="Media",AX363="Leve"),AND(AU363="Media",AX363="Menor"),AND(AU363="Media",AX363="Moderado"),AND(AU363="Alta",AX363="Leve"),AND(AU363="Alta",AX363="Menor")),"Moderado",IF(OR(AND(AU363="Muy Baja",AX363="Mayor"),AND(AU363="Baja",AX363="Mayor"),AND(AU363="Media",AX363="Mayor"),AND(AU363="Alta",AX363="Moderado"),AND(AU363="Alta",AX363="Mayor"),AND(AU363="Muy Alta",AX363="Leve"),AND(AU363="Muy Alta",AX363="Menor"),AND(AU363="Muy Alta",AX363="Moderado"),AND(AU363="Muy Alta",AX363="Mayor")),"Alto",IF(OR(AND(AU363="Muy Baja",AX363="Catastrófico"),AND(AU363="Baja",AX363="Catastrófico"),AND(AU363="Media",AX363="Catastrófico"),AND(AU363="Alta",AX363="Catastrófico"),AND(AU363="Muy Alta",AX363="Catastrófico")),"Extremo","")))),"")</f>
        <v>Bajo</v>
      </c>
      <c r="BA363" s="1015" t="s">
        <v>255</v>
      </c>
      <c r="BB363" s="46"/>
      <c r="BC363" s="46"/>
      <c r="BD363" s="103" t="str">
        <f t="shared" si="32"/>
        <v/>
      </c>
      <c r="BE363" s="9"/>
      <c r="BF363" s="9"/>
      <c r="BG363" s="9"/>
      <c r="BH363" s="9"/>
      <c r="BI363" s="46"/>
      <c r="BJ363" s="46"/>
      <c r="BK363" s="46"/>
      <c r="BL363" s="46"/>
      <c r="BM363" s="48"/>
      <c r="BN363" s="48"/>
      <c r="BO363" s="48"/>
      <c r="BP363" s="48"/>
      <c r="BQ363" s="104"/>
      <c r="BR363" s="797"/>
      <c r="BS363" s="883"/>
      <c r="BT363" s="883"/>
      <c r="BU363" s="1050"/>
      <c r="BV363" s="994"/>
      <c r="BW363" s="994"/>
      <c r="BX363" s="1874"/>
      <c r="BY363" s="1852"/>
      <c r="BZ363" s="997"/>
    </row>
    <row r="364" spans="1:78" ht="145" x14ac:dyDescent="0.2">
      <c r="A364" s="1817"/>
      <c r="B364" s="1818"/>
      <c r="C364" s="1910"/>
      <c r="D364" s="1908"/>
      <c r="E364" s="1908"/>
      <c r="F364" s="1759"/>
      <c r="G364" s="995"/>
      <c r="H364" s="1774"/>
      <c r="I364" s="1774"/>
      <c r="J364" s="1767"/>
      <c r="K364" s="1902"/>
      <c r="L364" s="995"/>
      <c r="M364" s="1169"/>
      <c r="N364" s="995"/>
      <c r="O364" s="995"/>
      <c r="P364" s="1191"/>
      <c r="Q364" s="1832"/>
      <c r="R364" s="1774"/>
      <c r="S364" s="1825"/>
      <c r="T364" s="1774"/>
      <c r="U364" s="1825"/>
      <c r="V364" s="1774"/>
      <c r="W364" s="1825"/>
      <c r="X364" s="1781"/>
      <c r="Y364" s="1825"/>
      <c r="Z364" s="1825"/>
      <c r="AA364" s="1769"/>
      <c r="AB364" s="956">
        <v>2</v>
      </c>
      <c r="AC364" s="774" t="s">
        <v>1853</v>
      </c>
      <c r="AD364" s="774" t="s">
        <v>1854</v>
      </c>
      <c r="AE364" s="774" t="s">
        <v>1752</v>
      </c>
      <c r="AF364" s="816" t="str">
        <f>IF(OR(AG364="Preventivo",AG364="Detectivo"),"Probabilidad",IF(AG364="Correctivo","Impacto",""))</f>
        <v>Probabilidad</v>
      </c>
      <c r="AG364" s="780" t="s">
        <v>281</v>
      </c>
      <c r="AH364" s="790">
        <f t="shared" si="29"/>
        <v>0.15</v>
      </c>
      <c r="AI364" s="780" t="s">
        <v>734</v>
      </c>
      <c r="AJ364" s="790">
        <f t="shared" si="30"/>
        <v>0.25</v>
      </c>
      <c r="AK364" s="814">
        <f t="shared" si="31"/>
        <v>0.4</v>
      </c>
      <c r="AL364" s="817">
        <f>IFERROR(IF(AND(AF363="Probabilidad",AF364="Probabilidad"),(AL363-(+AL363*AK364)),IF(AF364="Probabilidad",(S363-(+S363*AK364)),IF(AF364="Impacto",AL363,""))),"")</f>
        <v>0.216</v>
      </c>
      <c r="AM364" s="817">
        <f>IFERROR(IF(AND(AF363="Impacto",AF364="Impacto"),(AM363-(+AM363*AK364)),IF(AF364="Impacto",(Y363-(+Y363*AK364)),IF(AF364="Probabilidad",AM363,""))),"")</f>
        <v>0.2</v>
      </c>
      <c r="AN364" s="751" t="s">
        <v>223</v>
      </c>
      <c r="AO364" s="751" t="s">
        <v>443</v>
      </c>
      <c r="AP364" s="751" t="s">
        <v>241</v>
      </c>
      <c r="AQ364" s="751" t="s">
        <v>226</v>
      </c>
      <c r="AR364" s="1013"/>
      <c r="AS364" s="1767"/>
      <c r="AT364" s="1767"/>
      <c r="AU364" s="1769"/>
      <c r="AV364" s="1767"/>
      <c r="AW364" s="1767"/>
      <c r="AX364" s="1769"/>
      <c r="AY364" s="1769"/>
      <c r="AZ364" s="1769"/>
      <c r="BA364" s="1774"/>
      <c r="BB364" s="789"/>
      <c r="BC364" s="789"/>
      <c r="BD364" s="822" t="str">
        <f t="shared" si="32"/>
        <v/>
      </c>
      <c r="BE364" s="774"/>
      <c r="BF364" s="774"/>
      <c r="BG364" s="774"/>
      <c r="BH364" s="774"/>
      <c r="BI364" s="789"/>
      <c r="BJ364" s="789"/>
      <c r="BK364" s="789"/>
      <c r="BL364" s="789"/>
      <c r="BM364" s="791"/>
      <c r="BN364" s="791"/>
      <c r="BO364" s="791"/>
      <c r="BP364" s="791"/>
      <c r="BQ364" s="792"/>
      <c r="BR364" s="796"/>
      <c r="BS364" s="884"/>
      <c r="BT364" s="884"/>
      <c r="BU364" s="1051"/>
      <c r="BV364" s="995"/>
      <c r="BW364" s="995"/>
      <c r="BX364" s="1875"/>
      <c r="BY364" s="1853"/>
      <c r="BZ364" s="998"/>
    </row>
    <row r="365" spans="1:78" ht="167" x14ac:dyDescent="0.2">
      <c r="A365" s="1817"/>
      <c r="B365" s="1818"/>
      <c r="C365" s="1910"/>
      <c r="D365" s="1908"/>
      <c r="E365" s="1908"/>
      <c r="F365" s="1759"/>
      <c r="G365" s="995"/>
      <c r="H365" s="1774"/>
      <c r="I365" s="1774"/>
      <c r="J365" s="1767"/>
      <c r="K365" s="1902"/>
      <c r="L365" s="995"/>
      <c r="M365" s="1169"/>
      <c r="N365" s="995"/>
      <c r="O365" s="995"/>
      <c r="P365" s="1191"/>
      <c r="Q365" s="1832"/>
      <c r="R365" s="1774"/>
      <c r="S365" s="1825"/>
      <c r="T365" s="1774"/>
      <c r="U365" s="1825"/>
      <c r="V365" s="1774"/>
      <c r="W365" s="1825"/>
      <c r="X365" s="1781"/>
      <c r="Y365" s="1825"/>
      <c r="Z365" s="1825"/>
      <c r="AA365" s="1769"/>
      <c r="AB365" s="956">
        <v>3</v>
      </c>
      <c r="AC365" s="774" t="s">
        <v>1855</v>
      </c>
      <c r="AD365" s="774" t="s">
        <v>598</v>
      </c>
      <c r="AE365" s="774" t="s">
        <v>1856</v>
      </c>
      <c r="AF365" s="813" t="str">
        <f>IF(OR(AG365="Preventivo",AG365="Detectivo"),"Probabilidad",IF(AG365="Correctivo","Impacto",""))</f>
        <v>Impacto</v>
      </c>
      <c r="AG365" s="780" t="s">
        <v>264</v>
      </c>
      <c r="AH365" s="790">
        <f t="shared" si="29"/>
        <v>0.1</v>
      </c>
      <c r="AI365" s="780" t="s">
        <v>222</v>
      </c>
      <c r="AJ365" s="790">
        <f t="shared" si="30"/>
        <v>0.15</v>
      </c>
      <c r="AK365" s="814">
        <f t="shared" si="31"/>
        <v>0.25</v>
      </c>
      <c r="AL365" s="815">
        <f>IFERROR(IF(AND(AF364="Probabilidad",AF365="Probabilidad"),(AL364-(+AL364*AK365)),IF(AND(AF364="Impacto",AF365="Probabilidad"),(AL363-(+AL363*AK365)),IF(AF365="Impacto",AL364,""))),"")</f>
        <v>0.216</v>
      </c>
      <c r="AM365" s="815">
        <f>IFERROR(IF(AND(AF364="Impacto",AF365="Impacto"),(AM364-(+AM364*AK365)),IF(AND(AF364="Probabilidad",AF365="Impacto"),(AM363-(+AM363*AK365)),IF(AF365="Probabilidad",AM364,""))),"")</f>
        <v>0.15000000000000002</v>
      </c>
      <c r="AN365" s="751" t="s">
        <v>223</v>
      </c>
      <c r="AO365" s="751" t="s">
        <v>291</v>
      </c>
      <c r="AP365" s="751" t="s">
        <v>241</v>
      </c>
      <c r="AQ365" s="751" t="s">
        <v>226</v>
      </c>
      <c r="AR365" s="1013"/>
      <c r="AS365" s="1767"/>
      <c r="AT365" s="1767"/>
      <c r="AU365" s="1769"/>
      <c r="AV365" s="1767"/>
      <c r="AW365" s="1767"/>
      <c r="AX365" s="1769"/>
      <c r="AY365" s="1769"/>
      <c r="AZ365" s="1769"/>
      <c r="BA365" s="1774"/>
      <c r="BB365" s="789"/>
      <c r="BC365" s="789"/>
      <c r="BD365" s="822" t="str">
        <f t="shared" si="32"/>
        <v/>
      </c>
      <c r="BE365" s="774"/>
      <c r="BF365" s="774"/>
      <c r="BG365" s="774"/>
      <c r="BH365" s="774"/>
      <c r="BI365" s="789"/>
      <c r="BJ365" s="789"/>
      <c r="BK365" s="789"/>
      <c r="BL365" s="789"/>
      <c r="BM365" s="791"/>
      <c r="BN365" s="791"/>
      <c r="BO365" s="791"/>
      <c r="BP365" s="791"/>
      <c r="BQ365" s="792"/>
      <c r="BR365" s="796"/>
      <c r="BS365" s="884"/>
      <c r="BT365" s="884"/>
      <c r="BU365" s="1051"/>
      <c r="BV365" s="995"/>
      <c r="BW365" s="995"/>
      <c r="BX365" s="1875"/>
      <c r="BY365" s="1853"/>
      <c r="BZ365" s="998"/>
    </row>
    <row r="366" spans="1:78" ht="118" x14ac:dyDescent="0.2">
      <c r="A366" s="1817"/>
      <c r="B366" s="1818"/>
      <c r="C366" s="1910"/>
      <c r="D366" s="1908"/>
      <c r="E366" s="1908"/>
      <c r="F366" s="1759"/>
      <c r="G366" s="995"/>
      <c r="H366" s="1774"/>
      <c r="I366" s="1774"/>
      <c r="J366" s="1767"/>
      <c r="K366" s="1902"/>
      <c r="L366" s="995"/>
      <c r="M366" s="1169"/>
      <c r="N366" s="995"/>
      <c r="O366" s="995"/>
      <c r="P366" s="1191"/>
      <c r="Q366" s="1832"/>
      <c r="R366" s="1774"/>
      <c r="S366" s="1825"/>
      <c r="T366" s="1774"/>
      <c r="U366" s="1825"/>
      <c r="V366" s="1774"/>
      <c r="W366" s="1825"/>
      <c r="X366" s="1781"/>
      <c r="Y366" s="1825"/>
      <c r="Z366" s="1825"/>
      <c r="AA366" s="1769"/>
      <c r="AB366" s="956">
        <v>4</v>
      </c>
      <c r="AC366" s="774" t="s">
        <v>1571</v>
      </c>
      <c r="AD366" s="774">
        <v>1</v>
      </c>
      <c r="AE366" s="774" t="s">
        <v>1480</v>
      </c>
      <c r="AF366" s="813" t="str">
        <f t="shared" si="28"/>
        <v>Probabilidad</v>
      </c>
      <c r="AG366" s="780" t="s">
        <v>281</v>
      </c>
      <c r="AH366" s="790">
        <f t="shared" si="29"/>
        <v>0.15</v>
      </c>
      <c r="AI366" s="780" t="s">
        <v>222</v>
      </c>
      <c r="AJ366" s="790">
        <f t="shared" si="30"/>
        <v>0.15</v>
      </c>
      <c r="AK366" s="814">
        <f t="shared" si="31"/>
        <v>0.3</v>
      </c>
      <c r="AL366" s="815">
        <f>IFERROR(IF(AND(AF365="Probabilidad",AF366="Probabilidad"),(AL365-(+AL365*AK366)),IF(AND(AF365="Impacto",AF366="Probabilidad"),(AL364-(+AL364*AK366)),IF(AF366="Impacto",AL365,""))),"")</f>
        <v>0.1512</v>
      </c>
      <c r="AM366" s="815">
        <f>IFERROR(IF(AND(AF365="Impacto",AF366="Impacto"),(AM365-(+AM365*AK366)),IF(AND(AF365="Probabilidad",AF366="Impacto"),(AM364-(+AM364*AK366)),IF(AF366="Probabilidad",AM365,""))),"")</f>
        <v>0.15000000000000002</v>
      </c>
      <c r="AN366" s="751" t="s">
        <v>859</v>
      </c>
      <c r="AO366" s="751" t="s">
        <v>245</v>
      </c>
      <c r="AP366" s="751" t="s">
        <v>241</v>
      </c>
      <c r="AQ366" s="751" t="s">
        <v>226</v>
      </c>
      <c r="AR366" s="1013"/>
      <c r="AS366" s="1767"/>
      <c r="AT366" s="1767"/>
      <c r="AU366" s="1769"/>
      <c r="AV366" s="1767"/>
      <c r="AW366" s="1767"/>
      <c r="AX366" s="1769"/>
      <c r="AY366" s="1769"/>
      <c r="AZ366" s="1769"/>
      <c r="BA366" s="1774"/>
      <c r="BB366" s="789"/>
      <c r="BC366" s="789"/>
      <c r="BD366" s="822" t="str">
        <f t="shared" si="32"/>
        <v/>
      </c>
      <c r="BE366" s="774"/>
      <c r="BF366" s="774"/>
      <c r="BG366" s="774"/>
      <c r="BH366" s="774"/>
      <c r="BI366" s="789"/>
      <c r="BJ366" s="789"/>
      <c r="BK366" s="789"/>
      <c r="BL366" s="789"/>
      <c r="BM366" s="791"/>
      <c r="BN366" s="791"/>
      <c r="BO366" s="791"/>
      <c r="BP366" s="791"/>
      <c r="BQ366" s="792"/>
      <c r="BR366" s="796"/>
      <c r="BS366" s="884"/>
      <c r="BT366" s="884"/>
      <c r="BU366" s="1051"/>
      <c r="BV366" s="995"/>
      <c r="BW366" s="995"/>
      <c r="BX366" s="1875"/>
      <c r="BY366" s="1853"/>
      <c r="BZ366" s="998"/>
    </row>
    <row r="367" spans="1:78" ht="167" x14ac:dyDescent="0.2">
      <c r="A367" s="1817"/>
      <c r="B367" s="1818"/>
      <c r="C367" s="1910"/>
      <c r="D367" s="1908"/>
      <c r="E367" s="1908"/>
      <c r="F367" s="1759"/>
      <c r="G367" s="995"/>
      <c r="H367" s="1774"/>
      <c r="I367" s="1774"/>
      <c r="J367" s="1767"/>
      <c r="K367" s="1902"/>
      <c r="L367" s="995"/>
      <c r="M367" s="1169"/>
      <c r="N367" s="995"/>
      <c r="O367" s="995"/>
      <c r="P367" s="1191"/>
      <c r="Q367" s="1832"/>
      <c r="R367" s="1774"/>
      <c r="S367" s="1825"/>
      <c r="T367" s="1774"/>
      <c r="U367" s="1825"/>
      <c r="V367" s="1774"/>
      <c r="W367" s="1825"/>
      <c r="X367" s="1781"/>
      <c r="Y367" s="1825"/>
      <c r="Z367" s="1825"/>
      <c r="AA367" s="1769"/>
      <c r="AB367" s="956">
        <v>5</v>
      </c>
      <c r="AC367" s="761" t="s">
        <v>1857</v>
      </c>
      <c r="AD367" s="761">
        <v>4</v>
      </c>
      <c r="AE367" s="761" t="s">
        <v>1784</v>
      </c>
      <c r="AF367" s="813" t="str">
        <f t="shared" si="28"/>
        <v>Probabilidad</v>
      </c>
      <c r="AG367" s="780" t="s">
        <v>221</v>
      </c>
      <c r="AH367" s="790">
        <f t="shared" si="29"/>
        <v>0.25</v>
      </c>
      <c r="AI367" s="780" t="s">
        <v>222</v>
      </c>
      <c r="AJ367" s="790">
        <f t="shared" si="30"/>
        <v>0.15</v>
      </c>
      <c r="AK367" s="814">
        <f t="shared" si="31"/>
        <v>0.4</v>
      </c>
      <c r="AL367" s="815">
        <f>IFERROR(IF(AND(AF366="Probabilidad",AF367="Probabilidad"),(AL366-(+AL366*AK367)),IF(AND(AF366="Impacto",AF367="Probabilidad"),(AL365-(+AL365*AK367)),IF(AF367="Impacto",AL366,""))),"")</f>
        <v>9.0719999999999995E-2</v>
      </c>
      <c r="AM367" s="815">
        <f>IFERROR(IF(AND(AF366="Impacto",AF367="Impacto"),(AM366-(+AM366*AK367)),IF(AND(AF366="Probabilidad",AF367="Impacto"),(AM365-(+AM365*AK367)),IF(AF367="Probabilidad",AM366,""))),"")</f>
        <v>0.15000000000000002</v>
      </c>
      <c r="AN367" s="751" t="s">
        <v>859</v>
      </c>
      <c r="AO367" s="751" t="s">
        <v>291</v>
      </c>
      <c r="AP367" s="751" t="s">
        <v>241</v>
      </c>
      <c r="AQ367" s="751" t="s">
        <v>226</v>
      </c>
      <c r="AR367" s="1013"/>
      <c r="AS367" s="1767"/>
      <c r="AT367" s="1767"/>
      <c r="AU367" s="1769"/>
      <c r="AV367" s="1767"/>
      <c r="AW367" s="1767"/>
      <c r="AX367" s="1769"/>
      <c r="AY367" s="1769"/>
      <c r="AZ367" s="1769"/>
      <c r="BA367" s="1774"/>
      <c r="BB367" s="789"/>
      <c r="BC367" s="789"/>
      <c r="BD367" s="822" t="str">
        <f t="shared" si="32"/>
        <v/>
      </c>
      <c r="BE367" s="774"/>
      <c r="BF367" s="774"/>
      <c r="BG367" s="774"/>
      <c r="BH367" s="774"/>
      <c r="BI367" s="789"/>
      <c r="BJ367" s="789"/>
      <c r="BK367" s="789"/>
      <c r="BL367" s="789"/>
      <c r="BM367" s="791"/>
      <c r="BN367" s="791"/>
      <c r="BO367" s="791"/>
      <c r="BP367" s="791"/>
      <c r="BQ367" s="792"/>
      <c r="BR367" s="796"/>
      <c r="BS367" s="884"/>
      <c r="BT367" s="884"/>
      <c r="BU367" s="1051"/>
      <c r="BV367" s="995"/>
      <c r="BW367" s="995"/>
      <c r="BX367" s="1875"/>
      <c r="BY367" s="1853"/>
      <c r="BZ367" s="998"/>
    </row>
    <row r="368" spans="1:78" ht="168" thickBot="1" x14ac:dyDescent="0.25">
      <c r="A368" s="1817"/>
      <c r="B368" s="1818"/>
      <c r="C368" s="1910"/>
      <c r="D368" s="1908"/>
      <c r="E368" s="1908"/>
      <c r="F368" s="1759"/>
      <c r="G368" s="995"/>
      <c r="H368" s="1774"/>
      <c r="I368" s="1774"/>
      <c r="J368" s="1768"/>
      <c r="K368" s="1902"/>
      <c r="L368" s="995"/>
      <c r="M368" s="1170"/>
      <c r="N368" s="995"/>
      <c r="O368" s="995"/>
      <c r="P368" s="1191"/>
      <c r="Q368" s="1832"/>
      <c r="R368" s="1774"/>
      <c r="S368" s="1825"/>
      <c r="T368" s="1774"/>
      <c r="U368" s="1825"/>
      <c r="V368" s="1774"/>
      <c r="W368" s="1825"/>
      <c r="X368" s="1781"/>
      <c r="Y368" s="1825"/>
      <c r="Z368" s="1825"/>
      <c r="AA368" s="1769"/>
      <c r="AB368" s="957">
        <v>6</v>
      </c>
      <c r="AC368" s="752" t="s">
        <v>1778</v>
      </c>
      <c r="AD368" s="752">
        <v>4</v>
      </c>
      <c r="AE368" s="752" t="s">
        <v>1858</v>
      </c>
      <c r="AF368" s="896" t="str">
        <f t="shared" si="28"/>
        <v>Impacto</v>
      </c>
      <c r="AG368" s="888" t="s">
        <v>264</v>
      </c>
      <c r="AH368" s="887">
        <f t="shared" si="29"/>
        <v>0.1</v>
      </c>
      <c r="AI368" s="888" t="s">
        <v>222</v>
      </c>
      <c r="AJ368" s="887">
        <f t="shared" si="30"/>
        <v>0.15</v>
      </c>
      <c r="AK368" s="889">
        <f t="shared" si="31"/>
        <v>0.25</v>
      </c>
      <c r="AL368" s="815">
        <f>IFERROR(IF(AND(AF367="Probabilidad",AF368="Probabilidad"),(AL367-(+AL367*AK368)),IF(AND(AF367="Impacto",AF368="Probabilidad"),(AL366-(+AL366*AK368)),IF(AF368="Impacto",AL367,""))),"")</f>
        <v>9.0719999999999995E-2</v>
      </c>
      <c r="AM368" s="815">
        <f>IFERROR(IF(AND(AF367="Impacto",AF368="Impacto"),(AM367-(+AM367*AK368)),IF(AND(AF367="Probabilidad",AF368="Impacto"),(AM366-(+AM366*AK368)),IF(AF368="Probabilidad",AM367,""))),"")</f>
        <v>0.11250000000000002</v>
      </c>
      <c r="AN368" s="51" t="s">
        <v>859</v>
      </c>
      <c r="AO368" s="51" t="s">
        <v>291</v>
      </c>
      <c r="AP368" s="51" t="s">
        <v>241</v>
      </c>
      <c r="AQ368" s="51" t="s">
        <v>226</v>
      </c>
      <c r="AR368" s="1014"/>
      <c r="AS368" s="1768"/>
      <c r="AT368" s="1768"/>
      <c r="AU368" s="1770"/>
      <c r="AV368" s="1768"/>
      <c r="AW368" s="1768"/>
      <c r="AX368" s="1770"/>
      <c r="AY368" s="1770"/>
      <c r="AZ368" s="1770"/>
      <c r="BA368" s="1775"/>
      <c r="BB368" s="770"/>
      <c r="BC368" s="770"/>
      <c r="BD368" s="762" t="str">
        <f t="shared" si="32"/>
        <v/>
      </c>
      <c r="BE368" s="757"/>
      <c r="BF368" s="757"/>
      <c r="BG368" s="757"/>
      <c r="BH368" s="757"/>
      <c r="BI368" s="770"/>
      <c r="BJ368" s="770"/>
      <c r="BK368" s="770"/>
      <c r="BL368" s="770"/>
      <c r="BM368" s="749"/>
      <c r="BN368" s="749"/>
      <c r="BO368" s="749"/>
      <c r="BP368" s="749"/>
      <c r="BQ368" s="766"/>
      <c r="BR368" s="890"/>
      <c r="BS368" s="891"/>
      <c r="BT368" s="891"/>
      <c r="BU368" s="1052"/>
      <c r="BV368" s="996"/>
      <c r="BW368" s="996"/>
      <c r="BX368" s="1876"/>
      <c r="BY368" s="1854"/>
      <c r="BZ368" s="999"/>
    </row>
    <row r="369" spans="1:78" ht="118" x14ac:dyDescent="0.2">
      <c r="A369" s="1817"/>
      <c r="B369" s="1818"/>
      <c r="C369" s="1910"/>
      <c r="D369" s="1908" t="s">
        <v>1387</v>
      </c>
      <c r="E369" s="1908" t="s">
        <v>809</v>
      </c>
      <c r="F369" s="1759">
        <v>3</v>
      </c>
      <c r="G369" s="995" t="s">
        <v>1859</v>
      </c>
      <c r="H369" s="1774" t="s">
        <v>1243</v>
      </c>
      <c r="I369" s="1774" t="s">
        <v>1218</v>
      </c>
      <c r="J369" s="1812" t="str">
        <f>IF(D369="","",IF(D369="RG",[1]Árbol!A380,IF(D369="RIC",[1]Árbol!A380,IF(D369="RLAFT",[1]Árbol!A380,IF(D369="RF",[1]Árbol!A380,IF(I369="","",(CONCATENATE(I369," ",$M$3," ",G369," ",$M$4," ",O369," ",$M$5," ",N369))))))))</f>
        <v>Pérdida de confidencialidad e integridad de TOKENS BANCARIOS  1. Perdida o modificación de información. 
2. Fallas Humanas.  1. Ausencia de control de acceso.
2. Desconocimiento de políticas de seguridad de la información.</v>
      </c>
      <c r="K369" s="1902" t="s">
        <v>313</v>
      </c>
      <c r="L369" s="995" t="s">
        <v>562</v>
      </c>
      <c r="M369" s="1168" t="s">
        <v>1389</v>
      </c>
      <c r="N369" s="995" t="s">
        <v>1860</v>
      </c>
      <c r="O369" s="995" t="s">
        <v>1861</v>
      </c>
      <c r="P369" s="1488" t="s">
        <v>1392</v>
      </c>
      <c r="Q369" s="1832" t="s">
        <v>1392</v>
      </c>
      <c r="R369" s="1774" t="s">
        <v>250</v>
      </c>
      <c r="S369" s="1825">
        <f>IF(R369="Muy Alta",100%,IF(R369="Alta",80%,IF(R369="Media",60%,IF(R369="Baja",40%,IF(R369="Muy Baja",20%,"")))))</f>
        <v>0.4</v>
      </c>
      <c r="T369" s="1774" t="s">
        <v>317</v>
      </c>
      <c r="U369" s="1825">
        <f>IF(T369="Catastrófico",100%,IF(T369="Mayor",80%,IF(T369="Moderado",60%,IF(T369="Menor",40%,IF(T369="Leve",20%,"")))))</f>
        <v>0.2</v>
      </c>
      <c r="V369" s="1774" t="s">
        <v>317</v>
      </c>
      <c r="W369" s="1825">
        <f>IF(V369="Catastrófico",100%,IF(V369="Mayor",80%,IF(V369="Moderado",60%,IF(V369="Menor",40%,IF(V369="Leve",20%,"")))))</f>
        <v>0.2</v>
      </c>
      <c r="X369" s="1781" t="str">
        <f>IF(Y369=100%,"Catastrófico",IF(Y369=80%,"Mayor",IF(Y369=60%,"Moderado",IF(Y369=40%,"Menor",IF(Y369=20%,"Leve","")))))</f>
        <v>Leve</v>
      </c>
      <c r="Y369" s="1825">
        <f>IF(AND(U369="",W369=""),"",MAX(U369,W369))</f>
        <v>0.2</v>
      </c>
      <c r="Z369" s="1825" t="str">
        <f>CONCATENATE(R369,X369)</f>
        <v>BajaLeve</v>
      </c>
      <c r="AA369" s="1769" t="str">
        <f>IF(Z369="Muy AltaLeve","Alto",IF(Z369="Muy AltaMenor","Alto",IF(Z369="Muy AltaModerado","Alto",IF(Z369="Muy AltaMayor","Alto",IF(Z369="Muy AltaCatastrófico","Extremo",IF(Z369="AltaLeve","Moderado",IF(Z369="AltaMenor","Moderado",IF(Z369="AltaModerado","Alto",IF(Z369="AltaMayor","Alto",IF(Z369="AltaCatastrófico","Extremo",IF(Z369="MediaLeve","Moderado",IF(Z369="MediaMenor","Moderado",IF(Z369="MediaModerado","Moderado",IF(Z369="MediaMayor","Alto",IF(Z369="MediaCatastrófico","Extremo",IF(Z369="BajaLeve","Bajo",IF(Z369="BajaMenor","Moderado",IF(Z369="BajaModerado","Moderado",IF(Z369="BajaMayor","Alto",IF(Z369="BajaCatastrófico","Extremo",IF(Z369="Muy BajaLeve","Bajo",IF(Z369="Muy BajaMenor","Bajo",IF(Z369="Muy BajaModerado","Moderado",IF(Z369="Muy BajaMayor","Alto",IF(Z369="Muy BajaCatastrófico","Extremo","")))))))))))))))))))))))))</f>
        <v>Bajo</v>
      </c>
      <c r="AB369" s="350">
        <v>1</v>
      </c>
      <c r="AC369" s="9" t="s">
        <v>1571</v>
      </c>
      <c r="AD369" s="9">
        <v>1.2</v>
      </c>
      <c r="AE369" s="9" t="s">
        <v>1572</v>
      </c>
      <c r="AF369" s="99" t="str">
        <f t="shared" si="28"/>
        <v>Probabilidad</v>
      </c>
      <c r="AG369" s="10" t="s">
        <v>281</v>
      </c>
      <c r="AH369" s="787">
        <f t="shared" si="29"/>
        <v>0.15</v>
      </c>
      <c r="AI369" s="10" t="s">
        <v>222</v>
      </c>
      <c r="AJ369" s="787">
        <f t="shared" si="30"/>
        <v>0.15</v>
      </c>
      <c r="AK369" s="101">
        <f t="shared" si="31"/>
        <v>0.3</v>
      </c>
      <c r="AL369" s="100">
        <f>IFERROR(IF(AF369="Probabilidad",(S369-(+S369*AK369)),IF(AF369="Impacto",S369,"")),"")</f>
        <v>0.28000000000000003</v>
      </c>
      <c r="AM369" s="100">
        <f>IFERROR(IF(AF369="Impacto",(Y369-(+Y369*AK369)),IF(AF369="Probabilidad",Y369,"")),"")</f>
        <v>0.2</v>
      </c>
      <c r="AN369" s="50" t="s">
        <v>859</v>
      </c>
      <c r="AO369" s="50" t="s">
        <v>245</v>
      </c>
      <c r="AP369" s="50" t="s">
        <v>241</v>
      </c>
      <c r="AQ369" s="50" t="s">
        <v>226</v>
      </c>
      <c r="AR369" s="1764" t="s">
        <v>1842</v>
      </c>
      <c r="AS369" s="1035">
        <f>S369</f>
        <v>0.4</v>
      </c>
      <c r="AT369" s="1035">
        <f>IF(AL369="","",MIN(AL369:AL374))</f>
        <v>0.28000000000000003</v>
      </c>
      <c r="AU369" s="1032" t="str">
        <f>IFERROR(IF(AT369="","",IF(AT369&lt;=0.2,"Muy Baja",IF(AT369&lt;=0.4,"Baja",IF(AT369&lt;=0.6,"Media",IF(AT369&lt;=0.8,"Alta","Muy Alta"))))),"")</f>
        <v>Baja</v>
      </c>
      <c r="AV369" s="1035">
        <f>Y369</f>
        <v>0.2</v>
      </c>
      <c r="AW369" s="1035">
        <f>IF(AM369="","",MIN(AM369:AM374))</f>
        <v>0.2</v>
      </c>
      <c r="AX369" s="1032" t="str">
        <f>IFERROR(IF(AW369="","",IF(AW369&lt;=0.2,"Leve",IF(AW369&lt;=0.4,"Menor",IF(AW369&lt;=0.6,"Moderado",IF(AW369&lt;=0.8,"Mayor","Catastrófico"))))),"")</f>
        <v>Leve</v>
      </c>
      <c r="AY369" s="1032" t="str">
        <f>AA369</f>
        <v>Bajo</v>
      </c>
      <c r="AZ369" s="1032" t="str">
        <f>IFERROR(IF(OR(AND(AU369="Muy Baja",AX369="Leve"),AND(AU369="Muy Baja",AX369="Menor"),AND(AU369="Baja",AX369="Leve")),"Bajo",IF(OR(AND(AU369="Muy baja",AX369="Moderado"),AND(AU369="Baja",AX369="Menor"),AND(AU369="Baja",AX369="Moderado"),AND(AU369="Media",AX369="Leve"),AND(AU369="Media",AX369="Menor"),AND(AU369="Media",AX369="Moderado"),AND(AU369="Alta",AX369="Leve"),AND(AU369="Alta",AX369="Menor")),"Moderado",IF(OR(AND(AU369="Muy Baja",AX369="Mayor"),AND(AU369="Baja",AX369="Mayor"),AND(AU369="Media",AX369="Mayor"),AND(AU369="Alta",AX369="Moderado"),AND(AU369="Alta",AX369="Mayor"),AND(AU369="Muy Alta",AX369="Leve"),AND(AU369="Muy Alta",AX369="Menor"),AND(AU369="Muy Alta",AX369="Moderado"),AND(AU369="Muy Alta",AX369="Mayor")),"Alto",IF(OR(AND(AU369="Muy Baja",AX369="Catastrófico"),AND(AU369="Baja",AX369="Catastrófico"),AND(AU369="Media",AX369="Catastrófico"),AND(AU369="Alta",AX369="Catastrófico"),AND(AU369="Muy Alta",AX369="Catastrófico")),"Extremo","")))),"")</f>
        <v>Bajo</v>
      </c>
      <c r="BA369" s="1015" t="s">
        <v>255</v>
      </c>
      <c r="BB369" s="309"/>
      <c r="BC369" s="46"/>
      <c r="BD369" s="103" t="str">
        <f t="shared" si="32"/>
        <v/>
      </c>
      <c r="BE369" s="9"/>
      <c r="BF369" s="9"/>
      <c r="BG369" s="9"/>
      <c r="BH369" s="9"/>
      <c r="BI369" s="46"/>
      <c r="BJ369" s="46"/>
      <c r="BK369" s="46"/>
      <c r="BL369" s="46"/>
      <c r="BM369" s="48"/>
      <c r="BN369" s="48"/>
      <c r="BO369" s="48"/>
      <c r="BP369" s="48"/>
      <c r="BQ369" s="104"/>
      <c r="BR369" s="797"/>
      <c r="BS369" s="883"/>
      <c r="BT369" s="883"/>
      <c r="BU369" s="1050"/>
      <c r="BV369" s="994"/>
      <c r="BW369" s="994"/>
      <c r="BX369" s="1874"/>
      <c r="BY369" s="1852"/>
      <c r="BZ369" s="997"/>
    </row>
    <row r="370" spans="1:78" ht="16" x14ac:dyDescent="0.2">
      <c r="A370" s="1817"/>
      <c r="B370" s="1818"/>
      <c r="C370" s="1910"/>
      <c r="D370" s="1908"/>
      <c r="E370" s="1908"/>
      <c r="F370" s="1759"/>
      <c r="G370" s="995"/>
      <c r="H370" s="1774"/>
      <c r="I370" s="1774"/>
      <c r="J370" s="1767"/>
      <c r="K370" s="1902"/>
      <c r="L370" s="995"/>
      <c r="M370" s="1169"/>
      <c r="N370" s="995"/>
      <c r="O370" s="995"/>
      <c r="P370" s="1488"/>
      <c r="Q370" s="1832"/>
      <c r="R370" s="1774"/>
      <c r="S370" s="1825"/>
      <c r="T370" s="1774"/>
      <c r="U370" s="1825"/>
      <c r="V370" s="1774"/>
      <c r="W370" s="1825"/>
      <c r="X370" s="1781"/>
      <c r="Y370" s="1825"/>
      <c r="Z370" s="1825"/>
      <c r="AA370" s="1769"/>
      <c r="AB370" s="956">
        <v>2</v>
      </c>
      <c r="AC370" s="898"/>
      <c r="AD370" s="898"/>
      <c r="AE370" s="774"/>
      <c r="AF370" s="813" t="str">
        <f t="shared" si="28"/>
        <v/>
      </c>
      <c r="AG370" s="780"/>
      <c r="AH370" s="790" t="str">
        <f t="shared" si="29"/>
        <v/>
      </c>
      <c r="AI370" s="780"/>
      <c r="AJ370" s="790" t="str">
        <f t="shared" si="30"/>
        <v/>
      </c>
      <c r="AK370" s="814" t="str">
        <f t="shared" si="31"/>
        <v/>
      </c>
      <c r="AL370" s="815" t="str">
        <f>IFERROR(IF(AND(AF369="Probabilidad",AF370="Probabilidad"),(AL369-(+AL369*AK370)),IF(AF370="Probabilidad",(S369-(+S369*AK370)),IF(AF370="Impacto",AL369,""))),"")</f>
        <v/>
      </c>
      <c r="AM370" s="815" t="str">
        <f>IFERROR(IF(AND(AF369="Impacto",AF370="Impacto"),(AM369-(+AM369*AK370)),IF(AF370="Impacto",(Y369-(+Y369*AK370)),IF(AF370="Probabilidad",AM369,""))),"")</f>
        <v/>
      </c>
      <c r="AN370" s="751"/>
      <c r="AO370" s="751"/>
      <c r="AP370" s="751"/>
      <c r="AQ370" s="751"/>
      <c r="AR370" s="1013"/>
      <c r="AS370" s="1767"/>
      <c r="AT370" s="1767"/>
      <c r="AU370" s="1769"/>
      <c r="AV370" s="1767"/>
      <c r="AW370" s="1767"/>
      <c r="AX370" s="1769"/>
      <c r="AY370" s="1769"/>
      <c r="AZ370" s="1769"/>
      <c r="BA370" s="1774"/>
      <c r="BB370" s="894"/>
      <c r="BC370" s="789"/>
      <c r="BD370" s="822" t="str">
        <f t="shared" si="32"/>
        <v/>
      </c>
      <c r="BE370" s="774"/>
      <c r="BF370" s="774"/>
      <c r="BG370" s="774"/>
      <c r="BH370" s="774"/>
      <c r="BI370" s="789"/>
      <c r="BJ370" s="789"/>
      <c r="BK370" s="789"/>
      <c r="BL370" s="789"/>
      <c r="BM370" s="791"/>
      <c r="BN370" s="791"/>
      <c r="BO370" s="791"/>
      <c r="BP370" s="791"/>
      <c r="BQ370" s="792"/>
      <c r="BR370" s="796"/>
      <c r="BS370" s="884"/>
      <c r="BT370" s="884"/>
      <c r="BU370" s="1051"/>
      <c r="BV370" s="995"/>
      <c r="BW370" s="995"/>
      <c r="BX370" s="1875"/>
      <c r="BY370" s="1853"/>
      <c r="BZ370" s="998"/>
    </row>
    <row r="371" spans="1:78" ht="16" x14ac:dyDescent="0.2">
      <c r="A371" s="1817"/>
      <c r="B371" s="1818"/>
      <c r="C371" s="1910"/>
      <c r="D371" s="1908"/>
      <c r="E371" s="1908"/>
      <c r="F371" s="1759"/>
      <c r="G371" s="995"/>
      <c r="H371" s="1774"/>
      <c r="I371" s="1774"/>
      <c r="J371" s="1767"/>
      <c r="K371" s="1902"/>
      <c r="L371" s="995"/>
      <c r="M371" s="1169"/>
      <c r="N371" s="995"/>
      <c r="O371" s="995"/>
      <c r="P371" s="1488"/>
      <c r="Q371" s="1832"/>
      <c r="R371" s="1774"/>
      <c r="S371" s="1825"/>
      <c r="T371" s="1774"/>
      <c r="U371" s="1825"/>
      <c r="V371" s="1774"/>
      <c r="W371" s="1825"/>
      <c r="X371" s="1781"/>
      <c r="Y371" s="1825"/>
      <c r="Z371" s="1825"/>
      <c r="AA371" s="1769"/>
      <c r="AB371" s="956">
        <v>3</v>
      </c>
      <c r="AC371" s="898"/>
      <c r="AD371" s="898"/>
      <c r="AE371" s="774"/>
      <c r="AF371" s="813" t="str">
        <f t="shared" si="28"/>
        <v/>
      </c>
      <c r="AG371" s="780"/>
      <c r="AH371" s="790" t="str">
        <f t="shared" si="29"/>
        <v/>
      </c>
      <c r="AI371" s="780"/>
      <c r="AJ371" s="790" t="str">
        <f t="shared" si="30"/>
        <v/>
      </c>
      <c r="AK371" s="814" t="str">
        <f t="shared" si="31"/>
        <v/>
      </c>
      <c r="AL371" s="815" t="str">
        <f>IFERROR(IF(AND(AF370="Probabilidad",AF371="Probabilidad"),(AL370-(+AL370*AK371)),IF(AND(AF370="Impacto",AF371="Probabilidad"),(AL369-(+AL369*AK371)),IF(AF371="Impacto",AL370,""))),"")</f>
        <v/>
      </c>
      <c r="AM371" s="815" t="str">
        <f>IFERROR(IF(AND(AF370="Impacto",AF371="Impacto"),(AM370-(+AM370*AK371)),IF(AND(AF370="Probabilidad",AF371="Impacto"),(AM369-(+AM369*AK371)),IF(AF371="Probabilidad",AM370,""))),"")</f>
        <v/>
      </c>
      <c r="AN371" s="751"/>
      <c r="AO371" s="751"/>
      <c r="AP371" s="751"/>
      <c r="AQ371" s="751"/>
      <c r="AR371" s="1013"/>
      <c r="AS371" s="1767"/>
      <c r="AT371" s="1767"/>
      <c r="AU371" s="1769"/>
      <c r="AV371" s="1767"/>
      <c r="AW371" s="1767"/>
      <c r="AX371" s="1769"/>
      <c r="AY371" s="1769"/>
      <c r="AZ371" s="1769"/>
      <c r="BA371" s="1774"/>
      <c r="BB371" s="894"/>
      <c r="BC371" s="789"/>
      <c r="BD371" s="822" t="str">
        <f t="shared" si="32"/>
        <v/>
      </c>
      <c r="BE371" s="774"/>
      <c r="BF371" s="774"/>
      <c r="BG371" s="774"/>
      <c r="BH371" s="774"/>
      <c r="BI371" s="789"/>
      <c r="BJ371" s="789"/>
      <c r="BK371" s="789"/>
      <c r="BL371" s="789"/>
      <c r="BM371" s="791"/>
      <c r="BN371" s="791"/>
      <c r="BO371" s="791"/>
      <c r="BP371" s="791"/>
      <c r="BQ371" s="792"/>
      <c r="BR371" s="796"/>
      <c r="BS371" s="884"/>
      <c r="BT371" s="884"/>
      <c r="BU371" s="1051"/>
      <c r="BV371" s="995"/>
      <c r="BW371" s="995"/>
      <c r="BX371" s="1875"/>
      <c r="BY371" s="1853"/>
      <c r="BZ371" s="998"/>
    </row>
    <row r="372" spans="1:78" ht="16" x14ac:dyDescent="0.2">
      <c r="A372" s="1817"/>
      <c r="B372" s="1818"/>
      <c r="C372" s="1910"/>
      <c r="D372" s="1908"/>
      <c r="E372" s="1908"/>
      <c r="F372" s="1759"/>
      <c r="G372" s="995"/>
      <c r="H372" s="1774"/>
      <c r="I372" s="1774"/>
      <c r="J372" s="1767"/>
      <c r="K372" s="1902"/>
      <c r="L372" s="995"/>
      <c r="M372" s="1169"/>
      <c r="N372" s="995"/>
      <c r="O372" s="995"/>
      <c r="P372" s="1488"/>
      <c r="Q372" s="1832"/>
      <c r="R372" s="1774"/>
      <c r="S372" s="1825"/>
      <c r="T372" s="1774"/>
      <c r="U372" s="1825"/>
      <c r="V372" s="1774"/>
      <c r="W372" s="1825"/>
      <c r="X372" s="1781"/>
      <c r="Y372" s="1825"/>
      <c r="Z372" s="1825"/>
      <c r="AA372" s="1769"/>
      <c r="AB372" s="956">
        <v>4</v>
      </c>
      <c r="AC372" s="898"/>
      <c r="AD372" s="898"/>
      <c r="AE372" s="774"/>
      <c r="AF372" s="813" t="str">
        <f t="shared" si="28"/>
        <v/>
      </c>
      <c r="AG372" s="780"/>
      <c r="AH372" s="790" t="str">
        <f t="shared" si="29"/>
        <v/>
      </c>
      <c r="AI372" s="780"/>
      <c r="AJ372" s="790" t="str">
        <f t="shared" si="30"/>
        <v/>
      </c>
      <c r="AK372" s="814" t="str">
        <f t="shared" si="31"/>
        <v/>
      </c>
      <c r="AL372" s="815" t="str">
        <f>IFERROR(IF(AND(AF371="Probabilidad",AF372="Probabilidad"),(AL371-(+AL371*AK372)),IF(AND(AF371="Impacto",AF372="Probabilidad"),(AL370-(+AL370*AK372)),IF(AF372="Impacto",AL371,""))),"")</f>
        <v/>
      </c>
      <c r="AM372" s="815" t="str">
        <f>IFERROR(IF(AND(AF371="Impacto",AF372="Impacto"),(AM371-(+AM371*AK372)),IF(AND(AF371="Probabilidad",AF372="Impacto"),(AM370-(+AM370*AK372)),IF(AF372="Probabilidad",AM371,""))),"")</f>
        <v/>
      </c>
      <c r="AN372" s="751"/>
      <c r="AO372" s="751"/>
      <c r="AP372" s="751"/>
      <c r="AQ372" s="751"/>
      <c r="AR372" s="1013"/>
      <c r="AS372" s="1767"/>
      <c r="AT372" s="1767"/>
      <c r="AU372" s="1769"/>
      <c r="AV372" s="1767"/>
      <c r="AW372" s="1767"/>
      <c r="AX372" s="1769"/>
      <c r="AY372" s="1769"/>
      <c r="AZ372" s="1769"/>
      <c r="BA372" s="1774"/>
      <c r="BB372" s="894"/>
      <c r="BC372" s="789"/>
      <c r="BD372" s="822" t="str">
        <f t="shared" si="32"/>
        <v/>
      </c>
      <c r="BE372" s="774"/>
      <c r="BF372" s="774"/>
      <c r="BG372" s="774"/>
      <c r="BH372" s="774"/>
      <c r="BI372" s="789"/>
      <c r="BJ372" s="789"/>
      <c r="BK372" s="789"/>
      <c r="BL372" s="789"/>
      <c r="BM372" s="791"/>
      <c r="BN372" s="791"/>
      <c r="BO372" s="791"/>
      <c r="BP372" s="791"/>
      <c r="BQ372" s="792"/>
      <c r="BR372" s="796"/>
      <c r="BS372" s="884"/>
      <c r="BT372" s="884"/>
      <c r="BU372" s="1051"/>
      <c r="BV372" s="995"/>
      <c r="BW372" s="995"/>
      <c r="BX372" s="1875"/>
      <c r="BY372" s="1853"/>
      <c r="BZ372" s="998"/>
    </row>
    <row r="373" spans="1:78" ht="16" x14ac:dyDescent="0.2">
      <c r="A373" s="1817"/>
      <c r="B373" s="1818"/>
      <c r="C373" s="1910"/>
      <c r="D373" s="1908"/>
      <c r="E373" s="1908"/>
      <c r="F373" s="1759"/>
      <c r="G373" s="995"/>
      <c r="H373" s="1774"/>
      <c r="I373" s="1774"/>
      <c r="J373" s="1767"/>
      <c r="K373" s="1902"/>
      <c r="L373" s="995"/>
      <c r="M373" s="1169"/>
      <c r="N373" s="995"/>
      <c r="O373" s="995"/>
      <c r="P373" s="1488"/>
      <c r="Q373" s="1832"/>
      <c r="R373" s="1774"/>
      <c r="S373" s="1825"/>
      <c r="T373" s="1774"/>
      <c r="U373" s="1825"/>
      <c r="V373" s="1774"/>
      <c r="W373" s="1825"/>
      <c r="X373" s="1781"/>
      <c r="Y373" s="1825"/>
      <c r="Z373" s="1825"/>
      <c r="AA373" s="1769"/>
      <c r="AB373" s="956">
        <v>5</v>
      </c>
      <c r="AC373" s="900"/>
      <c r="AD373" s="900"/>
      <c r="AE373" s="28"/>
      <c r="AF373" s="813" t="str">
        <f t="shared" si="28"/>
        <v/>
      </c>
      <c r="AG373" s="780"/>
      <c r="AH373" s="790" t="str">
        <f t="shared" si="29"/>
        <v/>
      </c>
      <c r="AI373" s="780"/>
      <c r="AJ373" s="790" t="str">
        <f t="shared" si="30"/>
        <v/>
      </c>
      <c r="AK373" s="814" t="str">
        <f t="shared" si="31"/>
        <v/>
      </c>
      <c r="AL373" s="815" t="str">
        <f>IFERROR(IF(AND(AF372="Probabilidad",AF373="Probabilidad"),(AL372-(+AL372*AK373)),IF(AND(AF372="Impacto",AF373="Probabilidad"),(AL371-(+AL371*AK373)),IF(AF373="Impacto",AL372,""))),"")</f>
        <v/>
      </c>
      <c r="AM373" s="815" t="str">
        <f>IFERROR(IF(AND(AF372="Impacto",AF373="Impacto"),(AM372-(+AM372*AK373)),IF(AND(AF372="Probabilidad",AF373="Impacto"),(AM371-(+AM371*AK373)),IF(AF373="Probabilidad",AM372,""))),"")</f>
        <v/>
      </c>
      <c r="AN373" s="751"/>
      <c r="AO373" s="751"/>
      <c r="AP373" s="751"/>
      <c r="AQ373" s="751"/>
      <c r="AR373" s="1013"/>
      <c r="AS373" s="1767"/>
      <c r="AT373" s="1767"/>
      <c r="AU373" s="1769"/>
      <c r="AV373" s="1767"/>
      <c r="AW373" s="1767"/>
      <c r="AX373" s="1769"/>
      <c r="AY373" s="1769"/>
      <c r="AZ373" s="1769"/>
      <c r="BA373" s="1774"/>
      <c r="BB373" s="894"/>
      <c r="BC373" s="789"/>
      <c r="BD373" s="822" t="str">
        <f t="shared" si="32"/>
        <v/>
      </c>
      <c r="BE373" s="774"/>
      <c r="BF373" s="774"/>
      <c r="BG373" s="774"/>
      <c r="BH373" s="774"/>
      <c r="BI373" s="789"/>
      <c r="BJ373" s="789"/>
      <c r="BK373" s="789"/>
      <c r="BL373" s="789"/>
      <c r="BM373" s="791"/>
      <c r="BN373" s="791"/>
      <c r="BO373" s="791"/>
      <c r="BP373" s="791"/>
      <c r="BQ373" s="792"/>
      <c r="BR373" s="796"/>
      <c r="BS373" s="884"/>
      <c r="BT373" s="884"/>
      <c r="BU373" s="1051"/>
      <c r="BV373" s="995"/>
      <c r="BW373" s="995"/>
      <c r="BX373" s="1875"/>
      <c r="BY373" s="1853"/>
      <c r="BZ373" s="998"/>
    </row>
    <row r="374" spans="1:78" ht="17" thickBot="1" x14ac:dyDescent="0.25">
      <c r="A374" s="1817"/>
      <c r="B374" s="1818"/>
      <c r="C374" s="1910"/>
      <c r="D374" s="1908"/>
      <c r="E374" s="1908"/>
      <c r="F374" s="1759"/>
      <c r="G374" s="995"/>
      <c r="H374" s="1774"/>
      <c r="I374" s="1774"/>
      <c r="J374" s="1768"/>
      <c r="K374" s="1902"/>
      <c r="L374" s="995"/>
      <c r="M374" s="1170"/>
      <c r="N374" s="995"/>
      <c r="O374" s="995"/>
      <c r="P374" s="1488"/>
      <c r="Q374" s="1832"/>
      <c r="R374" s="1774"/>
      <c r="S374" s="1825"/>
      <c r="T374" s="1774"/>
      <c r="U374" s="1825"/>
      <c r="V374" s="1774"/>
      <c r="W374" s="1825"/>
      <c r="X374" s="1781"/>
      <c r="Y374" s="1825"/>
      <c r="Z374" s="1825"/>
      <c r="AA374" s="1769"/>
      <c r="AB374" s="957">
        <v>6</v>
      </c>
      <c r="AC374" s="757"/>
      <c r="AD374" s="757"/>
      <c r="AE374" s="757"/>
      <c r="AF374" s="896" t="str">
        <f t="shared" si="28"/>
        <v/>
      </c>
      <c r="AG374" s="888"/>
      <c r="AH374" s="887" t="str">
        <f t="shared" si="29"/>
        <v/>
      </c>
      <c r="AI374" s="888"/>
      <c r="AJ374" s="887" t="str">
        <f t="shared" si="30"/>
        <v/>
      </c>
      <c r="AK374" s="889" t="str">
        <f t="shared" si="31"/>
        <v/>
      </c>
      <c r="AL374" s="815" t="str">
        <f>IFERROR(IF(AND(AF373="Probabilidad",AF374="Probabilidad"),(AL373-(+AL373*AK374)),IF(AND(AF373="Impacto",AF374="Probabilidad"),(AL372-(+AL372*AK374)),IF(AF374="Impacto",AL373,""))),"")</f>
        <v/>
      </c>
      <c r="AM374" s="815" t="str">
        <f>IFERROR(IF(AND(AF373="Impacto",AF374="Impacto"),(AM373-(+AM373*AK374)),IF(AND(AF373="Probabilidad",AF374="Impacto"),(AM372-(+AM372*AK374)),IF(AF374="Probabilidad",AM373,""))),"")</f>
        <v/>
      </c>
      <c r="AN374" s="51"/>
      <c r="AO374" s="51"/>
      <c r="AP374" s="51"/>
      <c r="AQ374" s="51"/>
      <c r="AR374" s="1014"/>
      <c r="AS374" s="1768"/>
      <c r="AT374" s="1768"/>
      <c r="AU374" s="1770"/>
      <c r="AV374" s="1768"/>
      <c r="AW374" s="1768"/>
      <c r="AX374" s="1770"/>
      <c r="AY374" s="1770"/>
      <c r="AZ374" s="1770"/>
      <c r="BA374" s="1775"/>
      <c r="BB374" s="901"/>
      <c r="BC374" s="770"/>
      <c r="BD374" s="762" t="str">
        <f t="shared" si="32"/>
        <v/>
      </c>
      <c r="BE374" s="757"/>
      <c r="BF374" s="757"/>
      <c r="BG374" s="757"/>
      <c r="BH374" s="757"/>
      <c r="BI374" s="770"/>
      <c r="BJ374" s="770"/>
      <c r="BK374" s="770"/>
      <c r="BL374" s="770"/>
      <c r="BM374" s="749"/>
      <c r="BN374" s="749"/>
      <c r="BO374" s="749"/>
      <c r="BP374" s="749"/>
      <c r="BQ374" s="766"/>
      <c r="BR374" s="890"/>
      <c r="BS374" s="891"/>
      <c r="BT374" s="891"/>
      <c r="BU374" s="1052"/>
      <c r="BV374" s="996"/>
      <c r="BW374" s="996"/>
      <c r="BX374" s="1876"/>
      <c r="BY374" s="1854"/>
      <c r="BZ374" s="999"/>
    </row>
    <row r="375" spans="1:78" ht="118" x14ac:dyDescent="0.2">
      <c r="A375" s="1817"/>
      <c r="B375" s="1818"/>
      <c r="C375" s="1910"/>
      <c r="D375" s="1908" t="s">
        <v>1387</v>
      </c>
      <c r="E375" s="1908" t="s">
        <v>809</v>
      </c>
      <c r="F375" s="1759">
        <v>4</v>
      </c>
      <c r="G375" s="995" t="s">
        <v>1859</v>
      </c>
      <c r="H375" s="1774" t="s">
        <v>1243</v>
      </c>
      <c r="I375" s="1774" t="s">
        <v>1215</v>
      </c>
      <c r="J375" s="1812" t="str">
        <f>IF(D375="","",IF(D375="RG",[1]Árbol!A386,IF(D375="RIC",[1]Árbol!A386,IF(D375="RLAFT",[1]Árbol!A386,IF(D375="RF",[1]Árbol!A386,IF(I375="","",(CONCATENATE(I375," ",$M$3," ",G375," ",$M$4," ",O375," ",$M$5," ",N375))))))))</f>
        <v>Pérdida de Disponibilidad de TOKENS BANCARIOS  1. Perdida o borrado de información. 
2. Fallas Humanas.  1. Ausencia de copias de respaldo.
2. Desconocimiento u omisión de políticas de seguridad de la información.
3. Ausencia de planes de continuidad.</v>
      </c>
      <c r="K375" s="1902" t="s">
        <v>313</v>
      </c>
      <c r="L375" s="995" t="s">
        <v>562</v>
      </c>
      <c r="M375" s="1168" t="s">
        <v>1389</v>
      </c>
      <c r="N375" s="995" t="s">
        <v>1862</v>
      </c>
      <c r="O375" s="995" t="s">
        <v>1863</v>
      </c>
      <c r="P375" s="1191" t="s">
        <v>1392</v>
      </c>
      <c r="Q375" s="1827" t="s">
        <v>1392</v>
      </c>
      <c r="R375" s="1774" t="s">
        <v>250</v>
      </c>
      <c r="S375" s="1825">
        <f>IF(R375="Muy Alta",100%,IF(R375="Alta",80%,IF(R375="Media",60%,IF(R375="Baja",40%,IF(R375="Muy Baja",20%,"")))))</f>
        <v>0.4</v>
      </c>
      <c r="T375" s="1774" t="s">
        <v>317</v>
      </c>
      <c r="U375" s="1825">
        <f>IF(T375="Catastrófico",100%,IF(T375="Mayor",80%,IF(T375="Moderado",60%,IF(T375="Menor",40%,IF(T375="Leve",20%,"")))))</f>
        <v>0.2</v>
      </c>
      <c r="V375" s="1774" t="s">
        <v>317</v>
      </c>
      <c r="W375" s="1825">
        <f>IF(V375="Catastrófico",100%,IF(V375="Mayor",80%,IF(V375="Moderado",60%,IF(V375="Menor",40%,IF(V375="Leve",20%,"")))))</f>
        <v>0.2</v>
      </c>
      <c r="X375" s="1781" t="str">
        <f>IF(Y375=100%,"Catastrófico",IF(Y375=80%,"Mayor",IF(Y375=60%,"Moderado",IF(Y375=40%,"Menor",IF(Y375=20%,"Leve","")))))</f>
        <v>Leve</v>
      </c>
      <c r="Y375" s="1825">
        <f>IF(AND(U375="",W375=""),"",MAX(U375,W375))</f>
        <v>0.2</v>
      </c>
      <c r="Z375" s="1825" t="str">
        <f>CONCATENATE(R375,X375)</f>
        <v>BajaLeve</v>
      </c>
      <c r="AA375" s="1769" t="str">
        <f>IF(Z375="Muy AltaLeve","Alto",IF(Z375="Muy AltaMenor","Alto",IF(Z375="Muy AltaModerado","Alto",IF(Z375="Muy AltaMayor","Alto",IF(Z375="Muy AltaCatastrófico","Extremo",IF(Z375="AltaLeve","Moderado",IF(Z375="AltaMenor","Moderado",IF(Z375="AltaModerado","Alto",IF(Z375="AltaMayor","Alto",IF(Z375="AltaCatastrófico","Extremo",IF(Z375="MediaLeve","Moderado",IF(Z375="MediaMenor","Moderado",IF(Z375="MediaModerado","Moderado",IF(Z375="MediaMayor","Alto",IF(Z375="MediaCatastrófico","Extremo",IF(Z375="BajaLeve","Bajo",IF(Z375="BajaMenor","Moderado",IF(Z375="BajaModerado","Moderado",IF(Z375="BajaMayor","Alto",IF(Z375="BajaCatastrófico","Extremo",IF(Z375="Muy BajaLeve","Bajo",IF(Z375="Muy BajaMenor","Bajo",IF(Z375="Muy BajaModerado","Moderado",IF(Z375="Muy BajaMayor","Alto",IF(Z375="Muy BajaCatastrófico","Extremo","")))))))))))))))))))))))))</f>
        <v>Bajo</v>
      </c>
      <c r="AB375" s="350">
        <v>1</v>
      </c>
      <c r="AC375" s="9" t="s">
        <v>1571</v>
      </c>
      <c r="AD375" s="9">
        <v>1.2</v>
      </c>
      <c r="AE375" s="9" t="s">
        <v>1572</v>
      </c>
      <c r="AF375" s="99" t="str">
        <f t="shared" si="28"/>
        <v>Probabilidad</v>
      </c>
      <c r="AG375" s="10" t="s">
        <v>281</v>
      </c>
      <c r="AH375" s="787">
        <f t="shared" si="29"/>
        <v>0.15</v>
      </c>
      <c r="AI375" s="10" t="s">
        <v>222</v>
      </c>
      <c r="AJ375" s="787">
        <f t="shared" si="30"/>
        <v>0.15</v>
      </c>
      <c r="AK375" s="101">
        <f t="shared" si="31"/>
        <v>0.3</v>
      </c>
      <c r="AL375" s="100">
        <f>IFERROR(IF(AF375="Probabilidad",(S375-(+S375*AK375)),IF(AF375="Impacto",S375,"")),"")</f>
        <v>0.28000000000000003</v>
      </c>
      <c r="AM375" s="100">
        <f>IFERROR(IF(AF375="Impacto",(Y375-(+Y375*AK375)),IF(AF375="Probabilidad",Y375,"")),"")</f>
        <v>0.2</v>
      </c>
      <c r="AN375" s="50" t="s">
        <v>859</v>
      </c>
      <c r="AO375" s="50" t="s">
        <v>245</v>
      </c>
      <c r="AP375" s="50" t="s">
        <v>241</v>
      </c>
      <c r="AQ375" s="50" t="s">
        <v>226</v>
      </c>
      <c r="AR375" s="1764" t="s">
        <v>1842</v>
      </c>
      <c r="AS375" s="1035">
        <f>S375</f>
        <v>0.4</v>
      </c>
      <c r="AT375" s="1035">
        <f>IF(AL375="","",MIN(AL375:AL380))</f>
        <v>0.16800000000000001</v>
      </c>
      <c r="AU375" s="1032" t="str">
        <f>IFERROR(IF(AT375="","",IF(AT375&lt;=0.2,"Muy Baja",IF(AT375&lt;=0.4,"Baja",IF(AT375&lt;=0.6,"Media",IF(AT375&lt;=0.8,"Alta","Muy Alta"))))),"")</f>
        <v>Muy Baja</v>
      </c>
      <c r="AV375" s="1035">
        <f>Y375</f>
        <v>0.2</v>
      </c>
      <c r="AW375" s="1035">
        <f>IF(AM375="","",MIN(AM375:AM380))</f>
        <v>0.2</v>
      </c>
      <c r="AX375" s="1032" t="str">
        <f>IFERROR(IF(AW375="","",IF(AW375&lt;=0.2,"Leve",IF(AW375&lt;=0.4,"Menor",IF(AW375&lt;=0.6,"Moderado",IF(AW375&lt;=0.8,"Mayor","Catastrófico"))))),"")</f>
        <v>Leve</v>
      </c>
      <c r="AY375" s="1032" t="str">
        <f>AA375</f>
        <v>Bajo</v>
      </c>
      <c r="AZ375" s="1032" t="str">
        <f>IFERROR(IF(OR(AND(AU375="Muy Baja",AX375="Leve"),AND(AU375="Muy Baja",AX375="Menor"),AND(AU375="Baja",AX375="Leve")),"Bajo",IF(OR(AND(AU375="Muy baja",AX375="Moderado"),AND(AU375="Baja",AX375="Menor"),AND(AU375="Baja",AX375="Moderado"),AND(AU375="Media",AX375="Leve"),AND(AU375="Media",AX375="Menor"),AND(AU375="Media",AX375="Moderado"),AND(AU375="Alta",AX375="Leve"),AND(AU375="Alta",AX375="Menor")),"Moderado",IF(OR(AND(AU375="Muy Baja",AX375="Mayor"),AND(AU375="Baja",AX375="Mayor"),AND(AU375="Media",AX375="Mayor"),AND(AU375="Alta",AX375="Moderado"),AND(AU375="Alta",AX375="Mayor"),AND(AU375="Muy Alta",AX375="Leve"),AND(AU375="Muy Alta",AX375="Menor"),AND(AU375="Muy Alta",AX375="Moderado"),AND(AU375="Muy Alta",AX375="Mayor")),"Alto",IF(OR(AND(AU375="Muy Baja",AX375="Catastrófico"),AND(AU375="Baja",AX375="Catastrófico"),AND(AU375="Media",AX375="Catastrófico"),AND(AU375="Alta",AX375="Catastrófico"),AND(AU375="Muy Alta",AX375="Catastrófico")),"Extremo","")))),"")</f>
        <v>Bajo</v>
      </c>
      <c r="BA375" s="1015" t="s">
        <v>255</v>
      </c>
      <c r="BB375" s="46"/>
      <c r="BC375" s="46"/>
      <c r="BD375" s="103" t="str">
        <f t="shared" si="32"/>
        <v/>
      </c>
      <c r="BE375" s="9"/>
      <c r="BF375" s="9"/>
      <c r="BG375" s="9"/>
      <c r="BH375" s="9"/>
      <c r="BI375" s="46"/>
      <c r="BJ375" s="46"/>
      <c r="BK375" s="46"/>
      <c r="BL375" s="46"/>
      <c r="BM375" s="48"/>
      <c r="BN375" s="48"/>
      <c r="BO375" s="48"/>
      <c r="BP375" s="48"/>
      <c r="BQ375" s="104"/>
      <c r="BR375" s="797"/>
      <c r="BS375" s="883"/>
      <c r="BT375" s="883"/>
      <c r="BU375" s="1050"/>
      <c r="BV375" s="994"/>
      <c r="BW375" s="994"/>
      <c r="BX375" s="1874"/>
      <c r="BY375" s="1852"/>
      <c r="BZ375" s="997"/>
    </row>
    <row r="376" spans="1:78" ht="167" x14ac:dyDescent="0.2">
      <c r="A376" s="1817"/>
      <c r="B376" s="1818"/>
      <c r="C376" s="1910"/>
      <c r="D376" s="1908"/>
      <c r="E376" s="1908"/>
      <c r="F376" s="1759"/>
      <c r="G376" s="995"/>
      <c r="H376" s="1774"/>
      <c r="I376" s="1774"/>
      <c r="J376" s="1767"/>
      <c r="K376" s="1902"/>
      <c r="L376" s="995"/>
      <c r="M376" s="1169"/>
      <c r="N376" s="995"/>
      <c r="O376" s="995"/>
      <c r="P376" s="1191"/>
      <c r="Q376" s="1827"/>
      <c r="R376" s="1774"/>
      <c r="S376" s="1825"/>
      <c r="T376" s="1774"/>
      <c r="U376" s="1825"/>
      <c r="V376" s="1774"/>
      <c r="W376" s="1825"/>
      <c r="X376" s="1781"/>
      <c r="Y376" s="1825"/>
      <c r="Z376" s="1825"/>
      <c r="AA376" s="1769"/>
      <c r="AB376" s="956">
        <v>2</v>
      </c>
      <c r="AC376" s="761" t="s">
        <v>1864</v>
      </c>
      <c r="AD376" s="761">
        <v>3</v>
      </c>
      <c r="AE376" s="761" t="s">
        <v>1784</v>
      </c>
      <c r="AF376" s="813" t="str">
        <f t="shared" si="28"/>
        <v>Probabilidad</v>
      </c>
      <c r="AG376" s="780" t="s">
        <v>221</v>
      </c>
      <c r="AH376" s="790">
        <f t="shared" si="29"/>
        <v>0.25</v>
      </c>
      <c r="AI376" s="780" t="s">
        <v>222</v>
      </c>
      <c r="AJ376" s="790">
        <f t="shared" si="30"/>
        <v>0.15</v>
      </c>
      <c r="AK376" s="814">
        <f t="shared" si="31"/>
        <v>0.4</v>
      </c>
      <c r="AL376" s="815">
        <f>IFERROR(IF(AND(AF375="Probabilidad",AF376="Probabilidad"),(AL375-(+AL375*AK376)),IF(AF376="Probabilidad",(S375-(+S375*AK376)),IF(AF376="Impacto",AL375,""))),"")</f>
        <v>0.16800000000000001</v>
      </c>
      <c r="AM376" s="815">
        <f>IFERROR(IF(AND(AF375="Impacto",AF376="Impacto"),(AM375-(+AM375*AK376)),IF(AF376="Impacto",(Y375-(+Y375*AK376)),IF(AF376="Probabilidad",AM375,""))),"")</f>
        <v>0.2</v>
      </c>
      <c r="AN376" s="751" t="s">
        <v>859</v>
      </c>
      <c r="AO376" s="751" t="s">
        <v>291</v>
      </c>
      <c r="AP376" s="751" t="s">
        <v>241</v>
      </c>
      <c r="AQ376" s="751" t="s">
        <v>226</v>
      </c>
      <c r="AR376" s="1013"/>
      <c r="AS376" s="1767"/>
      <c r="AT376" s="1767"/>
      <c r="AU376" s="1769"/>
      <c r="AV376" s="1767"/>
      <c r="AW376" s="1767"/>
      <c r="AX376" s="1769"/>
      <c r="AY376" s="1769"/>
      <c r="AZ376" s="1769"/>
      <c r="BA376" s="1774"/>
      <c r="BB376" s="789"/>
      <c r="BC376" s="789"/>
      <c r="BD376" s="822" t="str">
        <f t="shared" si="32"/>
        <v/>
      </c>
      <c r="BE376" s="774"/>
      <c r="BF376" s="774"/>
      <c r="BG376" s="774"/>
      <c r="BH376" s="774"/>
      <c r="BI376" s="789"/>
      <c r="BJ376" s="789"/>
      <c r="BK376" s="789"/>
      <c r="BL376" s="789"/>
      <c r="BM376" s="791"/>
      <c r="BN376" s="791"/>
      <c r="BO376" s="791"/>
      <c r="BP376" s="791"/>
      <c r="BQ376" s="792"/>
      <c r="BR376" s="796"/>
      <c r="BS376" s="884"/>
      <c r="BT376" s="884"/>
      <c r="BU376" s="1051"/>
      <c r="BV376" s="995"/>
      <c r="BW376" s="995"/>
      <c r="BX376" s="1875"/>
      <c r="BY376" s="1853"/>
      <c r="BZ376" s="998"/>
    </row>
    <row r="377" spans="1:78" ht="16" x14ac:dyDescent="0.2">
      <c r="A377" s="1817"/>
      <c r="B377" s="1818"/>
      <c r="C377" s="1910"/>
      <c r="D377" s="1908"/>
      <c r="E377" s="1908"/>
      <c r="F377" s="1759"/>
      <c r="G377" s="995"/>
      <c r="H377" s="1774"/>
      <c r="I377" s="1774"/>
      <c r="J377" s="1767"/>
      <c r="K377" s="1902"/>
      <c r="L377" s="995"/>
      <c r="M377" s="1169"/>
      <c r="N377" s="995"/>
      <c r="O377" s="995"/>
      <c r="P377" s="1191"/>
      <c r="Q377" s="1827"/>
      <c r="R377" s="1774"/>
      <c r="S377" s="1825"/>
      <c r="T377" s="1774"/>
      <c r="U377" s="1825"/>
      <c r="V377" s="1774"/>
      <c r="W377" s="1825"/>
      <c r="X377" s="1781"/>
      <c r="Y377" s="1825"/>
      <c r="Z377" s="1825"/>
      <c r="AA377" s="1769"/>
      <c r="AB377" s="956">
        <v>3</v>
      </c>
      <c r="AC377" s="774"/>
      <c r="AD377" s="774"/>
      <c r="AE377" s="774"/>
      <c r="AF377" s="813" t="str">
        <f t="shared" si="28"/>
        <v/>
      </c>
      <c r="AG377" s="780"/>
      <c r="AH377" s="790" t="str">
        <f t="shared" si="29"/>
        <v/>
      </c>
      <c r="AI377" s="780"/>
      <c r="AJ377" s="790" t="str">
        <f t="shared" si="30"/>
        <v/>
      </c>
      <c r="AK377" s="814" t="str">
        <f t="shared" si="31"/>
        <v/>
      </c>
      <c r="AL377" s="815" t="str">
        <f>IFERROR(IF(AND(AF376="Probabilidad",AF377="Probabilidad"),(AL376-(+AL376*AK377)),IF(AND(AF376="Impacto",AF377="Probabilidad"),(AL375-(+AL375*AK377)),IF(AF377="Impacto",AL376,""))),"")</f>
        <v/>
      </c>
      <c r="AM377" s="815" t="str">
        <f>IFERROR(IF(AND(AF376="Impacto",AF377="Impacto"),(AM376-(+AM376*AK377)),IF(AND(AF376="Probabilidad",AF377="Impacto"),(AM375-(+AM375*AK377)),IF(AF377="Probabilidad",AM376,""))),"")</f>
        <v/>
      </c>
      <c r="AN377" s="751"/>
      <c r="AO377" s="751"/>
      <c r="AP377" s="751"/>
      <c r="AQ377" s="751"/>
      <c r="AR377" s="1013"/>
      <c r="AS377" s="1767"/>
      <c r="AT377" s="1767"/>
      <c r="AU377" s="1769"/>
      <c r="AV377" s="1767"/>
      <c r="AW377" s="1767"/>
      <c r="AX377" s="1769"/>
      <c r="AY377" s="1769"/>
      <c r="AZ377" s="1769"/>
      <c r="BA377" s="1774"/>
      <c r="BB377" s="789"/>
      <c r="BC377" s="789"/>
      <c r="BD377" s="822" t="str">
        <f t="shared" si="32"/>
        <v/>
      </c>
      <c r="BE377" s="774"/>
      <c r="BF377" s="774"/>
      <c r="BG377" s="774"/>
      <c r="BH377" s="774"/>
      <c r="BI377" s="789"/>
      <c r="BJ377" s="789"/>
      <c r="BK377" s="789"/>
      <c r="BL377" s="789"/>
      <c r="BM377" s="791"/>
      <c r="BN377" s="791"/>
      <c r="BO377" s="791"/>
      <c r="BP377" s="791"/>
      <c r="BQ377" s="792"/>
      <c r="BR377" s="796"/>
      <c r="BS377" s="884"/>
      <c r="BT377" s="884"/>
      <c r="BU377" s="1051"/>
      <c r="BV377" s="995"/>
      <c r="BW377" s="995"/>
      <c r="BX377" s="1875"/>
      <c r="BY377" s="1853"/>
      <c r="BZ377" s="998"/>
    </row>
    <row r="378" spans="1:78" ht="16" x14ac:dyDescent="0.2">
      <c r="A378" s="1817"/>
      <c r="B378" s="1818"/>
      <c r="C378" s="1910"/>
      <c r="D378" s="1908"/>
      <c r="E378" s="1908"/>
      <c r="F378" s="1759"/>
      <c r="G378" s="995"/>
      <c r="H378" s="1774"/>
      <c r="I378" s="1774"/>
      <c r="J378" s="1767"/>
      <c r="K378" s="1902"/>
      <c r="L378" s="995"/>
      <c r="M378" s="1169"/>
      <c r="N378" s="995"/>
      <c r="O378" s="995"/>
      <c r="P378" s="1191"/>
      <c r="Q378" s="1827"/>
      <c r="R378" s="1774"/>
      <c r="S378" s="1825"/>
      <c r="T378" s="1774"/>
      <c r="U378" s="1825"/>
      <c r="V378" s="1774"/>
      <c r="W378" s="1825"/>
      <c r="X378" s="1781"/>
      <c r="Y378" s="1825"/>
      <c r="Z378" s="1825"/>
      <c r="AA378" s="1769"/>
      <c r="AB378" s="956">
        <v>4</v>
      </c>
      <c r="AC378" s="774"/>
      <c r="AD378" s="774"/>
      <c r="AE378" s="774"/>
      <c r="AF378" s="813" t="str">
        <f t="shared" si="28"/>
        <v/>
      </c>
      <c r="AG378" s="780"/>
      <c r="AH378" s="790" t="str">
        <f t="shared" si="29"/>
        <v/>
      </c>
      <c r="AI378" s="780"/>
      <c r="AJ378" s="790" t="str">
        <f t="shared" si="30"/>
        <v/>
      </c>
      <c r="AK378" s="814" t="str">
        <f t="shared" si="31"/>
        <v/>
      </c>
      <c r="AL378" s="815" t="str">
        <f>IFERROR(IF(AND(AF377="Probabilidad",AF378="Probabilidad"),(AL377-(+AL377*AK378)),IF(AND(AF377="Impacto",AF378="Probabilidad"),(AL376-(+AL376*AK378)),IF(AF378="Impacto",AL377,""))),"")</f>
        <v/>
      </c>
      <c r="AM378" s="815" t="str">
        <f>IFERROR(IF(AND(AF377="Impacto",AF378="Impacto"),(AM377-(+AM377*AK378)),IF(AND(AF377="Probabilidad",AF378="Impacto"),(AM376-(+AM376*AK378)),IF(AF378="Probabilidad",AM377,""))),"")</f>
        <v/>
      </c>
      <c r="AN378" s="751"/>
      <c r="AO378" s="751"/>
      <c r="AP378" s="751"/>
      <c r="AQ378" s="751"/>
      <c r="AR378" s="1013"/>
      <c r="AS378" s="1767"/>
      <c r="AT378" s="1767"/>
      <c r="AU378" s="1769"/>
      <c r="AV378" s="1767"/>
      <c r="AW378" s="1767"/>
      <c r="AX378" s="1769"/>
      <c r="AY378" s="1769"/>
      <c r="AZ378" s="1769"/>
      <c r="BA378" s="1774"/>
      <c r="BB378" s="789"/>
      <c r="BC378" s="789"/>
      <c r="BD378" s="822" t="str">
        <f t="shared" si="32"/>
        <v/>
      </c>
      <c r="BE378" s="774"/>
      <c r="BF378" s="774"/>
      <c r="BG378" s="774"/>
      <c r="BH378" s="774"/>
      <c r="BI378" s="789"/>
      <c r="BJ378" s="789"/>
      <c r="BK378" s="789"/>
      <c r="BL378" s="789"/>
      <c r="BM378" s="791"/>
      <c r="BN378" s="791"/>
      <c r="BO378" s="791"/>
      <c r="BP378" s="791"/>
      <c r="BQ378" s="792"/>
      <c r="BR378" s="796"/>
      <c r="BS378" s="884"/>
      <c r="BT378" s="884"/>
      <c r="BU378" s="1051"/>
      <c r="BV378" s="995"/>
      <c r="BW378" s="995"/>
      <c r="BX378" s="1875"/>
      <c r="BY378" s="1853"/>
      <c r="BZ378" s="998"/>
    </row>
    <row r="379" spans="1:78" ht="16" x14ac:dyDescent="0.2">
      <c r="A379" s="1817"/>
      <c r="B379" s="1818"/>
      <c r="C379" s="1910"/>
      <c r="D379" s="1908"/>
      <c r="E379" s="1908"/>
      <c r="F379" s="1759"/>
      <c r="G379" s="995"/>
      <c r="H379" s="1774"/>
      <c r="I379" s="1774"/>
      <c r="J379" s="1767"/>
      <c r="K379" s="1902"/>
      <c r="L379" s="995"/>
      <c r="M379" s="1169"/>
      <c r="N379" s="995"/>
      <c r="O379" s="995"/>
      <c r="P379" s="1191"/>
      <c r="Q379" s="1827"/>
      <c r="R379" s="1774"/>
      <c r="S379" s="1825"/>
      <c r="T379" s="1774"/>
      <c r="U379" s="1825"/>
      <c r="V379" s="1774"/>
      <c r="W379" s="1825"/>
      <c r="X379" s="1781"/>
      <c r="Y379" s="1825"/>
      <c r="Z379" s="1825"/>
      <c r="AA379" s="1769"/>
      <c r="AB379" s="956">
        <v>5</v>
      </c>
      <c r="AC379" s="774"/>
      <c r="AD379" s="774"/>
      <c r="AE379" s="774"/>
      <c r="AF379" s="813" t="str">
        <f t="shared" si="28"/>
        <v/>
      </c>
      <c r="AG379" s="780"/>
      <c r="AH379" s="790" t="str">
        <f t="shared" si="29"/>
        <v/>
      </c>
      <c r="AI379" s="780"/>
      <c r="AJ379" s="790" t="str">
        <f t="shared" si="30"/>
        <v/>
      </c>
      <c r="AK379" s="814" t="str">
        <f t="shared" si="31"/>
        <v/>
      </c>
      <c r="AL379" s="815" t="str">
        <f>IFERROR(IF(AND(AF378="Probabilidad",AF379="Probabilidad"),(AL378-(+AL378*AK379)),IF(AND(AF378="Impacto",AF379="Probabilidad"),(AL377-(+AL377*AK379)),IF(AF379="Impacto",AL378,""))),"")</f>
        <v/>
      </c>
      <c r="AM379" s="815" t="str">
        <f>IFERROR(IF(AND(AF378="Impacto",AF379="Impacto"),(AM378-(+AM378*AK379)),IF(AND(AF378="Probabilidad",AF379="Impacto"),(AM377-(+AM377*AK379)),IF(AF379="Probabilidad",AM378,""))),"")</f>
        <v/>
      </c>
      <c r="AN379" s="751"/>
      <c r="AO379" s="751"/>
      <c r="AP379" s="751"/>
      <c r="AQ379" s="751"/>
      <c r="AR379" s="1013"/>
      <c r="AS379" s="1767"/>
      <c r="AT379" s="1767"/>
      <c r="AU379" s="1769"/>
      <c r="AV379" s="1767"/>
      <c r="AW379" s="1767"/>
      <c r="AX379" s="1769"/>
      <c r="AY379" s="1769"/>
      <c r="AZ379" s="1769"/>
      <c r="BA379" s="1774"/>
      <c r="BB379" s="789"/>
      <c r="BC379" s="789"/>
      <c r="BD379" s="822" t="str">
        <f t="shared" si="32"/>
        <v/>
      </c>
      <c r="BE379" s="774"/>
      <c r="BF379" s="774"/>
      <c r="BG379" s="774"/>
      <c r="BH379" s="774"/>
      <c r="BI379" s="789"/>
      <c r="BJ379" s="789"/>
      <c r="BK379" s="789"/>
      <c r="BL379" s="789"/>
      <c r="BM379" s="791"/>
      <c r="BN379" s="791"/>
      <c r="BO379" s="791"/>
      <c r="BP379" s="791"/>
      <c r="BQ379" s="792"/>
      <c r="BR379" s="796"/>
      <c r="BS379" s="884"/>
      <c r="BT379" s="884"/>
      <c r="BU379" s="1051"/>
      <c r="BV379" s="995"/>
      <c r="BW379" s="995"/>
      <c r="BX379" s="1875"/>
      <c r="BY379" s="1853"/>
      <c r="BZ379" s="998"/>
    </row>
    <row r="380" spans="1:78" ht="17" thickBot="1" x14ac:dyDescent="0.25">
      <c r="A380" s="1817"/>
      <c r="B380" s="1818"/>
      <c r="C380" s="1910"/>
      <c r="D380" s="1908"/>
      <c r="E380" s="1908"/>
      <c r="F380" s="1759"/>
      <c r="G380" s="995"/>
      <c r="H380" s="1774"/>
      <c r="I380" s="1774"/>
      <c r="J380" s="1768"/>
      <c r="K380" s="1902"/>
      <c r="L380" s="995"/>
      <c r="M380" s="1170"/>
      <c r="N380" s="995"/>
      <c r="O380" s="995"/>
      <c r="P380" s="1191"/>
      <c r="Q380" s="1827"/>
      <c r="R380" s="1774"/>
      <c r="S380" s="1825"/>
      <c r="T380" s="1774"/>
      <c r="U380" s="1825"/>
      <c r="V380" s="1774"/>
      <c r="W380" s="1825"/>
      <c r="X380" s="1781"/>
      <c r="Y380" s="1825"/>
      <c r="Z380" s="1825"/>
      <c r="AA380" s="1769"/>
      <c r="AB380" s="957">
        <v>6</v>
      </c>
      <c r="AC380" s="757"/>
      <c r="AD380" s="757"/>
      <c r="AE380" s="757"/>
      <c r="AF380" s="896" t="str">
        <f t="shared" si="28"/>
        <v/>
      </c>
      <c r="AG380" s="888"/>
      <c r="AH380" s="887" t="str">
        <f t="shared" si="29"/>
        <v/>
      </c>
      <c r="AI380" s="888"/>
      <c r="AJ380" s="887" t="str">
        <f t="shared" si="30"/>
        <v/>
      </c>
      <c r="AK380" s="889" t="str">
        <f t="shared" si="31"/>
        <v/>
      </c>
      <c r="AL380" s="815" t="str">
        <f>IFERROR(IF(AND(AF379="Probabilidad",AF380="Probabilidad"),(AL379-(+AL379*AK380)),IF(AND(AF379="Impacto",AF380="Probabilidad"),(AL378-(+AL378*AK380)),IF(AF380="Impacto",AL379,""))),"")</f>
        <v/>
      </c>
      <c r="AM380" s="815" t="str">
        <f>IFERROR(IF(AND(AF379="Impacto",AF380="Impacto"),(AM379-(+AM379*AK380)),IF(AND(AF379="Probabilidad",AF380="Impacto"),(AM378-(+AM378*AK380)),IF(AF380="Probabilidad",AM379,""))),"")</f>
        <v/>
      </c>
      <c r="AN380" s="51"/>
      <c r="AO380" s="51"/>
      <c r="AP380" s="51"/>
      <c r="AQ380" s="51"/>
      <c r="AR380" s="1014"/>
      <c r="AS380" s="1768"/>
      <c r="AT380" s="1768"/>
      <c r="AU380" s="1770"/>
      <c r="AV380" s="1768"/>
      <c r="AW380" s="1768"/>
      <c r="AX380" s="1770"/>
      <c r="AY380" s="1770"/>
      <c r="AZ380" s="1770"/>
      <c r="BA380" s="1775"/>
      <c r="BB380" s="770"/>
      <c r="BC380" s="770"/>
      <c r="BD380" s="762" t="str">
        <f t="shared" si="32"/>
        <v/>
      </c>
      <c r="BE380" s="757"/>
      <c r="BF380" s="757"/>
      <c r="BG380" s="757"/>
      <c r="BH380" s="757"/>
      <c r="BI380" s="770"/>
      <c r="BJ380" s="770"/>
      <c r="BK380" s="770"/>
      <c r="BL380" s="770"/>
      <c r="BM380" s="749"/>
      <c r="BN380" s="749"/>
      <c r="BO380" s="749"/>
      <c r="BP380" s="749"/>
      <c r="BQ380" s="766"/>
      <c r="BR380" s="890"/>
      <c r="BS380" s="891"/>
      <c r="BT380" s="891"/>
      <c r="BU380" s="1052"/>
      <c r="BV380" s="996"/>
      <c r="BW380" s="996"/>
      <c r="BX380" s="1876"/>
      <c r="BY380" s="1854"/>
      <c r="BZ380" s="999"/>
    </row>
    <row r="381" spans="1:78" ht="167" x14ac:dyDescent="0.2">
      <c r="A381" s="1817"/>
      <c r="B381" s="1818"/>
      <c r="C381" s="1910"/>
      <c r="D381" s="1908" t="s">
        <v>1387</v>
      </c>
      <c r="E381" s="1908" t="s">
        <v>809</v>
      </c>
      <c r="F381" s="1759">
        <v>5</v>
      </c>
      <c r="G381" s="995" t="s">
        <v>1865</v>
      </c>
      <c r="H381" s="1774" t="s">
        <v>1247</v>
      </c>
      <c r="I381" s="1774" t="s">
        <v>1218</v>
      </c>
      <c r="J381" s="1812" t="str">
        <f>IF(D381="","",IF(D381="RG",[1]Árbol!A392,IF(D381="RIC",[1]Árbol!A392,IF(D381="RLAFT",[1]Árbol!A392,IF(D381="RF",[1]Árbol!A392,IF(I381="","",(CONCATENATE(I381," ",$M$3," ",G381," ",$M$4," ",O381," ",$M$5," ",N381))))))))</f>
        <v>Pérdida de confidencialidad e integridad de Fileserver de SAF - Financiera  1. Pérdida, borrado, modificación de información o acceso no autorizado a los expedientes digitales con Datos Personales. 
2. Ataque intencionado de acceso a la información digital - Abuso de derechos.
3. Fallas humanas.  
1. Ausencia de control de acceso a la información  digital.
2. Deficiencia en la asignación de permisos.
3. Desconocimiento de políticas de seguridad de la información.</v>
      </c>
      <c r="K381" s="1902" t="s">
        <v>313</v>
      </c>
      <c r="L381" s="995" t="s">
        <v>562</v>
      </c>
      <c r="M381" s="1168" t="s">
        <v>1389</v>
      </c>
      <c r="N381" s="995" t="s">
        <v>1866</v>
      </c>
      <c r="O381" s="995" t="s">
        <v>1867</v>
      </c>
      <c r="P381" s="1191" t="s">
        <v>1392</v>
      </c>
      <c r="Q381" s="1827" t="s">
        <v>1392</v>
      </c>
      <c r="R381" s="1774" t="s">
        <v>340</v>
      </c>
      <c r="S381" s="1825">
        <f>IF(R381="Muy Alta",100%,IF(R381="Alta",80%,IF(R381="Media",60%,IF(R381="Baja",40%,IF(R381="Muy Baja",20%,"")))))</f>
        <v>0.8</v>
      </c>
      <c r="T381" s="1774" t="s">
        <v>317</v>
      </c>
      <c r="U381" s="1825">
        <f>IF(T381="Catastrófico",100%,IF(T381="Mayor",80%,IF(T381="Moderado",60%,IF(T381="Menor",40%,IF(T381="Leve",20%,"")))))</f>
        <v>0.2</v>
      </c>
      <c r="V381" s="1774" t="s">
        <v>317</v>
      </c>
      <c r="W381" s="1825">
        <f>IF(V381="Catastrófico",100%,IF(V381="Mayor",80%,IF(V381="Moderado",60%,IF(V381="Menor",40%,IF(V381="Leve",20%,"")))))</f>
        <v>0.2</v>
      </c>
      <c r="X381" s="1781" t="str">
        <f>IF(Y381=100%,"Catastrófico",IF(Y381=80%,"Mayor",IF(Y381=60%,"Moderado",IF(Y381=40%,"Menor",IF(Y381=20%,"Leve","")))))</f>
        <v>Leve</v>
      </c>
      <c r="Y381" s="1825">
        <f>IF(AND(U381="",W381=""),"",MAX(U381,W381))</f>
        <v>0.2</v>
      </c>
      <c r="Z381" s="1825" t="str">
        <f>CONCATENATE(R381,X381)</f>
        <v>AltaLeve</v>
      </c>
      <c r="AA381" s="1769" t="str">
        <f>IF(Z381="Muy AltaLeve","Alto",IF(Z381="Muy AltaMenor","Alto",IF(Z381="Muy AltaModerado","Alto",IF(Z381="Muy AltaMayor","Alto",IF(Z381="Muy AltaCatastrófico","Extremo",IF(Z381="AltaLeve","Moderado",IF(Z381="AltaMenor","Moderado",IF(Z381="AltaModerado","Alto",IF(Z381="AltaMayor","Alto",IF(Z381="AltaCatastrófico","Extremo",IF(Z381="MediaLeve","Moderado",IF(Z381="MediaMenor","Moderado",IF(Z381="MediaModerado","Moderado",IF(Z381="MediaMayor","Alto",IF(Z381="MediaCatastrófico","Extremo",IF(Z381="BajaLeve","Bajo",IF(Z381="BajaMenor","Moderado",IF(Z381="BajaModerado","Moderado",IF(Z381="BajaMayor","Alto",IF(Z381="BajaCatastrófico","Extremo",IF(Z381="Muy BajaLeve","Bajo",IF(Z381="Muy BajaMenor","Bajo",IF(Z381="Muy BajaModerado","Moderado",IF(Z381="Muy BajaMayor","Alto",IF(Z381="Muy BajaCatastrófico","Extremo","")))))))))))))))))))))))))</f>
        <v>Moderado</v>
      </c>
      <c r="AB381" s="350">
        <v>1</v>
      </c>
      <c r="AC381" s="9" t="s">
        <v>1868</v>
      </c>
      <c r="AD381" s="9">
        <v>1.2</v>
      </c>
      <c r="AE381" s="9" t="s">
        <v>1656</v>
      </c>
      <c r="AF381" s="231" t="str">
        <f t="shared" si="28"/>
        <v>Probabilidad</v>
      </c>
      <c r="AG381" s="232" t="s">
        <v>221</v>
      </c>
      <c r="AH381" s="787">
        <f t="shared" si="29"/>
        <v>0.25</v>
      </c>
      <c r="AI381" s="232" t="s">
        <v>222</v>
      </c>
      <c r="AJ381" s="787">
        <f t="shared" si="30"/>
        <v>0.15</v>
      </c>
      <c r="AK381" s="101">
        <f t="shared" si="31"/>
        <v>0.4</v>
      </c>
      <c r="AL381" s="100">
        <f>IFERROR(IF(AF381="Probabilidad",(S381-(+S381*AK381)),IF(AF381="Impacto",S381,"")),"")</f>
        <v>0.48</v>
      </c>
      <c r="AM381" s="100">
        <f>IFERROR(IF(AF381="Impacto",(Y381-(+Y381*AK381)),IF(AF381="Probabilidad",Y381,"")),"")</f>
        <v>0.2</v>
      </c>
      <c r="AN381" s="50" t="s">
        <v>223</v>
      </c>
      <c r="AO381" s="50" t="s">
        <v>291</v>
      </c>
      <c r="AP381" s="50" t="s">
        <v>241</v>
      </c>
      <c r="AQ381" s="50" t="s">
        <v>226</v>
      </c>
      <c r="AR381" s="1764" t="s">
        <v>1842</v>
      </c>
      <c r="AS381" s="1035">
        <f>S381</f>
        <v>0.8</v>
      </c>
      <c r="AT381" s="1035">
        <f>IF(AL381="","",MIN(AL381:AL386))</f>
        <v>0.20159999999999997</v>
      </c>
      <c r="AU381" s="1032" t="str">
        <f>IFERROR(IF(AT381="","",IF(AT381&lt;=0.2,"Muy Baja",IF(AT381&lt;=0.4,"Baja",IF(AT381&lt;=0.6,"Media",IF(AT381&lt;=0.8,"Alta","Muy Alta"))))),"")</f>
        <v>Baja</v>
      </c>
      <c r="AV381" s="1035">
        <f>Y381</f>
        <v>0.2</v>
      </c>
      <c r="AW381" s="1035">
        <f>IF(AM381="","",MIN(AM381:AM386))</f>
        <v>0.15000000000000002</v>
      </c>
      <c r="AX381" s="1032" t="str">
        <f>IFERROR(IF(AW381="","",IF(AW381&lt;=0.2,"Leve",IF(AW381&lt;=0.4,"Menor",IF(AW381&lt;=0.6,"Moderado",IF(AW381&lt;=0.8,"Mayor","Catastrófico"))))),"")</f>
        <v>Leve</v>
      </c>
      <c r="AY381" s="1032" t="str">
        <f>AA381</f>
        <v>Moderado</v>
      </c>
      <c r="AZ381" s="1032" t="str">
        <f>IFERROR(IF(OR(AND(AU381="Muy Baja",AX381="Leve"),AND(AU381="Muy Baja",AX381="Menor"),AND(AU381="Baja",AX381="Leve")),"Bajo",IF(OR(AND(AU381="Muy baja",AX381="Moderado"),AND(AU381="Baja",AX381="Menor"),AND(AU381="Baja",AX381="Moderado"),AND(AU381="Media",AX381="Leve"),AND(AU381="Media",AX381="Menor"),AND(AU381="Media",AX381="Moderado"),AND(AU381="Alta",AX381="Leve"),AND(AU381="Alta",AX381="Menor")),"Moderado",IF(OR(AND(AU381="Muy Baja",AX381="Mayor"),AND(AU381="Baja",AX381="Mayor"),AND(AU381="Media",AX381="Mayor"),AND(AU381="Alta",AX381="Moderado"),AND(AU381="Alta",AX381="Mayor"),AND(AU381="Muy Alta",AX381="Leve"),AND(AU381="Muy Alta",AX381="Menor"),AND(AU381="Muy Alta",AX381="Moderado"),AND(AU381="Muy Alta",AX381="Mayor")),"Alto",IF(OR(AND(AU381="Muy Baja",AX381="Catastrófico"),AND(AU381="Baja",AX381="Catastrófico"),AND(AU381="Media",AX381="Catastrófico"),AND(AU381="Alta",AX381="Catastrófico"),AND(AU381="Muy Alta",AX381="Catastrófico")),"Extremo","")))),"")</f>
        <v>Bajo</v>
      </c>
      <c r="BA381" s="1015" t="s">
        <v>255</v>
      </c>
      <c r="BB381" s="46"/>
      <c r="BC381" s="46"/>
      <c r="BD381" s="103" t="str">
        <f t="shared" si="32"/>
        <v/>
      </c>
      <c r="BE381" s="9"/>
      <c r="BF381" s="9"/>
      <c r="BG381" s="9"/>
      <c r="BH381" s="9"/>
      <c r="BI381" s="46"/>
      <c r="BJ381" s="46"/>
      <c r="BK381" s="46"/>
      <c r="BL381" s="46"/>
      <c r="BM381" s="48"/>
      <c r="BN381" s="48"/>
      <c r="BO381" s="48"/>
      <c r="BP381" s="48"/>
      <c r="BQ381" s="104"/>
      <c r="BR381" s="797"/>
      <c r="BS381" s="883"/>
      <c r="BT381" s="883"/>
      <c r="BU381" s="1050"/>
      <c r="BV381" s="994"/>
      <c r="BW381" s="994"/>
      <c r="BX381" s="1874"/>
      <c r="BY381" s="1852"/>
      <c r="BZ381" s="997"/>
    </row>
    <row r="382" spans="1:78" ht="167" x14ac:dyDescent="0.2">
      <c r="A382" s="1817"/>
      <c r="B382" s="1818"/>
      <c r="C382" s="1910"/>
      <c r="D382" s="1908"/>
      <c r="E382" s="1908"/>
      <c r="F382" s="1759"/>
      <c r="G382" s="995"/>
      <c r="H382" s="1774"/>
      <c r="I382" s="1774"/>
      <c r="J382" s="1767"/>
      <c r="K382" s="1902"/>
      <c r="L382" s="995"/>
      <c r="M382" s="1169"/>
      <c r="N382" s="995"/>
      <c r="O382" s="995"/>
      <c r="P382" s="1191"/>
      <c r="Q382" s="1827"/>
      <c r="R382" s="1774"/>
      <c r="S382" s="1825"/>
      <c r="T382" s="1774"/>
      <c r="U382" s="1825"/>
      <c r="V382" s="1774"/>
      <c r="W382" s="1825"/>
      <c r="X382" s="1781"/>
      <c r="Y382" s="1825"/>
      <c r="Z382" s="1825"/>
      <c r="AA382" s="1769"/>
      <c r="AB382" s="956">
        <v>2</v>
      </c>
      <c r="AC382" s="774" t="s">
        <v>1803</v>
      </c>
      <c r="AD382" s="774">
        <v>3</v>
      </c>
      <c r="AE382" s="774" t="s">
        <v>1719</v>
      </c>
      <c r="AF382" s="813" t="str">
        <f t="shared" si="28"/>
        <v>Impacto</v>
      </c>
      <c r="AG382" s="780" t="s">
        <v>264</v>
      </c>
      <c r="AH382" s="790">
        <f t="shared" si="29"/>
        <v>0.1</v>
      </c>
      <c r="AI382" s="780" t="s">
        <v>222</v>
      </c>
      <c r="AJ382" s="790">
        <f t="shared" si="30"/>
        <v>0.15</v>
      </c>
      <c r="AK382" s="814">
        <f t="shared" si="31"/>
        <v>0.25</v>
      </c>
      <c r="AL382" s="815">
        <f>IFERROR(IF(AND(AF381="Probabilidad",AF382="Probabilidad"),(AL381-(+AL381*AK382)),IF(AF382="Probabilidad",(S381-(+S381*AK382)),IF(AF382="Impacto",AL381,""))),"")</f>
        <v>0.48</v>
      </c>
      <c r="AM382" s="815">
        <f>IFERROR(IF(AND(AF381="Impacto",AF382="Impacto"),(AM381-(+AM381*AK382)),IF(AF382="Impacto",(Y381-(+Y381*AK382)),IF(AF382="Probabilidad",AM381,""))),"")</f>
        <v>0.15000000000000002</v>
      </c>
      <c r="AN382" s="751" t="s">
        <v>223</v>
      </c>
      <c r="AO382" s="751" t="s">
        <v>291</v>
      </c>
      <c r="AP382" s="751" t="s">
        <v>241</v>
      </c>
      <c r="AQ382" s="751" t="s">
        <v>226</v>
      </c>
      <c r="AR382" s="1013"/>
      <c r="AS382" s="1767"/>
      <c r="AT382" s="1767"/>
      <c r="AU382" s="1769"/>
      <c r="AV382" s="1767"/>
      <c r="AW382" s="1767"/>
      <c r="AX382" s="1769"/>
      <c r="AY382" s="1769"/>
      <c r="AZ382" s="1769"/>
      <c r="BA382" s="1774"/>
      <c r="BB382" s="789"/>
      <c r="BC382" s="789"/>
      <c r="BD382" s="822" t="str">
        <f t="shared" si="32"/>
        <v/>
      </c>
      <c r="BE382" s="774"/>
      <c r="BF382" s="774"/>
      <c r="BG382" s="774"/>
      <c r="BH382" s="774"/>
      <c r="BI382" s="789"/>
      <c r="BJ382" s="789"/>
      <c r="BK382" s="789"/>
      <c r="BL382" s="789"/>
      <c r="BM382" s="791"/>
      <c r="BN382" s="791"/>
      <c r="BO382" s="791"/>
      <c r="BP382" s="791"/>
      <c r="BQ382" s="792"/>
      <c r="BR382" s="796"/>
      <c r="BS382" s="884"/>
      <c r="BT382" s="884"/>
      <c r="BU382" s="1051"/>
      <c r="BV382" s="995"/>
      <c r="BW382" s="995"/>
      <c r="BX382" s="1875"/>
      <c r="BY382" s="1853"/>
      <c r="BZ382" s="998"/>
    </row>
    <row r="383" spans="1:78" ht="167" x14ac:dyDescent="0.2">
      <c r="A383" s="1817"/>
      <c r="B383" s="1818"/>
      <c r="C383" s="1910"/>
      <c r="D383" s="1908"/>
      <c r="E383" s="1908"/>
      <c r="F383" s="1759"/>
      <c r="G383" s="995"/>
      <c r="H383" s="1774"/>
      <c r="I383" s="1774"/>
      <c r="J383" s="1767"/>
      <c r="K383" s="1902"/>
      <c r="L383" s="995"/>
      <c r="M383" s="1169"/>
      <c r="N383" s="995"/>
      <c r="O383" s="995"/>
      <c r="P383" s="1191"/>
      <c r="Q383" s="1827"/>
      <c r="R383" s="1774"/>
      <c r="S383" s="1825"/>
      <c r="T383" s="1774"/>
      <c r="U383" s="1825"/>
      <c r="V383" s="1774"/>
      <c r="W383" s="1825"/>
      <c r="X383" s="1781"/>
      <c r="Y383" s="1825"/>
      <c r="Z383" s="1825"/>
      <c r="AA383" s="1769"/>
      <c r="AB383" s="956">
        <v>3</v>
      </c>
      <c r="AC383" s="774" t="s">
        <v>1831</v>
      </c>
      <c r="AD383" s="774">
        <v>1.2</v>
      </c>
      <c r="AE383" s="774" t="s">
        <v>1656</v>
      </c>
      <c r="AF383" s="813" t="str">
        <f t="shared" si="28"/>
        <v>Probabilidad</v>
      </c>
      <c r="AG383" s="780" t="s">
        <v>281</v>
      </c>
      <c r="AH383" s="790">
        <f t="shared" si="29"/>
        <v>0.15</v>
      </c>
      <c r="AI383" s="780" t="s">
        <v>222</v>
      </c>
      <c r="AJ383" s="790">
        <f t="shared" si="30"/>
        <v>0.15</v>
      </c>
      <c r="AK383" s="814">
        <f t="shared" si="31"/>
        <v>0.3</v>
      </c>
      <c r="AL383" s="815">
        <f>IFERROR(IF(AND(AF382="Probabilidad",AF383="Probabilidad"),(AL382-(+AL382*AK383)),IF(AND(AF382="Impacto",AF383="Probabilidad"),(AL381-(+AL381*AK383)),IF(AF383="Impacto",AL382,""))),"")</f>
        <v>0.33599999999999997</v>
      </c>
      <c r="AM383" s="815">
        <f>IFERROR(IF(AND(AF382="Impacto",AF383="Impacto"),(AM382-(+AM382*AK383)),IF(AND(AF382="Probabilidad",AF383="Impacto"),(AM381-(+AM381*AK383)),IF(AF383="Probabilidad",AM382,""))),"")</f>
        <v>0.15000000000000002</v>
      </c>
      <c r="AN383" s="751" t="s">
        <v>223</v>
      </c>
      <c r="AO383" s="751" t="s">
        <v>291</v>
      </c>
      <c r="AP383" s="751" t="s">
        <v>241</v>
      </c>
      <c r="AQ383" s="751" t="s">
        <v>226</v>
      </c>
      <c r="AR383" s="1013"/>
      <c r="AS383" s="1767"/>
      <c r="AT383" s="1767"/>
      <c r="AU383" s="1769"/>
      <c r="AV383" s="1767"/>
      <c r="AW383" s="1767"/>
      <c r="AX383" s="1769"/>
      <c r="AY383" s="1769"/>
      <c r="AZ383" s="1769"/>
      <c r="BA383" s="1774"/>
      <c r="BB383" s="789"/>
      <c r="BC383" s="789"/>
      <c r="BD383" s="822" t="str">
        <f t="shared" si="32"/>
        <v/>
      </c>
      <c r="BE383" s="774"/>
      <c r="BF383" s="774"/>
      <c r="BG383" s="774"/>
      <c r="BH383" s="774"/>
      <c r="BI383" s="789"/>
      <c r="BJ383" s="789"/>
      <c r="BK383" s="789"/>
      <c r="BL383" s="789"/>
      <c r="BM383" s="791"/>
      <c r="BN383" s="791"/>
      <c r="BO383" s="791"/>
      <c r="BP383" s="791"/>
      <c r="BQ383" s="792"/>
      <c r="BR383" s="796"/>
      <c r="BS383" s="884"/>
      <c r="BT383" s="884"/>
      <c r="BU383" s="1051"/>
      <c r="BV383" s="995"/>
      <c r="BW383" s="995"/>
      <c r="BX383" s="1875"/>
      <c r="BY383" s="1853"/>
      <c r="BZ383" s="998"/>
    </row>
    <row r="384" spans="1:78" ht="118" x14ac:dyDescent="0.2">
      <c r="A384" s="1817"/>
      <c r="B384" s="1818"/>
      <c r="C384" s="1910"/>
      <c r="D384" s="1908"/>
      <c r="E384" s="1908"/>
      <c r="F384" s="1759"/>
      <c r="G384" s="995"/>
      <c r="H384" s="1774"/>
      <c r="I384" s="1774"/>
      <c r="J384" s="1767"/>
      <c r="K384" s="1902"/>
      <c r="L384" s="995"/>
      <c r="M384" s="1169"/>
      <c r="N384" s="995"/>
      <c r="O384" s="995"/>
      <c r="P384" s="1191"/>
      <c r="Q384" s="1827"/>
      <c r="R384" s="1774"/>
      <c r="S384" s="1825"/>
      <c r="T384" s="1774"/>
      <c r="U384" s="1825"/>
      <c r="V384" s="1774"/>
      <c r="W384" s="1825"/>
      <c r="X384" s="1781"/>
      <c r="Y384" s="1825"/>
      <c r="Z384" s="1825"/>
      <c r="AA384" s="1769"/>
      <c r="AB384" s="956">
        <v>4</v>
      </c>
      <c r="AC384" s="774" t="s">
        <v>1571</v>
      </c>
      <c r="AD384" s="774">
        <v>3</v>
      </c>
      <c r="AE384" s="774" t="s">
        <v>1480</v>
      </c>
      <c r="AF384" s="813" t="str">
        <f t="shared" si="28"/>
        <v>Probabilidad</v>
      </c>
      <c r="AG384" s="780" t="s">
        <v>221</v>
      </c>
      <c r="AH384" s="790">
        <f t="shared" si="29"/>
        <v>0.25</v>
      </c>
      <c r="AI384" s="780" t="s">
        <v>222</v>
      </c>
      <c r="AJ384" s="790">
        <f t="shared" si="30"/>
        <v>0.15</v>
      </c>
      <c r="AK384" s="814">
        <f t="shared" si="31"/>
        <v>0.4</v>
      </c>
      <c r="AL384" s="815">
        <f>IFERROR(IF(AND(AF383="Probabilidad",AF384="Probabilidad"),(AL383-(+AL383*AK384)),IF(AND(AF383="Impacto",AF384="Probabilidad"),(AL382-(+AL382*AK384)),IF(AF384="Impacto",AL383,""))),"")</f>
        <v>0.20159999999999997</v>
      </c>
      <c r="AM384" s="815">
        <f>IFERROR(IF(AND(AF383="Impacto",AF384="Impacto"),(AM383-(+AM383*AK384)),IF(AND(AF383="Probabilidad",AF384="Impacto"),(AM382-(+AM382*AK384)),IF(AF384="Probabilidad",AM383,""))),"")</f>
        <v>0.15000000000000002</v>
      </c>
      <c r="AN384" s="751" t="s">
        <v>859</v>
      </c>
      <c r="AO384" s="751" t="s">
        <v>245</v>
      </c>
      <c r="AP384" s="751" t="s">
        <v>241</v>
      </c>
      <c r="AQ384" s="751" t="s">
        <v>226</v>
      </c>
      <c r="AR384" s="1013"/>
      <c r="AS384" s="1767"/>
      <c r="AT384" s="1767"/>
      <c r="AU384" s="1769"/>
      <c r="AV384" s="1767"/>
      <c r="AW384" s="1767"/>
      <c r="AX384" s="1769"/>
      <c r="AY384" s="1769"/>
      <c r="AZ384" s="1769"/>
      <c r="BA384" s="1774"/>
      <c r="BB384" s="789"/>
      <c r="BC384" s="789"/>
      <c r="BD384" s="822" t="str">
        <f t="shared" si="32"/>
        <v/>
      </c>
      <c r="BE384" s="774"/>
      <c r="BF384" s="774"/>
      <c r="BG384" s="774"/>
      <c r="BH384" s="774"/>
      <c r="BI384" s="789"/>
      <c r="BJ384" s="789"/>
      <c r="BK384" s="789"/>
      <c r="BL384" s="789"/>
      <c r="BM384" s="791"/>
      <c r="BN384" s="791"/>
      <c r="BO384" s="791"/>
      <c r="BP384" s="791"/>
      <c r="BQ384" s="792"/>
      <c r="BR384" s="796"/>
      <c r="BS384" s="884"/>
      <c r="BT384" s="884"/>
      <c r="BU384" s="1051"/>
      <c r="BV384" s="995"/>
      <c r="BW384" s="995"/>
      <c r="BX384" s="1875"/>
      <c r="BY384" s="1853"/>
      <c r="BZ384" s="998"/>
    </row>
    <row r="385" spans="1:78" ht="16" x14ac:dyDescent="0.2">
      <c r="A385" s="1817"/>
      <c r="B385" s="1818"/>
      <c r="C385" s="1910"/>
      <c r="D385" s="1908"/>
      <c r="E385" s="1908"/>
      <c r="F385" s="1759"/>
      <c r="G385" s="995"/>
      <c r="H385" s="1774"/>
      <c r="I385" s="1774"/>
      <c r="J385" s="1767"/>
      <c r="K385" s="1902"/>
      <c r="L385" s="995"/>
      <c r="M385" s="1169"/>
      <c r="N385" s="995"/>
      <c r="O385" s="995"/>
      <c r="P385" s="1191"/>
      <c r="Q385" s="1827"/>
      <c r="R385" s="1774"/>
      <c r="S385" s="1825"/>
      <c r="T385" s="1774"/>
      <c r="U385" s="1825"/>
      <c r="V385" s="1774"/>
      <c r="W385" s="1825"/>
      <c r="X385" s="1781"/>
      <c r="Y385" s="1825"/>
      <c r="Z385" s="1825"/>
      <c r="AA385" s="1769"/>
      <c r="AB385" s="956">
        <v>5</v>
      </c>
      <c r="AC385" s="774"/>
      <c r="AD385" s="774"/>
      <c r="AE385" s="774"/>
      <c r="AF385" s="813" t="str">
        <f t="shared" si="28"/>
        <v/>
      </c>
      <c r="AG385" s="780"/>
      <c r="AH385" s="790" t="str">
        <f t="shared" si="29"/>
        <v/>
      </c>
      <c r="AI385" s="780"/>
      <c r="AJ385" s="790" t="str">
        <f t="shared" si="30"/>
        <v/>
      </c>
      <c r="AK385" s="814" t="str">
        <f t="shared" si="31"/>
        <v/>
      </c>
      <c r="AL385" s="815" t="str">
        <f>IFERROR(IF(AND(AF384="Probabilidad",AF385="Probabilidad"),(AL384-(+AL384*AK385)),IF(AND(AF384="Impacto",AF385="Probabilidad"),(AL383-(+AL383*AK385)),IF(AF385="Impacto",AL384,""))),"")</f>
        <v/>
      </c>
      <c r="AM385" s="815" t="str">
        <f>IFERROR(IF(AND(AF384="Impacto",AF385="Impacto"),(AM384-(+AM384*AK385)),IF(AND(AF384="Probabilidad",AF385="Impacto"),(AM383-(+AM383*AK385)),IF(AF385="Probabilidad",AM384,""))),"")</f>
        <v/>
      </c>
      <c r="AN385" s="751"/>
      <c r="AO385" s="751"/>
      <c r="AP385" s="751"/>
      <c r="AQ385" s="751"/>
      <c r="AR385" s="1013"/>
      <c r="AS385" s="1767"/>
      <c r="AT385" s="1767"/>
      <c r="AU385" s="1769"/>
      <c r="AV385" s="1767"/>
      <c r="AW385" s="1767"/>
      <c r="AX385" s="1769"/>
      <c r="AY385" s="1769"/>
      <c r="AZ385" s="1769"/>
      <c r="BA385" s="1774"/>
      <c r="BB385" s="789"/>
      <c r="BC385" s="789"/>
      <c r="BD385" s="822" t="str">
        <f t="shared" si="32"/>
        <v/>
      </c>
      <c r="BE385" s="774"/>
      <c r="BF385" s="774"/>
      <c r="BG385" s="774"/>
      <c r="BH385" s="774"/>
      <c r="BI385" s="789"/>
      <c r="BJ385" s="789"/>
      <c r="BK385" s="789"/>
      <c r="BL385" s="789"/>
      <c r="BM385" s="791"/>
      <c r="BN385" s="791"/>
      <c r="BO385" s="791"/>
      <c r="BP385" s="791"/>
      <c r="BQ385" s="792"/>
      <c r="BR385" s="796"/>
      <c r="BS385" s="884"/>
      <c r="BT385" s="884"/>
      <c r="BU385" s="1051"/>
      <c r="BV385" s="995"/>
      <c r="BW385" s="995"/>
      <c r="BX385" s="1875"/>
      <c r="BY385" s="1853"/>
      <c r="BZ385" s="998"/>
    </row>
    <row r="386" spans="1:78" ht="17" thickBot="1" x14ac:dyDescent="0.25">
      <c r="A386" s="1817"/>
      <c r="B386" s="1818"/>
      <c r="C386" s="1910"/>
      <c r="D386" s="1908"/>
      <c r="E386" s="1908"/>
      <c r="F386" s="1759"/>
      <c r="G386" s="995"/>
      <c r="H386" s="1774"/>
      <c r="I386" s="1774"/>
      <c r="J386" s="1768"/>
      <c r="K386" s="1902"/>
      <c r="L386" s="995"/>
      <c r="M386" s="1170"/>
      <c r="N386" s="995"/>
      <c r="O386" s="995"/>
      <c r="P386" s="1191"/>
      <c r="Q386" s="1827"/>
      <c r="R386" s="1774"/>
      <c r="S386" s="1825"/>
      <c r="T386" s="1774"/>
      <c r="U386" s="1825"/>
      <c r="V386" s="1774"/>
      <c r="W386" s="1825"/>
      <c r="X386" s="1781"/>
      <c r="Y386" s="1825"/>
      <c r="Z386" s="1825"/>
      <c r="AA386" s="1769"/>
      <c r="AB386" s="957">
        <v>6</v>
      </c>
      <c r="AC386" s="757"/>
      <c r="AD386" s="757"/>
      <c r="AE386" s="757"/>
      <c r="AF386" s="819" t="str">
        <f t="shared" si="28"/>
        <v/>
      </c>
      <c r="AG386" s="902"/>
      <c r="AH386" s="887" t="str">
        <f t="shared" si="29"/>
        <v/>
      </c>
      <c r="AI386" s="902"/>
      <c r="AJ386" s="887" t="str">
        <f t="shared" si="30"/>
        <v/>
      </c>
      <c r="AK386" s="889" t="str">
        <f t="shared" si="31"/>
        <v/>
      </c>
      <c r="AL386" s="815" t="str">
        <f>IFERROR(IF(AND(AF385="Probabilidad",AF386="Probabilidad"),(AL385-(+AL385*AK386)),IF(AND(AF385="Impacto",AF386="Probabilidad"),(AL384-(+AL384*AK386)),IF(AF386="Impacto",AL385,""))),"")</f>
        <v/>
      </c>
      <c r="AM386" s="815" t="str">
        <f>IFERROR(IF(AND(AF385="Impacto",AF386="Impacto"),(AM385-(+AM385*AK386)),IF(AND(AF385="Probabilidad",AF386="Impacto"),(AM384-(+AM384*AK386)),IF(AF386="Probabilidad",AM385,""))),"")</f>
        <v/>
      </c>
      <c r="AN386" s="51"/>
      <c r="AO386" s="51"/>
      <c r="AP386" s="51"/>
      <c r="AQ386" s="51"/>
      <c r="AR386" s="1014"/>
      <c r="AS386" s="1768"/>
      <c r="AT386" s="1768"/>
      <c r="AU386" s="1770"/>
      <c r="AV386" s="1768"/>
      <c r="AW386" s="1768"/>
      <c r="AX386" s="1770"/>
      <c r="AY386" s="1770"/>
      <c r="AZ386" s="1770"/>
      <c r="BA386" s="1775"/>
      <c r="BB386" s="770"/>
      <c r="BC386" s="770"/>
      <c r="BD386" s="762" t="str">
        <f t="shared" si="32"/>
        <v/>
      </c>
      <c r="BE386" s="757"/>
      <c r="BF386" s="757"/>
      <c r="BG386" s="757"/>
      <c r="BH386" s="757"/>
      <c r="BI386" s="770"/>
      <c r="BJ386" s="770"/>
      <c r="BK386" s="770"/>
      <c r="BL386" s="770"/>
      <c r="BM386" s="749"/>
      <c r="BN386" s="749"/>
      <c r="BO386" s="749"/>
      <c r="BP386" s="749"/>
      <c r="BQ386" s="766"/>
      <c r="BR386" s="890"/>
      <c r="BS386" s="891"/>
      <c r="BT386" s="891"/>
      <c r="BU386" s="1052"/>
      <c r="BV386" s="996"/>
      <c r="BW386" s="996"/>
      <c r="BX386" s="1876"/>
      <c r="BY386" s="1854"/>
      <c r="BZ386" s="999"/>
    </row>
    <row r="387" spans="1:78" ht="145" x14ac:dyDescent="0.2">
      <c r="A387" s="1817"/>
      <c r="B387" s="1818"/>
      <c r="C387" s="1910"/>
      <c r="D387" s="1908" t="s">
        <v>1387</v>
      </c>
      <c r="E387" s="1908" t="s">
        <v>809</v>
      </c>
      <c r="F387" s="1759">
        <v>6</v>
      </c>
      <c r="G387" s="995" t="s">
        <v>1865</v>
      </c>
      <c r="H387" s="1774" t="s">
        <v>1247</v>
      </c>
      <c r="I387" s="1774" t="s">
        <v>1215</v>
      </c>
      <c r="J387" s="1812" t="str">
        <f>IF(D387="","",IF(D387="RG",[1]Árbol!A398,IF(D387="RIC",[1]Árbol!A398,IF(D387="RLAFT",[1]Árbol!A398,IF(D387="RF",[1]Árbol!A398,IF(I387="","",(CONCATENATE(I387," ",$M$3," ",G387," ",$M$4," ",O387," ",$M$5," ",N387))))))))</f>
        <v>Pérdida de Disponibilidad de Fileserver de SAF - Financiera  1. Perdida o borrado de la información.
2. Fallas Humanas.  1. Ausencia de copias de respaldo.
2. Desconocimiento de políticas de seguridad de la información.
3. Ausencia de planes de continuidad.</v>
      </c>
      <c r="K387" s="1902" t="s">
        <v>313</v>
      </c>
      <c r="L387" s="995" t="s">
        <v>562</v>
      </c>
      <c r="M387" s="1168" t="s">
        <v>1389</v>
      </c>
      <c r="N387" s="995" t="s">
        <v>1869</v>
      </c>
      <c r="O387" s="995" t="s">
        <v>1870</v>
      </c>
      <c r="P387" s="1191" t="s">
        <v>1392</v>
      </c>
      <c r="Q387" s="1827" t="s">
        <v>1392</v>
      </c>
      <c r="R387" s="1774" t="s">
        <v>340</v>
      </c>
      <c r="S387" s="1825">
        <f>IF(R387="Muy Alta",100%,IF(R387="Alta",80%,IF(R387="Media",60%,IF(R387="Baja",40%,IF(R387="Muy Baja",20%,"")))))</f>
        <v>0.8</v>
      </c>
      <c r="T387" s="1774" t="s">
        <v>317</v>
      </c>
      <c r="U387" s="1825">
        <f>IF(T387="Catastrófico",100%,IF(T387="Mayor",80%,IF(T387="Moderado",60%,IF(T387="Menor",40%,IF(T387="Leve",20%,"")))))</f>
        <v>0.2</v>
      </c>
      <c r="V387" s="1774" t="s">
        <v>317</v>
      </c>
      <c r="W387" s="1825">
        <f>IF(V387="Catastrófico",100%,IF(V387="Mayor",80%,IF(V387="Moderado",60%,IF(V387="Menor",40%,IF(V387="Leve",20%,"")))))</f>
        <v>0.2</v>
      </c>
      <c r="X387" s="1781" t="str">
        <f>IF(Y387=100%,"Catastrófico",IF(Y387=80%,"Mayor",IF(Y387=60%,"Moderado",IF(Y387=40%,"Menor",IF(Y387=20%,"Leve","")))))</f>
        <v>Leve</v>
      </c>
      <c r="Y387" s="1825">
        <f>IF(AND(U387="",W387=""),"",MAX(U387,W387))</f>
        <v>0.2</v>
      </c>
      <c r="Z387" s="1825" t="str">
        <f>CONCATENATE(R387,X387)</f>
        <v>AltaLeve</v>
      </c>
      <c r="AA387" s="1769" t="str">
        <f>IF(Z387="Muy AltaLeve","Alto",IF(Z387="Muy AltaMenor","Alto",IF(Z387="Muy AltaModerado","Alto",IF(Z387="Muy AltaMayor","Alto",IF(Z387="Muy AltaCatastrófico","Extremo",IF(Z387="AltaLeve","Moderado",IF(Z387="AltaMenor","Moderado",IF(Z387="AltaModerado","Alto",IF(Z387="AltaMayor","Alto",IF(Z387="AltaCatastrófico","Extremo",IF(Z387="MediaLeve","Moderado",IF(Z387="MediaMenor","Moderado",IF(Z387="MediaModerado","Moderado",IF(Z387="MediaMayor","Alto",IF(Z387="MediaCatastrófico","Extremo",IF(Z387="BajaLeve","Bajo",IF(Z387="BajaMenor","Moderado",IF(Z387="BajaModerado","Moderado",IF(Z387="BajaMayor","Alto",IF(Z387="BajaCatastrófico","Extremo",IF(Z387="Muy BajaLeve","Bajo",IF(Z387="Muy BajaMenor","Bajo",IF(Z387="Muy BajaModerado","Moderado",IF(Z387="Muy BajaMayor","Alto",IF(Z387="Muy BajaCatastrófico","Extremo","")))))))))))))))))))))))))</f>
        <v>Moderado</v>
      </c>
      <c r="AB387" s="350">
        <v>1</v>
      </c>
      <c r="AC387" s="9" t="s">
        <v>1853</v>
      </c>
      <c r="AD387" s="9">
        <v>1.3</v>
      </c>
      <c r="AE387" s="9" t="s">
        <v>1403</v>
      </c>
      <c r="AF387" s="99" t="str">
        <f t="shared" si="28"/>
        <v>Probabilidad</v>
      </c>
      <c r="AG387" s="10" t="s">
        <v>221</v>
      </c>
      <c r="AH387" s="787">
        <f t="shared" si="29"/>
        <v>0.25</v>
      </c>
      <c r="AI387" s="10" t="s">
        <v>734</v>
      </c>
      <c r="AJ387" s="787">
        <f t="shared" si="30"/>
        <v>0.25</v>
      </c>
      <c r="AK387" s="101">
        <f t="shared" si="31"/>
        <v>0.5</v>
      </c>
      <c r="AL387" s="100">
        <f>IFERROR(IF(AF387="Probabilidad",(S387-(+S387*AK387)),IF(AF387="Impacto",S387,"")),"")</f>
        <v>0.4</v>
      </c>
      <c r="AM387" s="100">
        <f>IFERROR(IF(AF387="Impacto",(Y387-(+Y387*AK387)),IF(AF387="Probabilidad",Y387,"")),"")</f>
        <v>0.2</v>
      </c>
      <c r="AN387" s="50" t="s">
        <v>223</v>
      </c>
      <c r="AO387" s="50" t="s">
        <v>443</v>
      </c>
      <c r="AP387" s="50" t="s">
        <v>241</v>
      </c>
      <c r="AQ387" s="50" t="s">
        <v>226</v>
      </c>
      <c r="AR387" s="1764" t="s">
        <v>1871</v>
      </c>
      <c r="AS387" s="1035">
        <f>S387</f>
        <v>0.8</v>
      </c>
      <c r="AT387" s="1035">
        <f>IF(AL387="","",MIN(AL387:AL392))</f>
        <v>0.4</v>
      </c>
      <c r="AU387" s="1032" t="str">
        <f>IFERROR(IF(AT387="","",IF(AT387&lt;=0.2,"Muy Baja",IF(AT387&lt;=0.4,"Baja",IF(AT387&lt;=0.6,"Media",IF(AT387&lt;=0.8,"Alta","Muy Alta"))))),"")</f>
        <v>Baja</v>
      </c>
      <c r="AV387" s="1035">
        <f>Y387</f>
        <v>0.2</v>
      </c>
      <c r="AW387" s="1035">
        <f>IF(AM387="","",MIN(AM387:AM392))</f>
        <v>0.15000000000000002</v>
      </c>
      <c r="AX387" s="1032" t="str">
        <f>IFERROR(IF(AW387="","",IF(AW387&lt;=0.2,"Leve",IF(AW387&lt;=0.4,"Menor",IF(AW387&lt;=0.6,"Moderado",IF(AW387&lt;=0.8,"Mayor","Catastrófico"))))),"")</f>
        <v>Leve</v>
      </c>
      <c r="AY387" s="1032" t="str">
        <f>AA387</f>
        <v>Moderado</v>
      </c>
      <c r="AZ387" s="1032" t="str">
        <f>IFERROR(IF(OR(AND(AU387="Muy Baja",AX387="Leve"),AND(AU387="Muy Baja",AX387="Menor"),AND(AU387="Baja",AX387="Leve")),"Bajo",IF(OR(AND(AU387="Muy baja",AX387="Moderado"),AND(AU387="Baja",AX387="Menor"),AND(AU387="Baja",AX387="Moderado"),AND(AU387="Media",AX387="Leve"),AND(AU387="Media",AX387="Menor"),AND(AU387="Media",AX387="Moderado"),AND(AU387="Alta",AX387="Leve"),AND(AU387="Alta",AX387="Menor")),"Moderado",IF(OR(AND(AU387="Muy Baja",AX387="Mayor"),AND(AU387="Baja",AX387="Mayor"),AND(AU387="Media",AX387="Mayor"),AND(AU387="Alta",AX387="Moderado"),AND(AU387="Alta",AX387="Mayor"),AND(AU387="Muy Alta",AX387="Leve"),AND(AU387="Muy Alta",AX387="Menor"),AND(AU387="Muy Alta",AX387="Moderado"),AND(AU387="Muy Alta",AX387="Mayor")),"Alto",IF(OR(AND(AU387="Muy Baja",AX387="Catastrófico"),AND(AU387="Baja",AX387="Catastrófico"),AND(AU387="Media",AX387="Catastrófico"),AND(AU387="Alta",AX387="Catastrófico"),AND(AU387="Muy Alta",AX387="Catastrófico")),"Extremo","")))),"")</f>
        <v>Bajo</v>
      </c>
      <c r="BA387" s="1015" t="s">
        <v>255</v>
      </c>
      <c r="BB387" s="46"/>
      <c r="BC387" s="46"/>
      <c r="BD387" s="103" t="str">
        <f t="shared" si="32"/>
        <v/>
      </c>
      <c r="BE387" s="9"/>
      <c r="BF387" s="9"/>
      <c r="BG387" s="9"/>
      <c r="BH387" s="9"/>
      <c r="BI387" s="46"/>
      <c r="BJ387" s="46"/>
      <c r="BK387" s="46"/>
      <c r="BL387" s="46"/>
      <c r="BM387" s="48"/>
      <c r="BN387" s="48"/>
      <c r="BO387" s="48"/>
      <c r="BP387" s="48"/>
      <c r="BQ387" s="104"/>
      <c r="BR387" s="797"/>
      <c r="BS387" s="883"/>
      <c r="BT387" s="883"/>
      <c r="BU387" s="1050"/>
      <c r="BV387" s="994"/>
      <c r="BW387" s="994"/>
      <c r="BX387" s="1874"/>
      <c r="BY387" s="1852"/>
      <c r="BZ387" s="997"/>
    </row>
    <row r="388" spans="1:78" ht="167" x14ac:dyDescent="0.2">
      <c r="A388" s="1817"/>
      <c r="B388" s="1818"/>
      <c r="C388" s="1910"/>
      <c r="D388" s="1908"/>
      <c r="E388" s="1908"/>
      <c r="F388" s="1759"/>
      <c r="G388" s="995"/>
      <c r="H388" s="1774"/>
      <c r="I388" s="1774"/>
      <c r="J388" s="1767"/>
      <c r="K388" s="1902"/>
      <c r="L388" s="995"/>
      <c r="M388" s="1169"/>
      <c r="N388" s="995"/>
      <c r="O388" s="995"/>
      <c r="P388" s="1191"/>
      <c r="Q388" s="1827"/>
      <c r="R388" s="1774"/>
      <c r="S388" s="1825"/>
      <c r="T388" s="1774"/>
      <c r="U388" s="1825"/>
      <c r="V388" s="1774"/>
      <c r="W388" s="1825"/>
      <c r="X388" s="1781"/>
      <c r="Y388" s="1825"/>
      <c r="Z388" s="1825"/>
      <c r="AA388" s="1769"/>
      <c r="AB388" s="956">
        <v>2</v>
      </c>
      <c r="AC388" s="774" t="s">
        <v>1855</v>
      </c>
      <c r="AD388" s="774" t="s">
        <v>598</v>
      </c>
      <c r="AE388" s="774" t="s">
        <v>1856</v>
      </c>
      <c r="AF388" s="813" t="str">
        <f t="shared" si="28"/>
        <v>Impacto</v>
      </c>
      <c r="AG388" s="780" t="s">
        <v>264</v>
      </c>
      <c r="AH388" s="790">
        <f t="shared" si="29"/>
        <v>0.1</v>
      </c>
      <c r="AI388" s="780" t="s">
        <v>222</v>
      </c>
      <c r="AJ388" s="790">
        <f t="shared" si="30"/>
        <v>0.15</v>
      </c>
      <c r="AK388" s="814">
        <f t="shared" si="31"/>
        <v>0.25</v>
      </c>
      <c r="AL388" s="815">
        <f>IFERROR(IF(AND(AF387="Probabilidad",AF388="Probabilidad"),(AL387-(+AL387*AK388)),IF(AF388="Probabilidad",(S387-(+S387*AK388)),IF(AF388="Impacto",AL387,""))),"")</f>
        <v>0.4</v>
      </c>
      <c r="AM388" s="815">
        <f>IFERROR(IF(AND(AF387="Impacto",AF388="Impacto"),(AM387-(+AM387*AK388)),IF(AF388="Impacto",(Y387-(+Y387*AK388)),IF(AF388="Probabilidad",AM387,""))),"")</f>
        <v>0.15000000000000002</v>
      </c>
      <c r="AN388" s="751" t="s">
        <v>223</v>
      </c>
      <c r="AO388" s="751" t="s">
        <v>291</v>
      </c>
      <c r="AP388" s="751" t="s">
        <v>241</v>
      </c>
      <c r="AQ388" s="751" t="s">
        <v>226</v>
      </c>
      <c r="AR388" s="1013"/>
      <c r="AS388" s="1767"/>
      <c r="AT388" s="1767"/>
      <c r="AU388" s="1769"/>
      <c r="AV388" s="1767"/>
      <c r="AW388" s="1767"/>
      <c r="AX388" s="1769"/>
      <c r="AY388" s="1769"/>
      <c r="AZ388" s="1769"/>
      <c r="BA388" s="1774"/>
      <c r="BB388" s="789"/>
      <c r="BC388" s="789"/>
      <c r="BD388" s="822" t="str">
        <f t="shared" si="32"/>
        <v/>
      </c>
      <c r="BE388" s="774"/>
      <c r="BF388" s="774"/>
      <c r="BG388" s="774"/>
      <c r="BH388" s="774"/>
      <c r="BI388" s="789"/>
      <c r="BJ388" s="789"/>
      <c r="BK388" s="789"/>
      <c r="BL388" s="789"/>
      <c r="BM388" s="791"/>
      <c r="BN388" s="791"/>
      <c r="BO388" s="791"/>
      <c r="BP388" s="791"/>
      <c r="BQ388" s="792"/>
      <c r="BR388" s="796"/>
      <c r="BS388" s="884"/>
      <c r="BT388" s="884"/>
      <c r="BU388" s="1051"/>
      <c r="BV388" s="995"/>
      <c r="BW388" s="995"/>
      <c r="BX388" s="1875"/>
      <c r="BY388" s="1853"/>
      <c r="BZ388" s="998"/>
    </row>
    <row r="389" spans="1:78" ht="16" x14ac:dyDescent="0.2">
      <c r="A389" s="1817"/>
      <c r="B389" s="1818"/>
      <c r="C389" s="1910"/>
      <c r="D389" s="1908"/>
      <c r="E389" s="1908"/>
      <c r="F389" s="1759"/>
      <c r="G389" s="995"/>
      <c r="H389" s="1774"/>
      <c r="I389" s="1774"/>
      <c r="J389" s="1767"/>
      <c r="K389" s="1902"/>
      <c r="L389" s="995"/>
      <c r="M389" s="1169"/>
      <c r="N389" s="995"/>
      <c r="O389" s="995"/>
      <c r="P389" s="1191"/>
      <c r="Q389" s="1827"/>
      <c r="R389" s="1774"/>
      <c r="S389" s="1825"/>
      <c r="T389" s="1774"/>
      <c r="U389" s="1825"/>
      <c r="V389" s="1774"/>
      <c r="W389" s="1825"/>
      <c r="X389" s="1781"/>
      <c r="Y389" s="1825"/>
      <c r="Z389" s="1825"/>
      <c r="AA389" s="1769"/>
      <c r="AB389" s="956">
        <v>3</v>
      </c>
      <c r="AC389" s="774"/>
      <c r="AD389" s="774"/>
      <c r="AE389" s="774"/>
      <c r="AF389" s="813" t="str">
        <f t="shared" si="28"/>
        <v/>
      </c>
      <c r="AG389" s="780"/>
      <c r="AH389" s="790" t="str">
        <f t="shared" si="29"/>
        <v/>
      </c>
      <c r="AI389" s="780"/>
      <c r="AJ389" s="790" t="str">
        <f t="shared" si="30"/>
        <v/>
      </c>
      <c r="AK389" s="814" t="str">
        <f t="shared" si="31"/>
        <v/>
      </c>
      <c r="AL389" s="815" t="str">
        <f>IFERROR(IF(AND(AF388="Probabilidad",AF389="Probabilidad"),(AL388-(+AL388*AK389)),IF(AND(AF388="Impacto",AF389="Probabilidad"),(AL387-(+AL387*AK389)),IF(AF389="Impacto",AL388,""))),"")</f>
        <v/>
      </c>
      <c r="AM389" s="815" t="str">
        <f>IFERROR(IF(AND(AF388="Impacto",AF389="Impacto"),(AM388-(+AM388*AK389)),IF(AND(AF388="Probabilidad",AF389="Impacto"),(AM387-(+AM387*AK389)),IF(AF389="Probabilidad",AM388,""))),"")</f>
        <v/>
      </c>
      <c r="AN389" s="751"/>
      <c r="AO389" s="751"/>
      <c r="AP389" s="751"/>
      <c r="AQ389" s="751"/>
      <c r="AR389" s="1013"/>
      <c r="AS389" s="1767"/>
      <c r="AT389" s="1767"/>
      <c r="AU389" s="1769"/>
      <c r="AV389" s="1767"/>
      <c r="AW389" s="1767"/>
      <c r="AX389" s="1769"/>
      <c r="AY389" s="1769"/>
      <c r="AZ389" s="1769"/>
      <c r="BA389" s="1774"/>
      <c r="BB389" s="789"/>
      <c r="BC389" s="789"/>
      <c r="BD389" s="822" t="str">
        <f t="shared" si="32"/>
        <v/>
      </c>
      <c r="BE389" s="774"/>
      <c r="BF389" s="774"/>
      <c r="BG389" s="774"/>
      <c r="BH389" s="774"/>
      <c r="BI389" s="789"/>
      <c r="BJ389" s="789"/>
      <c r="BK389" s="789"/>
      <c r="BL389" s="789"/>
      <c r="BM389" s="791"/>
      <c r="BN389" s="791"/>
      <c r="BO389" s="791"/>
      <c r="BP389" s="791"/>
      <c r="BQ389" s="792"/>
      <c r="BR389" s="796"/>
      <c r="BS389" s="884"/>
      <c r="BT389" s="884"/>
      <c r="BU389" s="1051"/>
      <c r="BV389" s="995"/>
      <c r="BW389" s="995"/>
      <c r="BX389" s="1875"/>
      <c r="BY389" s="1853"/>
      <c r="BZ389" s="998"/>
    </row>
    <row r="390" spans="1:78" ht="16" x14ac:dyDescent="0.2">
      <c r="A390" s="1817"/>
      <c r="B390" s="1818"/>
      <c r="C390" s="1910"/>
      <c r="D390" s="1908"/>
      <c r="E390" s="1908"/>
      <c r="F390" s="1759"/>
      <c r="G390" s="995"/>
      <c r="H390" s="1774"/>
      <c r="I390" s="1774"/>
      <c r="J390" s="1767"/>
      <c r="K390" s="1902"/>
      <c r="L390" s="995"/>
      <c r="M390" s="1169"/>
      <c r="N390" s="995"/>
      <c r="O390" s="995"/>
      <c r="P390" s="1191"/>
      <c r="Q390" s="1827"/>
      <c r="R390" s="1774"/>
      <c r="S390" s="1825"/>
      <c r="T390" s="1774"/>
      <c r="U390" s="1825"/>
      <c r="V390" s="1774"/>
      <c r="W390" s="1825"/>
      <c r="X390" s="1781"/>
      <c r="Y390" s="1825"/>
      <c r="Z390" s="1825"/>
      <c r="AA390" s="1769"/>
      <c r="AB390" s="956">
        <v>4</v>
      </c>
      <c r="AC390" s="774"/>
      <c r="AD390" s="774"/>
      <c r="AE390" s="774"/>
      <c r="AF390" s="813" t="str">
        <f t="shared" si="28"/>
        <v/>
      </c>
      <c r="AG390" s="780"/>
      <c r="AH390" s="790" t="str">
        <f t="shared" si="29"/>
        <v/>
      </c>
      <c r="AI390" s="780"/>
      <c r="AJ390" s="790" t="str">
        <f t="shared" si="30"/>
        <v/>
      </c>
      <c r="AK390" s="814" t="str">
        <f t="shared" si="31"/>
        <v/>
      </c>
      <c r="AL390" s="815" t="str">
        <f>IFERROR(IF(AND(AF389="Probabilidad",AF390="Probabilidad"),(AL389-(+AL389*AK390)),IF(AND(AF389="Impacto",AF390="Probabilidad"),(AL388-(+AL388*AK390)),IF(AF390="Impacto",AL389,""))),"")</f>
        <v/>
      </c>
      <c r="AM390" s="815" t="str">
        <f>IFERROR(IF(AND(AF389="Impacto",AF390="Impacto"),(AM389-(+AM389*AK390)),IF(AND(AF389="Probabilidad",AF390="Impacto"),(AM388-(+AM388*AK390)),IF(AF390="Probabilidad",AM389,""))),"")</f>
        <v/>
      </c>
      <c r="AN390" s="751"/>
      <c r="AO390" s="751"/>
      <c r="AP390" s="751"/>
      <c r="AQ390" s="751"/>
      <c r="AR390" s="1013"/>
      <c r="AS390" s="1767"/>
      <c r="AT390" s="1767"/>
      <c r="AU390" s="1769"/>
      <c r="AV390" s="1767"/>
      <c r="AW390" s="1767"/>
      <c r="AX390" s="1769"/>
      <c r="AY390" s="1769"/>
      <c r="AZ390" s="1769"/>
      <c r="BA390" s="1774"/>
      <c r="BB390" s="789"/>
      <c r="BC390" s="789"/>
      <c r="BD390" s="822" t="str">
        <f t="shared" si="32"/>
        <v/>
      </c>
      <c r="BE390" s="774"/>
      <c r="BF390" s="774"/>
      <c r="BG390" s="774"/>
      <c r="BH390" s="774"/>
      <c r="BI390" s="789"/>
      <c r="BJ390" s="789"/>
      <c r="BK390" s="789"/>
      <c r="BL390" s="789"/>
      <c r="BM390" s="791"/>
      <c r="BN390" s="791"/>
      <c r="BO390" s="791"/>
      <c r="BP390" s="791"/>
      <c r="BQ390" s="792"/>
      <c r="BR390" s="796"/>
      <c r="BS390" s="884"/>
      <c r="BT390" s="884"/>
      <c r="BU390" s="1051"/>
      <c r="BV390" s="995"/>
      <c r="BW390" s="995"/>
      <c r="BX390" s="1875"/>
      <c r="BY390" s="1853"/>
      <c r="BZ390" s="998"/>
    </row>
    <row r="391" spans="1:78" ht="16" x14ac:dyDescent="0.2">
      <c r="A391" s="1817"/>
      <c r="B391" s="1818"/>
      <c r="C391" s="1910"/>
      <c r="D391" s="1908"/>
      <c r="E391" s="1908"/>
      <c r="F391" s="1759"/>
      <c r="G391" s="995"/>
      <c r="H391" s="1774"/>
      <c r="I391" s="1774"/>
      <c r="J391" s="1767"/>
      <c r="K391" s="1902"/>
      <c r="L391" s="995"/>
      <c r="M391" s="1169"/>
      <c r="N391" s="995"/>
      <c r="O391" s="995"/>
      <c r="P391" s="1191"/>
      <c r="Q391" s="1827"/>
      <c r="R391" s="1774"/>
      <c r="S391" s="1825"/>
      <c r="T391" s="1774"/>
      <c r="U391" s="1825"/>
      <c r="V391" s="1774"/>
      <c r="W391" s="1825"/>
      <c r="X391" s="1781"/>
      <c r="Y391" s="1825"/>
      <c r="Z391" s="1825"/>
      <c r="AA391" s="1769"/>
      <c r="AB391" s="956">
        <v>5</v>
      </c>
      <c r="AC391" s="774"/>
      <c r="AD391" s="774"/>
      <c r="AE391" s="774"/>
      <c r="AF391" s="813" t="str">
        <f t="shared" si="28"/>
        <v/>
      </c>
      <c r="AG391" s="780"/>
      <c r="AH391" s="790" t="str">
        <f t="shared" si="29"/>
        <v/>
      </c>
      <c r="AI391" s="780"/>
      <c r="AJ391" s="790" t="str">
        <f t="shared" si="30"/>
        <v/>
      </c>
      <c r="AK391" s="814" t="str">
        <f t="shared" si="31"/>
        <v/>
      </c>
      <c r="AL391" s="815" t="str">
        <f>IFERROR(IF(AND(AF390="Probabilidad",AF391="Probabilidad"),(AL390-(+AL390*AK391)),IF(AND(AF390="Impacto",AF391="Probabilidad"),(AL389-(+AL389*AK391)),IF(AF391="Impacto",AL390,""))),"")</f>
        <v/>
      </c>
      <c r="AM391" s="815" t="str">
        <f>IFERROR(IF(AND(AF390="Impacto",AF391="Impacto"),(AM390-(+AM390*AK391)),IF(AND(AF390="Probabilidad",AF391="Impacto"),(AM389-(+AM389*AK391)),IF(AF391="Probabilidad",AM390,""))),"")</f>
        <v/>
      </c>
      <c r="AN391" s="751"/>
      <c r="AO391" s="751"/>
      <c r="AP391" s="751"/>
      <c r="AQ391" s="751"/>
      <c r="AR391" s="1013"/>
      <c r="AS391" s="1767"/>
      <c r="AT391" s="1767"/>
      <c r="AU391" s="1769"/>
      <c r="AV391" s="1767"/>
      <c r="AW391" s="1767"/>
      <c r="AX391" s="1769"/>
      <c r="AY391" s="1769"/>
      <c r="AZ391" s="1769"/>
      <c r="BA391" s="1774"/>
      <c r="BB391" s="789"/>
      <c r="BC391" s="789"/>
      <c r="BD391" s="822" t="str">
        <f t="shared" si="32"/>
        <v/>
      </c>
      <c r="BE391" s="774"/>
      <c r="BF391" s="774"/>
      <c r="BG391" s="774"/>
      <c r="BH391" s="774"/>
      <c r="BI391" s="789"/>
      <c r="BJ391" s="789"/>
      <c r="BK391" s="789"/>
      <c r="BL391" s="789"/>
      <c r="BM391" s="791"/>
      <c r="BN391" s="791"/>
      <c r="BO391" s="791"/>
      <c r="BP391" s="791"/>
      <c r="BQ391" s="792"/>
      <c r="BR391" s="796"/>
      <c r="BS391" s="884"/>
      <c r="BT391" s="884"/>
      <c r="BU391" s="1051"/>
      <c r="BV391" s="995"/>
      <c r="BW391" s="995"/>
      <c r="BX391" s="1875"/>
      <c r="BY391" s="1853"/>
      <c r="BZ391" s="998"/>
    </row>
    <row r="392" spans="1:78" ht="17" thickBot="1" x14ac:dyDescent="0.25">
      <c r="A392" s="1817"/>
      <c r="B392" s="1818"/>
      <c r="C392" s="1910"/>
      <c r="D392" s="1908"/>
      <c r="E392" s="1908"/>
      <c r="F392" s="1759"/>
      <c r="G392" s="995"/>
      <c r="H392" s="1774"/>
      <c r="I392" s="1774"/>
      <c r="J392" s="1768"/>
      <c r="K392" s="1902"/>
      <c r="L392" s="995"/>
      <c r="M392" s="1170"/>
      <c r="N392" s="995"/>
      <c r="O392" s="995"/>
      <c r="P392" s="1191"/>
      <c r="Q392" s="1827"/>
      <c r="R392" s="1774"/>
      <c r="S392" s="1825"/>
      <c r="T392" s="1774"/>
      <c r="U392" s="1825"/>
      <c r="V392" s="1774"/>
      <c r="W392" s="1825"/>
      <c r="X392" s="1781"/>
      <c r="Y392" s="1825"/>
      <c r="Z392" s="1825"/>
      <c r="AA392" s="1769"/>
      <c r="AB392" s="957">
        <v>6</v>
      </c>
      <c r="AC392" s="757"/>
      <c r="AD392" s="757"/>
      <c r="AE392" s="757"/>
      <c r="AF392" s="896" t="str">
        <f t="shared" si="28"/>
        <v/>
      </c>
      <c r="AG392" s="888"/>
      <c r="AH392" s="887" t="str">
        <f t="shared" si="29"/>
        <v/>
      </c>
      <c r="AI392" s="888"/>
      <c r="AJ392" s="887" t="str">
        <f t="shared" si="30"/>
        <v/>
      </c>
      <c r="AK392" s="889" t="str">
        <f t="shared" si="31"/>
        <v/>
      </c>
      <c r="AL392" s="815" t="str">
        <f>IFERROR(IF(AND(AF391="Probabilidad",AF392="Probabilidad"),(AL391-(+AL391*AK392)),IF(AND(AF391="Impacto",AF392="Probabilidad"),(AL390-(+AL390*AK392)),IF(AF392="Impacto",AL391,""))),"")</f>
        <v/>
      </c>
      <c r="AM392" s="815" t="str">
        <f>IFERROR(IF(AND(AF391="Impacto",AF392="Impacto"),(AM391-(+AM391*AK392)),IF(AND(AF391="Probabilidad",AF392="Impacto"),(AM390-(+AM390*AK392)),IF(AF392="Probabilidad",AM391,""))),"")</f>
        <v/>
      </c>
      <c r="AN392" s="51"/>
      <c r="AO392" s="51"/>
      <c r="AP392" s="51"/>
      <c r="AQ392" s="51"/>
      <c r="AR392" s="1014"/>
      <c r="AS392" s="1768"/>
      <c r="AT392" s="1768"/>
      <c r="AU392" s="1770"/>
      <c r="AV392" s="1768"/>
      <c r="AW392" s="1768"/>
      <c r="AX392" s="1770"/>
      <c r="AY392" s="1770"/>
      <c r="AZ392" s="1770"/>
      <c r="BA392" s="1775"/>
      <c r="BB392" s="770"/>
      <c r="BC392" s="770"/>
      <c r="BD392" s="762" t="str">
        <f t="shared" si="32"/>
        <v/>
      </c>
      <c r="BE392" s="757"/>
      <c r="BF392" s="757"/>
      <c r="BG392" s="757"/>
      <c r="BH392" s="757"/>
      <c r="BI392" s="770"/>
      <c r="BJ392" s="770"/>
      <c r="BK392" s="770"/>
      <c r="BL392" s="770"/>
      <c r="BM392" s="749"/>
      <c r="BN392" s="749"/>
      <c r="BO392" s="749"/>
      <c r="BP392" s="749"/>
      <c r="BQ392" s="766"/>
      <c r="BR392" s="890"/>
      <c r="BS392" s="891"/>
      <c r="BT392" s="891"/>
      <c r="BU392" s="1052"/>
      <c r="BV392" s="996"/>
      <c r="BW392" s="996"/>
      <c r="BX392" s="1876"/>
      <c r="BY392" s="1854"/>
      <c r="BZ392" s="999"/>
    </row>
    <row r="393" spans="1:78" ht="167" x14ac:dyDescent="0.2">
      <c r="A393" s="1817"/>
      <c r="B393" s="1818"/>
      <c r="C393" s="1910"/>
      <c r="D393" s="1908" t="s">
        <v>1387</v>
      </c>
      <c r="E393" s="1908" t="s">
        <v>809</v>
      </c>
      <c r="F393" s="1759">
        <v>7</v>
      </c>
      <c r="G393" s="995" t="s">
        <v>1872</v>
      </c>
      <c r="H393" s="1774" t="s">
        <v>1243</v>
      </c>
      <c r="I393" s="1774" t="s">
        <v>1218</v>
      </c>
      <c r="J393" s="1812" t="str">
        <f>IF(D393="","",IF(D393="RG",[1]Árbol!A404,IF(D393="RIC",[1]Árbol!A404,IF(D393="RLAFT",[1]Árbol!A404,IF(D393="RF",[1]Árbol!A404,IF(I393="","",(CONCATENATE(I393," ",$M$3," ",G393," ",$M$4," ",O393," ",$M$5," ",N393))))))))</f>
        <v>Pérdida de confidencialidad e integridad de Equipos de Financiera  1. Perdida o modificación de información. 
2. Fallas Humanas.  1. Ausencia de control de acceso.
2. Desconocimiento de políticas de seguridad de la información.</v>
      </c>
      <c r="K393" s="1902" t="s">
        <v>313</v>
      </c>
      <c r="L393" s="995" t="s">
        <v>562</v>
      </c>
      <c r="M393" s="1168" t="s">
        <v>1389</v>
      </c>
      <c r="N393" s="995" t="s">
        <v>1860</v>
      </c>
      <c r="O393" s="995" t="s">
        <v>1861</v>
      </c>
      <c r="P393" s="1191" t="s">
        <v>1392</v>
      </c>
      <c r="Q393" s="1827" t="s">
        <v>1392</v>
      </c>
      <c r="R393" s="1774" t="s">
        <v>340</v>
      </c>
      <c r="S393" s="1825">
        <f>IF(R393="Muy Alta",100%,IF(R393="Alta",80%,IF(R393="Media",60%,IF(R393="Baja",40%,IF(R393="Muy Baja",20%,"")))))</f>
        <v>0.8</v>
      </c>
      <c r="T393" s="1774" t="s">
        <v>317</v>
      </c>
      <c r="U393" s="1825">
        <f>IF(T393="Catastrófico",100%,IF(T393="Mayor",80%,IF(T393="Moderado",60%,IF(T393="Menor",40%,IF(T393="Leve",20%,"")))))</f>
        <v>0.2</v>
      </c>
      <c r="V393" s="1774" t="s">
        <v>317</v>
      </c>
      <c r="W393" s="1825">
        <f>IF(V393="Catastrófico",100%,IF(V393="Mayor",80%,IF(V393="Moderado",60%,IF(V393="Menor",40%,IF(V393="Leve",20%,"")))))</f>
        <v>0.2</v>
      </c>
      <c r="X393" s="1781" t="str">
        <f>IF(Y393=100%,"Catastrófico",IF(Y393=80%,"Mayor",IF(Y393=60%,"Moderado",IF(Y393=40%,"Menor",IF(Y393=20%,"Leve","")))))</f>
        <v>Leve</v>
      </c>
      <c r="Y393" s="1825">
        <f>IF(AND(U393="",W393=""),"",MAX(U393,W393))</f>
        <v>0.2</v>
      </c>
      <c r="Z393" s="1825" t="str">
        <f>CONCATENATE(R393,X393)</f>
        <v>AltaLeve</v>
      </c>
      <c r="AA393" s="1769" t="str">
        <f>IF(Z393="Muy AltaLeve","Alto",IF(Z393="Muy AltaMenor","Alto",IF(Z393="Muy AltaModerado","Alto",IF(Z393="Muy AltaMayor","Alto",IF(Z393="Muy AltaCatastrófico","Extremo",IF(Z393="AltaLeve","Moderado",IF(Z393="AltaMenor","Moderado",IF(Z393="AltaModerado","Alto",IF(Z393="AltaMayor","Alto",IF(Z393="AltaCatastrófico","Extremo",IF(Z393="MediaLeve","Moderado",IF(Z393="MediaMenor","Moderado",IF(Z393="MediaModerado","Moderado",IF(Z393="MediaMayor","Alto",IF(Z393="MediaCatastrófico","Extremo",IF(Z393="BajaLeve","Bajo",IF(Z393="BajaMenor","Moderado",IF(Z393="BajaModerado","Moderado",IF(Z393="BajaMayor","Alto",IF(Z393="BajaCatastrófico","Extremo",IF(Z393="Muy BajaLeve","Bajo",IF(Z393="Muy BajaMenor","Bajo",IF(Z393="Muy BajaModerado","Moderado",IF(Z393="Muy BajaMayor","Alto",IF(Z393="Muy BajaCatastrófico","Extremo","")))))))))))))))))))))))))</f>
        <v>Moderado</v>
      </c>
      <c r="AB393" s="350">
        <v>1</v>
      </c>
      <c r="AC393" s="9" t="s">
        <v>1832</v>
      </c>
      <c r="AD393" s="9">
        <v>1</v>
      </c>
      <c r="AE393" s="9" t="s">
        <v>1833</v>
      </c>
      <c r="AF393" s="231" t="str">
        <f t="shared" si="28"/>
        <v>Probabilidad</v>
      </c>
      <c r="AG393" s="232" t="s">
        <v>221</v>
      </c>
      <c r="AH393" s="787">
        <f t="shared" si="29"/>
        <v>0.25</v>
      </c>
      <c r="AI393" s="232" t="s">
        <v>734</v>
      </c>
      <c r="AJ393" s="787">
        <f t="shared" si="30"/>
        <v>0.25</v>
      </c>
      <c r="AK393" s="101">
        <f t="shared" si="31"/>
        <v>0.5</v>
      </c>
      <c r="AL393" s="100">
        <f>IFERROR(IF(AF393="Probabilidad",(S393-(+S393*AK393)),IF(AF393="Impacto",S393,"")),"")</f>
        <v>0.4</v>
      </c>
      <c r="AM393" s="100">
        <f>IFERROR(IF(AF393="Impacto",(Y393-(+Y393*AK393)),IF(AF393="Probabilidad",Y393,"")),"")</f>
        <v>0.2</v>
      </c>
      <c r="AN393" s="50" t="s">
        <v>223</v>
      </c>
      <c r="AO393" s="50" t="s">
        <v>291</v>
      </c>
      <c r="AP393" s="50" t="s">
        <v>241</v>
      </c>
      <c r="AQ393" s="50" t="s">
        <v>226</v>
      </c>
      <c r="AR393" s="1764" t="s">
        <v>1873</v>
      </c>
      <c r="AS393" s="1035">
        <f>S393</f>
        <v>0.8</v>
      </c>
      <c r="AT393" s="1035">
        <f>IF(AL393="","",MIN(AL393:AL398))</f>
        <v>0.14399999999999999</v>
      </c>
      <c r="AU393" s="1032" t="str">
        <f>IFERROR(IF(AT393="","",IF(AT393&lt;=0.2,"Muy Baja",IF(AT393&lt;=0.4,"Baja",IF(AT393&lt;=0.6,"Media",IF(AT393&lt;=0.8,"Alta","Muy Alta"))))),"")</f>
        <v>Muy Baja</v>
      </c>
      <c r="AV393" s="1035">
        <f>Y393</f>
        <v>0.2</v>
      </c>
      <c r="AW393" s="1035">
        <f>IF(AM393="","",MIN(AM393:AM398))</f>
        <v>0.2</v>
      </c>
      <c r="AX393" s="1032" t="str">
        <f>IFERROR(IF(AW393="","",IF(AW393&lt;=0.2,"Leve",IF(AW393&lt;=0.4,"Menor",IF(AW393&lt;=0.6,"Moderado",IF(AW393&lt;=0.8,"Mayor","Catastrófico"))))),"")</f>
        <v>Leve</v>
      </c>
      <c r="AY393" s="1032" t="str">
        <f>AA393</f>
        <v>Moderado</v>
      </c>
      <c r="AZ393" s="1032" t="str">
        <f>IFERROR(IF(OR(AND(AU393="Muy Baja",AX393="Leve"),AND(AU393="Muy Baja",AX393="Menor"),AND(AU393="Baja",AX393="Leve")),"Bajo",IF(OR(AND(AU393="Muy baja",AX393="Moderado"),AND(AU393="Baja",AX393="Menor"),AND(AU393="Baja",AX393="Moderado"),AND(AU393="Media",AX393="Leve"),AND(AU393="Media",AX393="Menor"),AND(AU393="Media",AX393="Moderado"),AND(AU393="Alta",AX393="Leve"),AND(AU393="Alta",AX393="Menor")),"Moderado",IF(OR(AND(AU393="Muy Baja",AX393="Mayor"),AND(AU393="Baja",AX393="Mayor"),AND(AU393="Media",AX393="Mayor"),AND(AU393="Alta",AX393="Moderado"),AND(AU393="Alta",AX393="Mayor"),AND(AU393="Muy Alta",AX393="Leve"),AND(AU393="Muy Alta",AX393="Menor"),AND(AU393="Muy Alta",AX393="Moderado"),AND(AU393="Muy Alta",AX393="Mayor")),"Alto",IF(OR(AND(AU393="Muy Baja",AX393="Catastrófico"),AND(AU393="Baja",AX393="Catastrófico"),AND(AU393="Media",AX393="Catastrófico"),AND(AU393="Alta",AX393="Catastrófico"),AND(AU393="Muy Alta",AX393="Catastrófico")),"Extremo","")))),"")</f>
        <v>Bajo</v>
      </c>
      <c r="BA393" s="1015" t="s">
        <v>255</v>
      </c>
      <c r="BB393" s="46"/>
      <c r="BC393" s="46"/>
      <c r="BD393" s="103" t="str">
        <f t="shared" si="32"/>
        <v/>
      </c>
      <c r="BE393" s="9"/>
      <c r="BF393" s="9"/>
      <c r="BG393" s="9"/>
      <c r="BH393" s="9"/>
      <c r="BI393" s="46"/>
      <c r="BJ393" s="46"/>
      <c r="BK393" s="46"/>
      <c r="BL393" s="46"/>
      <c r="BM393" s="48"/>
      <c r="BN393" s="48"/>
      <c r="BO393" s="48"/>
      <c r="BP393" s="48"/>
      <c r="BQ393" s="104"/>
      <c r="BR393" s="797"/>
      <c r="BS393" s="883"/>
      <c r="BT393" s="883"/>
      <c r="BU393" s="1050"/>
      <c r="BV393" s="994"/>
      <c r="BW393" s="994"/>
      <c r="BX393" s="1874"/>
      <c r="BY393" s="1852"/>
      <c r="BZ393" s="997"/>
    </row>
    <row r="394" spans="1:78" ht="167" x14ac:dyDescent="0.2">
      <c r="A394" s="1817"/>
      <c r="B394" s="1818"/>
      <c r="C394" s="1910"/>
      <c r="D394" s="1908"/>
      <c r="E394" s="1908"/>
      <c r="F394" s="1759"/>
      <c r="G394" s="995"/>
      <c r="H394" s="1774"/>
      <c r="I394" s="1774"/>
      <c r="J394" s="1767"/>
      <c r="K394" s="1902"/>
      <c r="L394" s="995"/>
      <c r="M394" s="1169"/>
      <c r="N394" s="995"/>
      <c r="O394" s="995"/>
      <c r="P394" s="1191"/>
      <c r="Q394" s="1827"/>
      <c r="R394" s="1774"/>
      <c r="S394" s="1825"/>
      <c r="T394" s="1774"/>
      <c r="U394" s="1825"/>
      <c r="V394" s="1774"/>
      <c r="W394" s="1825"/>
      <c r="X394" s="1781"/>
      <c r="Y394" s="1825"/>
      <c r="Z394" s="1825"/>
      <c r="AA394" s="1769"/>
      <c r="AB394" s="956">
        <v>2</v>
      </c>
      <c r="AC394" s="774" t="s">
        <v>1874</v>
      </c>
      <c r="AD394" s="774">
        <v>1</v>
      </c>
      <c r="AE394" s="774" t="s">
        <v>1833</v>
      </c>
      <c r="AF394" s="813" t="str">
        <f t="shared" si="28"/>
        <v>Probabilidad</v>
      </c>
      <c r="AG394" s="780" t="s">
        <v>281</v>
      </c>
      <c r="AH394" s="790">
        <f t="shared" si="29"/>
        <v>0.15</v>
      </c>
      <c r="AI394" s="780" t="s">
        <v>734</v>
      </c>
      <c r="AJ394" s="790">
        <f t="shared" si="30"/>
        <v>0.25</v>
      </c>
      <c r="AK394" s="814">
        <f t="shared" si="31"/>
        <v>0.4</v>
      </c>
      <c r="AL394" s="815">
        <f>IFERROR(IF(AND(AF393="Probabilidad",AF394="Probabilidad"),(AL393-(+AL393*AK394)),IF(AF394="Probabilidad",(S393-(+S393*AK394)),IF(AF394="Impacto",AL393,""))),"")</f>
        <v>0.24</v>
      </c>
      <c r="AM394" s="815">
        <f>IFERROR(IF(AND(AF393="Impacto",AF394="Impacto"),(AM393-(+AM393*AK394)),IF(AF394="Impacto",(Y393-(Y393*AK394)),IF(AF394="Probabilidad",AM393,""))),"")</f>
        <v>0.2</v>
      </c>
      <c r="AN394" s="751" t="s">
        <v>859</v>
      </c>
      <c r="AO394" s="751" t="s">
        <v>291</v>
      </c>
      <c r="AP394" s="751" t="s">
        <v>241</v>
      </c>
      <c r="AQ394" s="751" t="s">
        <v>226</v>
      </c>
      <c r="AR394" s="1013"/>
      <c r="AS394" s="1767"/>
      <c r="AT394" s="1767"/>
      <c r="AU394" s="1769"/>
      <c r="AV394" s="1767"/>
      <c r="AW394" s="1767"/>
      <c r="AX394" s="1769"/>
      <c r="AY394" s="1769"/>
      <c r="AZ394" s="1769"/>
      <c r="BA394" s="1774"/>
      <c r="BB394" s="789"/>
      <c r="BC394" s="789"/>
      <c r="BD394" s="822" t="str">
        <f t="shared" si="32"/>
        <v/>
      </c>
      <c r="BE394" s="774"/>
      <c r="BF394" s="774"/>
      <c r="BG394" s="774"/>
      <c r="BH394" s="774"/>
      <c r="BI394" s="789"/>
      <c r="BJ394" s="789"/>
      <c r="BK394" s="789"/>
      <c r="BL394" s="789"/>
      <c r="BM394" s="791"/>
      <c r="BN394" s="791"/>
      <c r="BO394" s="791"/>
      <c r="BP394" s="791"/>
      <c r="BQ394" s="792"/>
      <c r="BR394" s="796"/>
      <c r="BS394" s="884"/>
      <c r="BT394" s="884"/>
      <c r="BU394" s="1051"/>
      <c r="BV394" s="995"/>
      <c r="BW394" s="995"/>
      <c r="BX394" s="1875"/>
      <c r="BY394" s="1853"/>
      <c r="BZ394" s="998"/>
    </row>
    <row r="395" spans="1:78" ht="167" x14ac:dyDescent="0.2">
      <c r="A395" s="1817"/>
      <c r="B395" s="1818"/>
      <c r="C395" s="1910"/>
      <c r="D395" s="1908"/>
      <c r="E395" s="1908"/>
      <c r="F395" s="1759"/>
      <c r="G395" s="995"/>
      <c r="H395" s="1774"/>
      <c r="I395" s="1774"/>
      <c r="J395" s="1767"/>
      <c r="K395" s="1902"/>
      <c r="L395" s="995"/>
      <c r="M395" s="1169"/>
      <c r="N395" s="995"/>
      <c r="O395" s="995"/>
      <c r="P395" s="1191"/>
      <c r="Q395" s="1827"/>
      <c r="R395" s="1774"/>
      <c r="S395" s="1825"/>
      <c r="T395" s="1774"/>
      <c r="U395" s="1825"/>
      <c r="V395" s="1774"/>
      <c r="W395" s="1825"/>
      <c r="X395" s="1781"/>
      <c r="Y395" s="1825"/>
      <c r="Z395" s="1825"/>
      <c r="AA395" s="1769"/>
      <c r="AB395" s="956">
        <v>3</v>
      </c>
      <c r="AC395" s="774" t="s">
        <v>1875</v>
      </c>
      <c r="AD395" s="774">
        <v>1</v>
      </c>
      <c r="AE395" s="774" t="s">
        <v>1833</v>
      </c>
      <c r="AF395" s="813" t="str">
        <f t="shared" si="28"/>
        <v>Probabilidad</v>
      </c>
      <c r="AG395" s="780" t="s">
        <v>281</v>
      </c>
      <c r="AH395" s="790">
        <f t="shared" si="29"/>
        <v>0.15</v>
      </c>
      <c r="AI395" s="780" t="s">
        <v>734</v>
      </c>
      <c r="AJ395" s="790">
        <f t="shared" si="30"/>
        <v>0.25</v>
      </c>
      <c r="AK395" s="814">
        <f t="shared" si="31"/>
        <v>0.4</v>
      </c>
      <c r="AL395" s="815">
        <f>IFERROR(IF(AND(AF394="Probabilidad",AF395="Probabilidad"),(AL394-(+AL394*AK395)),IF(AND(AF394="Impacto",AF395="Probabilidad"),(AL393-(+AL393*AK395)),IF(AF395="Impacto",AL394,""))),"")</f>
        <v>0.14399999999999999</v>
      </c>
      <c r="AM395" s="815">
        <f>IFERROR(IF(AND(AF394="Impacto",AF395="Impacto"),(AM394-(+AM394*AK395)),IF(AND(AF394="Probabilidad",AF395="Impacto"),(AM393-(+AM393*AK395)),IF(AF395="Probabilidad",AM394,""))),"")</f>
        <v>0.2</v>
      </c>
      <c r="AN395" s="751" t="s">
        <v>859</v>
      </c>
      <c r="AO395" s="751" t="s">
        <v>291</v>
      </c>
      <c r="AP395" s="751" t="s">
        <v>241</v>
      </c>
      <c r="AQ395" s="751" t="s">
        <v>226</v>
      </c>
      <c r="AR395" s="1013"/>
      <c r="AS395" s="1767"/>
      <c r="AT395" s="1767"/>
      <c r="AU395" s="1769"/>
      <c r="AV395" s="1767"/>
      <c r="AW395" s="1767"/>
      <c r="AX395" s="1769"/>
      <c r="AY395" s="1769"/>
      <c r="AZ395" s="1769"/>
      <c r="BA395" s="1774"/>
      <c r="BB395" s="789"/>
      <c r="BC395" s="789"/>
      <c r="BD395" s="822" t="str">
        <f t="shared" si="32"/>
        <v/>
      </c>
      <c r="BE395" s="774"/>
      <c r="BF395" s="774"/>
      <c r="BG395" s="774"/>
      <c r="BH395" s="774"/>
      <c r="BI395" s="789"/>
      <c r="BJ395" s="789"/>
      <c r="BK395" s="789"/>
      <c r="BL395" s="789"/>
      <c r="BM395" s="791"/>
      <c r="BN395" s="791"/>
      <c r="BO395" s="791"/>
      <c r="BP395" s="791"/>
      <c r="BQ395" s="792"/>
      <c r="BR395" s="796"/>
      <c r="BS395" s="884"/>
      <c r="BT395" s="884"/>
      <c r="BU395" s="1051"/>
      <c r="BV395" s="995"/>
      <c r="BW395" s="995"/>
      <c r="BX395" s="1875"/>
      <c r="BY395" s="1853"/>
      <c r="BZ395" s="998"/>
    </row>
    <row r="396" spans="1:78" ht="16" x14ac:dyDescent="0.2">
      <c r="A396" s="1817"/>
      <c r="B396" s="1818"/>
      <c r="C396" s="1910"/>
      <c r="D396" s="1908"/>
      <c r="E396" s="1908"/>
      <c r="F396" s="1759"/>
      <c r="G396" s="995"/>
      <c r="H396" s="1774"/>
      <c r="I396" s="1774"/>
      <c r="J396" s="1767"/>
      <c r="K396" s="1902"/>
      <c r="L396" s="995"/>
      <c r="M396" s="1169"/>
      <c r="N396" s="995"/>
      <c r="O396" s="995"/>
      <c r="P396" s="1191"/>
      <c r="Q396" s="1827"/>
      <c r="R396" s="1774"/>
      <c r="S396" s="1825"/>
      <c r="T396" s="1774"/>
      <c r="U396" s="1825"/>
      <c r="V396" s="1774"/>
      <c r="W396" s="1825"/>
      <c r="X396" s="1781"/>
      <c r="Y396" s="1825"/>
      <c r="Z396" s="1825"/>
      <c r="AA396" s="1769"/>
      <c r="AB396" s="956">
        <v>4</v>
      </c>
      <c r="AC396" s="774"/>
      <c r="AD396" s="774"/>
      <c r="AE396" s="774"/>
      <c r="AF396" s="813" t="str">
        <f t="shared" si="28"/>
        <v/>
      </c>
      <c r="AG396" s="780"/>
      <c r="AH396" s="790" t="str">
        <f t="shared" si="29"/>
        <v/>
      </c>
      <c r="AI396" s="780"/>
      <c r="AJ396" s="790" t="str">
        <f t="shared" si="30"/>
        <v/>
      </c>
      <c r="AK396" s="814" t="str">
        <f t="shared" si="31"/>
        <v/>
      </c>
      <c r="AL396" s="815" t="str">
        <f>IFERROR(IF(AND(AF395="Probabilidad",AF396="Probabilidad"),(AL395-(+AL395*AK396)),IF(AND(AF395="Impacto",AF396="Probabilidad"),(AL394-(+AL394*AK396)),IF(AF396="Impacto",AL395,""))),"")</f>
        <v/>
      </c>
      <c r="AM396" s="815" t="str">
        <f>IFERROR(IF(AND(AF395="Impacto",AF396="Impacto"),(AM395-(+AM395*AK396)),IF(AND(AF395="Probabilidad",AF396="Impacto"),(AM394-(+AM394*AK396)),IF(AF396="Probabilidad",AM395,""))),"")</f>
        <v/>
      </c>
      <c r="AN396" s="751"/>
      <c r="AO396" s="751"/>
      <c r="AP396" s="751"/>
      <c r="AQ396" s="751"/>
      <c r="AR396" s="1013"/>
      <c r="AS396" s="1767"/>
      <c r="AT396" s="1767"/>
      <c r="AU396" s="1769"/>
      <c r="AV396" s="1767"/>
      <c r="AW396" s="1767"/>
      <c r="AX396" s="1769"/>
      <c r="AY396" s="1769"/>
      <c r="AZ396" s="1769"/>
      <c r="BA396" s="1774"/>
      <c r="BB396" s="789"/>
      <c r="BC396" s="789"/>
      <c r="BD396" s="822" t="str">
        <f t="shared" si="32"/>
        <v/>
      </c>
      <c r="BE396" s="774"/>
      <c r="BF396" s="774"/>
      <c r="BG396" s="774"/>
      <c r="BH396" s="774"/>
      <c r="BI396" s="789"/>
      <c r="BJ396" s="789"/>
      <c r="BK396" s="789"/>
      <c r="BL396" s="789"/>
      <c r="BM396" s="791"/>
      <c r="BN396" s="791"/>
      <c r="BO396" s="791"/>
      <c r="BP396" s="791"/>
      <c r="BQ396" s="792"/>
      <c r="BR396" s="796"/>
      <c r="BS396" s="884"/>
      <c r="BT396" s="884"/>
      <c r="BU396" s="1051"/>
      <c r="BV396" s="995"/>
      <c r="BW396" s="995"/>
      <c r="BX396" s="1875"/>
      <c r="BY396" s="1853"/>
      <c r="BZ396" s="998"/>
    </row>
    <row r="397" spans="1:78" ht="16" x14ac:dyDescent="0.2">
      <c r="A397" s="1817"/>
      <c r="B397" s="1818"/>
      <c r="C397" s="1910"/>
      <c r="D397" s="1908"/>
      <c r="E397" s="1908"/>
      <c r="F397" s="1759"/>
      <c r="G397" s="995"/>
      <c r="H397" s="1774"/>
      <c r="I397" s="1774"/>
      <c r="J397" s="1767"/>
      <c r="K397" s="1902"/>
      <c r="L397" s="995"/>
      <c r="M397" s="1169"/>
      <c r="N397" s="995"/>
      <c r="O397" s="995"/>
      <c r="P397" s="1191"/>
      <c r="Q397" s="1827"/>
      <c r="R397" s="1774"/>
      <c r="S397" s="1825"/>
      <c r="T397" s="1774"/>
      <c r="U397" s="1825"/>
      <c r="V397" s="1774"/>
      <c r="W397" s="1825"/>
      <c r="X397" s="1781"/>
      <c r="Y397" s="1825"/>
      <c r="Z397" s="1825"/>
      <c r="AA397" s="1769"/>
      <c r="AB397" s="956">
        <v>5</v>
      </c>
      <c r="AC397" s="774"/>
      <c r="AD397" s="774"/>
      <c r="AE397" s="774"/>
      <c r="AF397" s="813" t="str">
        <f t="shared" si="28"/>
        <v/>
      </c>
      <c r="AG397" s="780"/>
      <c r="AH397" s="790" t="str">
        <f t="shared" si="29"/>
        <v/>
      </c>
      <c r="AI397" s="780"/>
      <c r="AJ397" s="790" t="str">
        <f t="shared" si="30"/>
        <v/>
      </c>
      <c r="AK397" s="814" t="str">
        <f t="shared" si="31"/>
        <v/>
      </c>
      <c r="AL397" s="815" t="str">
        <f>IFERROR(IF(AND(AF396="Probabilidad",AF397="Probabilidad"),(AL396-(+AL396*AK397)),IF(AND(AF396="Impacto",AF397="Probabilidad"),(AL395-(+AL395*AK397)),IF(AF397="Impacto",AL396,""))),"")</f>
        <v/>
      </c>
      <c r="AM397" s="815" t="str">
        <f>IFERROR(IF(AND(AF396="Impacto",AF397="Impacto"),(AM396-(+AM396*AK397)),IF(AND(AF396="Probabilidad",AF397="Impacto"),(AM395-(+AM395*AK397)),IF(AF397="Probabilidad",AM396,""))),"")</f>
        <v/>
      </c>
      <c r="AN397" s="751"/>
      <c r="AO397" s="751"/>
      <c r="AP397" s="751"/>
      <c r="AQ397" s="751"/>
      <c r="AR397" s="1013"/>
      <c r="AS397" s="1767"/>
      <c r="AT397" s="1767"/>
      <c r="AU397" s="1769"/>
      <c r="AV397" s="1767"/>
      <c r="AW397" s="1767"/>
      <c r="AX397" s="1769"/>
      <c r="AY397" s="1769"/>
      <c r="AZ397" s="1769"/>
      <c r="BA397" s="1774"/>
      <c r="BB397" s="789"/>
      <c r="BC397" s="789"/>
      <c r="BD397" s="822" t="str">
        <f t="shared" si="32"/>
        <v/>
      </c>
      <c r="BE397" s="774"/>
      <c r="BF397" s="774"/>
      <c r="BG397" s="774"/>
      <c r="BH397" s="774"/>
      <c r="BI397" s="789"/>
      <c r="BJ397" s="789"/>
      <c r="BK397" s="789"/>
      <c r="BL397" s="789"/>
      <c r="BM397" s="791"/>
      <c r="BN397" s="791"/>
      <c r="BO397" s="791"/>
      <c r="BP397" s="791"/>
      <c r="BQ397" s="792"/>
      <c r="BR397" s="796"/>
      <c r="BS397" s="884"/>
      <c r="BT397" s="884"/>
      <c r="BU397" s="1051"/>
      <c r="BV397" s="995"/>
      <c r="BW397" s="995"/>
      <c r="BX397" s="1875"/>
      <c r="BY397" s="1853"/>
      <c r="BZ397" s="998"/>
    </row>
    <row r="398" spans="1:78" ht="17" thickBot="1" x14ac:dyDescent="0.25">
      <c r="A398" s="1817"/>
      <c r="B398" s="1818"/>
      <c r="C398" s="1910"/>
      <c r="D398" s="1908"/>
      <c r="E398" s="1908"/>
      <c r="F398" s="1759"/>
      <c r="G398" s="995"/>
      <c r="H398" s="1774"/>
      <c r="I398" s="1774"/>
      <c r="J398" s="1768"/>
      <c r="K398" s="1902"/>
      <c r="L398" s="995"/>
      <c r="M398" s="1170"/>
      <c r="N398" s="995"/>
      <c r="O398" s="995"/>
      <c r="P398" s="1191"/>
      <c r="Q398" s="1827"/>
      <c r="R398" s="1774"/>
      <c r="S398" s="1825"/>
      <c r="T398" s="1774"/>
      <c r="U398" s="1825"/>
      <c r="V398" s="1774"/>
      <c r="W398" s="1825"/>
      <c r="X398" s="1781"/>
      <c r="Y398" s="1825"/>
      <c r="Z398" s="1825"/>
      <c r="AA398" s="1769"/>
      <c r="AB398" s="957">
        <v>6</v>
      </c>
      <c r="AC398" s="757"/>
      <c r="AD398" s="757"/>
      <c r="AE398" s="757"/>
      <c r="AF398" s="819" t="str">
        <f t="shared" si="28"/>
        <v/>
      </c>
      <c r="AG398" s="902"/>
      <c r="AH398" s="887" t="str">
        <f t="shared" si="29"/>
        <v/>
      </c>
      <c r="AI398" s="902"/>
      <c r="AJ398" s="887" t="str">
        <f t="shared" si="30"/>
        <v/>
      </c>
      <c r="AK398" s="889" t="str">
        <f t="shared" si="31"/>
        <v/>
      </c>
      <c r="AL398" s="815" t="str">
        <f>IFERROR(IF(AND(AF397="Probabilidad",AF398="Probabilidad"),(AL397-(+AL397*AK398)),IF(AND(AF397="Impacto",AF398="Probabilidad"),(AL396-(+AL396*AK398)),IF(AF398="Impacto",AL397,""))),"")</f>
        <v/>
      </c>
      <c r="AM398" s="815" t="str">
        <f>IFERROR(IF(AND(AF397="Impacto",AF398="Impacto"),(AM397-(+AM397*AK398)),IF(AND(AF397="Probabilidad",AF398="Impacto"),(AM396-(+AM396*AK398)),IF(AF398="Probabilidad",AM397,""))),"")</f>
        <v/>
      </c>
      <c r="AN398" s="51"/>
      <c r="AO398" s="51"/>
      <c r="AP398" s="51"/>
      <c r="AQ398" s="51"/>
      <c r="AR398" s="1014"/>
      <c r="AS398" s="1768"/>
      <c r="AT398" s="1768"/>
      <c r="AU398" s="1770"/>
      <c r="AV398" s="1768"/>
      <c r="AW398" s="1768"/>
      <c r="AX398" s="1770"/>
      <c r="AY398" s="1770"/>
      <c r="AZ398" s="1770"/>
      <c r="BA398" s="1775"/>
      <c r="BB398" s="770"/>
      <c r="BC398" s="770"/>
      <c r="BD398" s="762" t="str">
        <f t="shared" si="32"/>
        <v/>
      </c>
      <c r="BE398" s="757"/>
      <c r="BF398" s="757"/>
      <c r="BG398" s="757"/>
      <c r="BH398" s="757"/>
      <c r="BI398" s="770"/>
      <c r="BJ398" s="770"/>
      <c r="BK398" s="770"/>
      <c r="BL398" s="770"/>
      <c r="BM398" s="749"/>
      <c r="BN398" s="749"/>
      <c r="BO398" s="749"/>
      <c r="BP398" s="749"/>
      <c r="BQ398" s="766"/>
      <c r="BR398" s="890"/>
      <c r="BS398" s="891"/>
      <c r="BT398" s="891"/>
      <c r="BU398" s="1052"/>
      <c r="BV398" s="996"/>
      <c r="BW398" s="996"/>
      <c r="BX398" s="1876"/>
      <c r="BY398" s="1854"/>
      <c r="BZ398" s="999"/>
    </row>
    <row r="399" spans="1:78" ht="167" x14ac:dyDescent="0.2">
      <c r="A399" s="1817"/>
      <c r="B399" s="1818"/>
      <c r="C399" s="1910"/>
      <c r="D399" s="1908" t="s">
        <v>1387</v>
      </c>
      <c r="E399" s="1908" t="s">
        <v>809</v>
      </c>
      <c r="F399" s="1759">
        <v>8</v>
      </c>
      <c r="G399" s="995" t="s">
        <v>1872</v>
      </c>
      <c r="H399" s="1774" t="s">
        <v>1243</v>
      </c>
      <c r="I399" s="1774" t="s">
        <v>1215</v>
      </c>
      <c r="J399" s="1812" t="str">
        <f>IF(D399="","",IF(D399="RG",[1]Árbol!A410,IF(D399="RIC",[1]Árbol!A410,IF(D399="RLAFT",[1]Árbol!A410,IF(D399="RF",[1]Árbol!A410,IF(I399="","",(CONCATENATE(I399," ",$M$3," ",G399," ",$M$4," ",O399," ",$M$5," ",N399))))))))</f>
        <v>Pérdida de Disponibilidad de Equipos de Financiera  1. Perdida o borrado de información. 
2. Fallas Humanas.
3. Incumplimiento en el mantenimiento de los equipos de cómputo.  1. Ausencia de copias de respaldo.
2. Desconocimiento u omisión de políticas de seguridad de la información.
3. Ausencia de planes de continuidad.
4. Mantenimiento insuficiente / Instalación fallida de los medios de almacenamiento.</v>
      </c>
      <c r="K399" s="1902" t="s">
        <v>313</v>
      </c>
      <c r="L399" s="995" t="s">
        <v>562</v>
      </c>
      <c r="M399" s="1168" t="s">
        <v>1389</v>
      </c>
      <c r="N399" s="995" t="s">
        <v>1876</v>
      </c>
      <c r="O399" s="995" t="s">
        <v>1877</v>
      </c>
      <c r="P399" s="1191" t="s">
        <v>1392</v>
      </c>
      <c r="Q399" s="1827" t="s">
        <v>1392</v>
      </c>
      <c r="R399" s="1774" t="s">
        <v>340</v>
      </c>
      <c r="S399" s="1825">
        <f>IF(R399="Muy Alta",100%,IF(R399="Alta",80%,IF(R399="Media",60%,IF(R399="Baja",40%,IF(R399="Muy Baja",20%,"")))))</f>
        <v>0.8</v>
      </c>
      <c r="T399" s="1774" t="s">
        <v>317</v>
      </c>
      <c r="U399" s="1825">
        <f>IF(T399="Catastrófico",100%,IF(T399="Mayor",80%,IF(T399="Moderado",60%,IF(T399="Menor",40%,IF(T399="Leve",20%,"")))))</f>
        <v>0.2</v>
      </c>
      <c r="V399" s="1774" t="s">
        <v>317</v>
      </c>
      <c r="W399" s="1825">
        <f>IF(V399="Catastrófico",100%,IF(V399="Mayor",80%,IF(V399="Moderado",60%,IF(V399="Menor",40%,IF(V399="Leve",20%,"")))))</f>
        <v>0.2</v>
      </c>
      <c r="X399" s="1781" t="str">
        <f>IF(Y399=100%,"Catastrófico",IF(Y399=80%,"Mayor",IF(Y399=60%,"Moderado",IF(Y399=40%,"Menor",IF(Y399=20%,"Leve","")))))</f>
        <v>Leve</v>
      </c>
      <c r="Y399" s="1825">
        <f>IF(AND(U399="",W399=""),"",MAX(U399,W399))</f>
        <v>0.2</v>
      </c>
      <c r="Z399" s="1825" t="str">
        <f>CONCATENATE(R399,X399)</f>
        <v>AltaLeve</v>
      </c>
      <c r="AA399" s="1769" t="str">
        <f>IF(Z399="Muy AltaLeve","Alto",IF(Z399="Muy AltaMenor","Alto",IF(Z399="Muy AltaModerado","Alto",IF(Z399="Muy AltaMayor","Alto",IF(Z399="Muy AltaCatastrófico","Extremo",IF(Z399="AltaLeve","Moderado",IF(Z399="AltaMenor","Moderado",IF(Z399="AltaModerado","Alto",IF(Z399="AltaMayor","Alto",IF(Z399="AltaCatastrófico","Extremo",IF(Z399="MediaLeve","Moderado",IF(Z399="MediaMenor","Moderado",IF(Z399="MediaModerado","Moderado",IF(Z399="MediaMayor","Alto",IF(Z399="MediaCatastrófico","Extremo",IF(Z399="BajaLeve","Bajo",IF(Z399="BajaMenor","Moderado",IF(Z399="BajaModerado","Moderado",IF(Z399="BajaMayor","Alto",IF(Z399="BajaCatastrófico","Extremo",IF(Z399="Muy BajaLeve","Bajo",IF(Z399="Muy BajaMenor","Bajo",IF(Z399="Muy BajaModerado","Moderado",IF(Z399="Muy BajaMayor","Alto",IF(Z399="Muy BajaCatastrófico","Extremo","")))))))))))))))))))))))))</f>
        <v>Moderado</v>
      </c>
      <c r="AB399" s="350">
        <v>1</v>
      </c>
      <c r="AC399" s="9" t="s">
        <v>1878</v>
      </c>
      <c r="AD399" s="9">
        <v>3</v>
      </c>
      <c r="AE399" s="9" t="s">
        <v>1879</v>
      </c>
      <c r="AF399" s="99" t="str">
        <f t="shared" si="28"/>
        <v>Probabilidad</v>
      </c>
      <c r="AG399" s="10" t="s">
        <v>221</v>
      </c>
      <c r="AH399" s="787">
        <f t="shared" si="29"/>
        <v>0.25</v>
      </c>
      <c r="AI399" s="10" t="s">
        <v>734</v>
      </c>
      <c r="AJ399" s="787">
        <f t="shared" si="30"/>
        <v>0.25</v>
      </c>
      <c r="AK399" s="101">
        <f t="shared" si="31"/>
        <v>0.5</v>
      </c>
      <c r="AL399" s="100">
        <f>IFERROR(IF(AF399="Probabilidad",(S399-(+S399*AK399)),IF(AF399="Impacto",S399,"")),"")</f>
        <v>0.4</v>
      </c>
      <c r="AM399" s="100">
        <f>IFERROR(IF(AF399="Impacto",(Y399-(+Y399*AK399)),IF(AF399="Probabilidad",Y399,"")),"")</f>
        <v>0.2</v>
      </c>
      <c r="AN399" s="50" t="s">
        <v>223</v>
      </c>
      <c r="AO399" s="50" t="s">
        <v>291</v>
      </c>
      <c r="AP399" s="50" t="s">
        <v>241</v>
      </c>
      <c r="AQ399" s="50" t="s">
        <v>226</v>
      </c>
      <c r="AR399" s="1764" t="s">
        <v>1873</v>
      </c>
      <c r="AS399" s="1035">
        <f>S399</f>
        <v>0.8</v>
      </c>
      <c r="AT399" s="1035">
        <f>IF(AL399="","",MIN(AL399:AL404))</f>
        <v>0.24</v>
      </c>
      <c r="AU399" s="1032" t="str">
        <f>IFERROR(IF(AT399="","",IF(AT399&lt;=0.2,"Muy Baja",IF(AT399&lt;=0.4,"Baja",IF(AT399&lt;=0.6,"Media",IF(AT399&lt;=0.8,"Alta","Muy Alta"))))),"")</f>
        <v>Baja</v>
      </c>
      <c r="AV399" s="1035">
        <f>Y399</f>
        <v>0.2</v>
      </c>
      <c r="AW399" s="1035">
        <f>IF(AM399="","",MIN(AM399:AM404))</f>
        <v>0.2</v>
      </c>
      <c r="AX399" s="1032" t="str">
        <f>IFERROR(IF(AW399="","",IF(AW399&lt;=0.2,"Leve",IF(AW399&lt;=0.4,"Menor",IF(AW399&lt;=0.6,"Moderado",IF(AW399&lt;=0.8,"Mayor","Catastrófico"))))),"")</f>
        <v>Leve</v>
      </c>
      <c r="AY399" s="1032" t="str">
        <f>AA399</f>
        <v>Moderado</v>
      </c>
      <c r="AZ399" s="1032" t="str">
        <f>IFERROR(IF(OR(AND(AU399="Muy Baja",AX399="Leve"),AND(AU399="Muy Baja",AX399="Menor"),AND(AU399="Baja",AX399="Leve")),"Bajo",IF(OR(AND(AU399="Muy baja",AX399="Moderado"),AND(AU399="Baja",AX399="Menor"),AND(AU399="Baja",AX399="Moderado"),AND(AU399="Media",AX399="Leve"),AND(AU399="Media",AX399="Menor"),AND(AU399="Media",AX399="Moderado"),AND(AU399="Alta",AX399="Leve"),AND(AU399="Alta",AX399="Menor")),"Moderado",IF(OR(AND(AU399="Muy Baja",AX399="Mayor"),AND(AU399="Baja",AX399="Mayor"),AND(AU399="Media",AX399="Mayor"),AND(AU399="Alta",AX399="Moderado"),AND(AU399="Alta",AX399="Mayor"),AND(AU399="Muy Alta",AX399="Leve"),AND(AU399="Muy Alta",AX399="Menor"),AND(AU399="Muy Alta",AX399="Moderado"),AND(AU399="Muy Alta",AX399="Mayor")),"Alto",IF(OR(AND(AU399="Muy Baja",AX399="Catastrófico"),AND(AU399="Baja",AX399="Catastrófico"),AND(AU399="Media",AX399="Catastrófico"),AND(AU399="Alta",AX399="Catastrófico"),AND(AU399="Muy Alta",AX399="Catastrófico")),"Extremo","")))),"")</f>
        <v>Bajo</v>
      </c>
      <c r="BA399" s="1015" t="s">
        <v>255</v>
      </c>
      <c r="BB399" s="46"/>
      <c r="BC399" s="46"/>
      <c r="BD399" s="103" t="str">
        <f t="shared" si="32"/>
        <v/>
      </c>
      <c r="BE399" s="9"/>
      <c r="BF399" s="9"/>
      <c r="BG399" s="9"/>
      <c r="BH399" s="9"/>
      <c r="BI399" s="46"/>
      <c r="BJ399" s="46"/>
      <c r="BK399" s="46"/>
      <c r="BL399" s="46"/>
      <c r="BM399" s="48"/>
      <c r="BN399" s="48"/>
      <c r="BO399" s="48"/>
      <c r="BP399" s="48"/>
      <c r="BQ399" s="104"/>
      <c r="BR399" s="797"/>
      <c r="BS399" s="883"/>
      <c r="BT399" s="883"/>
      <c r="BU399" s="1050"/>
      <c r="BV399" s="994"/>
      <c r="BW399" s="994"/>
      <c r="BX399" s="1874"/>
      <c r="BY399" s="1852"/>
      <c r="BZ399" s="997"/>
    </row>
    <row r="400" spans="1:78" ht="167" x14ac:dyDescent="0.2">
      <c r="A400" s="1817"/>
      <c r="B400" s="1818"/>
      <c r="C400" s="1910"/>
      <c r="D400" s="1908"/>
      <c r="E400" s="1908"/>
      <c r="F400" s="1759"/>
      <c r="G400" s="995"/>
      <c r="H400" s="1774"/>
      <c r="I400" s="1774"/>
      <c r="J400" s="1767"/>
      <c r="K400" s="1902"/>
      <c r="L400" s="995"/>
      <c r="M400" s="1169"/>
      <c r="N400" s="995"/>
      <c r="O400" s="995"/>
      <c r="P400" s="1191"/>
      <c r="Q400" s="1827"/>
      <c r="R400" s="1774"/>
      <c r="S400" s="1825"/>
      <c r="T400" s="1774"/>
      <c r="U400" s="1825"/>
      <c r="V400" s="1774"/>
      <c r="W400" s="1825"/>
      <c r="X400" s="1781"/>
      <c r="Y400" s="1825"/>
      <c r="Z400" s="1825"/>
      <c r="AA400" s="1769"/>
      <c r="AB400" s="956">
        <v>2</v>
      </c>
      <c r="AC400" s="774" t="s">
        <v>1880</v>
      </c>
      <c r="AD400" s="774">
        <v>3</v>
      </c>
      <c r="AE400" s="774" t="s">
        <v>1881</v>
      </c>
      <c r="AF400" s="813" t="str">
        <f t="shared" si="28"/>
        <v>Probabilidad</v>
      </c>
      <c r="AG400" s="780" t="s">
        <v>281</v>
      </c>
      <c r="AH400" s="790">
        <f t="shared" si="29"/>
        <v>0.15</v>
      </c>
      <c r="AI400" s="780" t="s">
        <v>734</v>
      </c>
      <c r="AJ400" s="790">
        <f t="shared" si="30"/>
        <v>0.25</v>
      </c>
      <c r="AK400" s="814">
        <f t="shared" si="31"/>
        <v>0.4</v>
      </c>
      <c r="AL400" s="815">
        <f>IFERROR(IF(AND(AF399="Probabilidad",AF400="Probabilidad"),(AL399-(+AL399*AK400)),IF(AF400="Probabilidad",(S399-(+S399*AK400)),IF(AF400="Impacto",AL399,""))),"")</f>
        <v>0.24</v>
      </c>
      <c r="AM400" s="815">
        <f>IFERROR(IF(AND(AF399="Impacto",AF400="Impacto"),(AM399-(+AM399*AK400)),IF(AF400="Impacto",(Y399-(Y399*AK400)),IF(AF400="Probabilidad",AM399,""))),"")</f>
        <v>0.2</v>
      </c>
      <c r="AN400" s="751" t="s">
        <v>859</v>
      </c>
      <c r="AO400" s="751" t="s">
        <v>291</v>
      </c>
      <c r="AP400" s="751" t="s">
        <v>241</v>
      </c>
      <c r="AQ400" s="751" t="s">
        <v>226</v>
      </c>
      <c r="AR400" s="1013"/>
      <c r="AS400" s="1767"/>
      <c r="AT400" s="1767"/>
      <c r="AU400" s="1769"/>
      <c r="AV400" s="1767"/>
      <c r="AW400" s="1767"/>
      <c r="AX400" s="1769"/>
      <c r="AY400" s="1769"/>
      <c r="AZ400" s="1769"/>
      <c r="BA400" s="1774"/>
      <c r="BB400" s="789"/>
      <c r="BC400" s="789"/>
      <c r="BD400" s="822" t="str">
        <f t="shared" si="32"/>
        <v/>
      </c>
      <c r="BE400" s="774"/>
      <c r="BF400" s="774"/>
      <c r="BG400" s="774"/>
      <c r="BH400" s="774"/>
      <c r="BI400" s="789"/>
      <c r="BJ400" s="789"/>
      <c r="BK400" s="789"/>
      <c r="BL400" s="789"/>
      <c r="BM400" s="791"/>
      <c r="BN400" s="791"/>
      <c r="BO400" s="791"/>
      <c r="BP400" s="791"/>
      <c r="BQ400" s="792"/>
      <c r="BR400" s="796"/>
      <c r="BS400" s="884"/>
      <c r="BT400" s="884"/>
      <c r="BU400" s="1051"/>
      <c r="BV400" s="995"/>
      <c r="BW400" s="995"/>
      <c r="BX400" s="1875"/>
      <c r="BY400" s="1853"/>
      <c r="BZ400" s="998"/>
    </row>
    <row r="401" spans="1:78" ht="16" x14ac:dyDescent="0.2">
      <c r="A401" s="1817"/>
      <c r="B401" s="1818"/>
      <c r="C401" s="1910"/>
      <c r="D401" s="1908"/>
      <c r="E401" s="1908"/>
      <c r="F401" s="1759"/>
      <c r="G401" s="995"/>
      <c r="H401" s="1774"/>
      <c r="I401" s="1774"/>
      <c r="J401" s="1767"/>
      <c r="K401" s="1902"/>
      <c r="L401" s="995"/>
      <c r="M401" s="1169"/>
      <c r="N401" s="995"/>
      <c r="O401" s="995"/>
      <c r="P401" s="1191"/>
      <c r="Q401" s="1827"/>
      <c r="R401" s="1774"/>
      <c r="S401" s="1825"/>
      <c r="T401" s="1774"/>
      <c r="U401" s="1825"/>
      <c r="V401" s="1774"/>
      <c r="W401" s="1825"/>
      <c r="X401" s="1781"/>
      <c r="Y401" s="1825"/>
      <c r="Z401" s="1825"/>
      <c r="AA401" s="1769"/>
      <c r="AB401" s="956">
        <v>3</v>
      </c>
      <c r="AC401" s="774"/>
      <c r="AD401" s="774"/>
      <c r="AE401" s="774"/>
      <c r="AF401" s="813" t="str">
        <f t="shared" si="28"/>
        <v/>
      </c>
      <c r="AG401" s="780"/>
      <c r="AH401" s="790" t="str">
        <f t="shared" si="29"/>
        <v/>
      </c>
      <c r="AI401" s="780"/>
      <c r="AJ401" s="790" t="str">
        <f t="shared" si="30"/>
        <v/>
      </c>
      <c r="AK401" s="814" t="str">
        <f t="shared" si="31"/>
        <v/>
      </c>
      <c r="AL401" s="815" t="str">
        <f>IFERROR(IF(AND(AF400="Probabilidad",AF401="Probabilidad"),(AL400-(+AL400*AK401)),IF(AND(AF400="Impacto",AF401="Probabilidad"),(AL399-(+AL399*AK401)),IF(AF401="Impacto",AL400,""))),"")</f>
        <v/>
      </c>
      <c r="AM401" s="815" t="str">
        <f>IFERROR(IF(AND(AF400="Impacto",AF401="Impacto"),(AM400-(+AM400*AK401)),IF(AND(AF400="Probabilidad",AF401="Impacto"),(AM399-(+AM399*AK401)),IF(AF401="Probabilidad",AM400,""))),"")</f>
        <v/>
      </c>
      <c r="AN401" s="751"/>
      <c r="AO401" s="751"/>
      <c r="AP401" s="751"/>
      <c r="AQ401" s="751"/>
      <c r="AR401" s="1013"/>
      <c r="AS401" s="1767"/>
      <c r="AT401" s="1767"/>
      <c r="AU401" s="1769"/>
      <c r="AV401" s="1767"/>
      <c r="AW401" s="1767"/>
      <c r="AX401" s="1769"/>
      <c r="AY401" s="1769"/>
      <c r="AZ401" s="1769"/>
      <c r="BA401" s="1774"/>
      <c r="BB401" s="789"/>
      <c r="BC401" s="789"/>
      <c r="BD401" s="822" t="str">
        <f t="shared" si="32"/>
        <v/>
      </c>
      <c r="BE401" s="774"/>
      <c r="BF401" s="774"/>
      <c r="BG401" s="774"/>
      <c r="BH401" s="774"/>
      <c r="BI401" s="789"/>
      <c r="BJ401" s="789"/>
      <c r="BK401" s="789"/>
      <c r="BL401" s="789"/>
      <c r="BM401" s="791"/>
      <c r="BN401" s="791"/>
      <c r="BO401" s="791"/>
      <c r="BP401" s="791"/>
      <c r="BQ401" s="792"/>
      <c r="BR401" s="796"/>
      <c r="BS401" s="884"/>
      <c r="BT401" s="884"/>
      <c r="BU401" s="1051"/>
      <c r="BV401" s="995"/>
      <c r="BW401" s="995"/>
      <c r="BX401" s="1875"/>
      <c r="BY401" s="1853"/>
      <c r="BZ401" s="998"/>
    </row>
    <row r="402" spans="1:78" ht="16" x14ac:dyDescent="0.2">
      <c r="A402" s="1817"/>
      <c r="B402" s="1818"/>
      <c r="C402" s="1910"/>
      <c r="D402" s="1908"/>
      <c r="E402" s="1908"/>
      <c r="F402" s="1759"/>
      <c r="G402" s="995"/>
      <c r="H402" s="1774"/>
      <c r="I402" s="1774"/>
      <c r="J402" s="1767"/>
      <c r="K402" s="1902"/>
      <c r="L402" s="995"/>
      <c r="M402" s="1169"/>
      <c r="N402" s="995"/>
      <c r="O402" s="995"/>
      <c r="P402" s="1191"/>
      <c r="Q402" s="1827"/>
      <c r="R402" s="1774"/>
      <c r="S402" s="1825"/>
      <c r="T402" s="1774"/>
      <c r="U402" s="1825"/>
      <c r="V402" s="1774"/>
      <c r="W402" s="1825"/>
      <c r="X402" s="1781"/>
      <c r="Y402" s="1825"/>
      <c r="Z402" s="1825"/>
      <c r="AA402" s="1769"/>
      <c r="AB402" s="956">
        <v>4</v>
      </c>
      <c r="AC402" s="774"/>
      <c r="AD402" s="774"/>
      <c r="AE402" s="774"/>
      <c r="AF402" s="813" t="str">
        <f t="shared" si="28"/>
        <v/>
      </c>
      <c r="AG402" s="780"/>
      <c r="AH402" s="790" t="str">
        <f t="shared" si="29"/>
        <v/>
      </c>
      <c r="AI402" s="780"/>
      <c r="AJ402" s="790" t="str">
        <f t="shared" si="30"/>
        <v/>
      </c>
      <c r="AK402" s="814" t="str">
        <f t="shared" si="31"/>
        <v/>
      </c>
      <c r="AL402" s="815" t="str">
        <f>IFERROR(IF(AND(AF401="Probabilidad",AF402="Probabilidad"),(AL401-(+AL401*AK402)),IF(AND(AF401="Impacto",AF402="Probabilidad"),(AL400-(+AL400*AK402)),IF(AF402="Impacto",AL401,""))),"")</f>
        <v/>
      </c>
      <c r="AM402" s="817" t="str">
        <f>IFERROR(IF(AND(AF401="Impacto",AF402="Impacto"),(AM401-(+AM401*AK402)),IF(AND(AF401="Probabilidad",AF402="Impacto"),(AM400-(+AM400*AK402)),IF(AF402="Probabilidad",AM401,""))),"")</f>
        <v/>
      </c>
      <c r="AN402" s="751"/>
      <c r="AO402" s="751"/>
      <c r="AP402" s="751"/>
      <c r="AQ402" s="751"/>
      <c r="AR402" s="1013"/>
      <c r="AS402" s="1767"/>
      <c r="AT402" s="1767"/>
      <c r="AU402" s="1769"/>
      <c r="AV402" s="1767"/>
      <c r="AW402" s="1767"/>
      <c r="AX402" s="1769"/>
      <c r="AY402" s="1769"/>
      <c r="AZ402" s="1769"/>
      <c r="BA402" s="1774"/>
      <c r="BB402" s="789"/>
      <c r="BC402" s="789"/>
      <c r="BD402" s="822" t="str">
        <f t="shared" si="32"/>
        <v/>
      </c>
      <c r="BE402" s="774"/>
      <c r="BF402" s="774"/>
      <c r="BG402" s="774"/>
      <c r="BH402" s="774"/>
      <c r="BI402" s="789"/>
      <c r="BJ402" s="789"/>
      <c r="BK402" s="789"/>
      <c r="BL402" s="789"/>
      <c r="BM402" s="791"/>
      <c r="BN402" s="791"/>
      <c r="BO402" s="791"/>
      <c r="BP402" s="791"/>
      <c r="BQ402" s="792"/>
      <c r="BR402" s="796"/>
      <c r="BS402" s="884"/>
      <c r="BT402" s="884"/>
      <c r="BU402" s="1051"/>
      <c r="BV402" s="995"/>
      <c r="BW402" s="995"/>
      <c r="BX402" s="1875"/>
      <c r="BY402" s="1853"/>
      <c r="BZ402" s="998"/>
    </row>
    <row r="403" spans="1:78" ht="16" x14ac:dyDescent="0.2">
      <c r="A403" s="1817"/>
      <c r="B403" s="1818"/>
      <c r="C403" s="1910"/>
      <c r="D403" s="1908"/>
      <c r="E403" s="1908"/>
      <c r="F403" s="1759"/>
      <c r="G403" s="995"/>
      <c r="H403" s="1774"/>
      <c r="I403" s="1774"/>
      <c r="J403" s="1767"/>
      <c r="K403" s="1902"/>
      <c r="L403" s="995"/>
      <c r="M403" s="1169"/>
      <c r="N403" s="995"/>
      <c r="O403" s="995"/>
      <c r="P403" s="1191"/>
      <c r="Q403" s="1827"/>
      <c r="R403" s="1774"/>
      <c r="S403" s="1825"/>
      <c r="T403" s="1774"/>
      <c r="U403" s="1825"/>
      <c r="V403" s="1774"/>
      <c r="W403" s="1825"/>
      <c r="X403" s="1781"/>
      <c r="Y403" s="1825"/>
      <c r="Z403" s="1825"/>
      <c r="AA403" s="1769"/>
      <c r="AB403" s="956">
        <v>5</v>
      </c>
      <c r="AC403" s="774"/>
      <c r="AD403" s="774"/>
      <c r="AE403" s="774"/>
      <c r="AF403" s="813" t="str">
        <f t="shared" si="28"/>
        <v/>
      </c>
      <c r="AG403" s="780"/>
      <c r="AH403" s="790" t="str">
        <f t="shared" si="29"/>
        <v/>
      </c>
      <c r="AI403" s="780"/>
      <c r="AJ403" s="790" t="str">
        <f t="shared" si="30"/>
        <v/>
      </c>
      <c r="AK403" s="814" t="str">
        <f t="shared" si="31"/>
        <v/>
      </c>
      <c r="AL403" s="815" t="str">
        <f>IFERROR(IF(AND(AF402="Probabilidad",AF403="Probabilidad"),(AL402-(+AL402*AK403)),IF(AND(AF402="Impacto",AF403="Probabilidad"),(AL401-(+AL401*AK403)),IF(AF403="Impacto",AL402,""))),"")</f>
        <v/>
      </c>
      <c r="AM403" s="815" t="str">
        <f>IFERROR(IF(AND(AF402="Impacto",AF403="Impacto"),(AM402-(+AM402*AK403)),IF(AND(AF402="Probabilidad",AF403="Impacto"),(AM401-(+AM401*AK403)),IF(AF403="Probabilidad",AM402,""))),"")</f>
        <v/>
      </c>
      <c r="AN403" s="751"/>
      <c r="AO403" s="751"/>
      <c r="AP403" s="751"/>
      <c r="AQ403" s="751"/>
      <c r="AR403" s="1013"/>
      <c r="AS403" s="1767"/>
      <c r="AT403" s="1767"/>
      <c r="AU403" s="1769"/>
      <c r="AV403" s="1767"/>
      <c r="AW403" s="1767"/>
      <c r="AX403" s="1769"/>
      <c r="AY403" s="1769"/>
      <c r="AZ403" s="1769"/>
      <c r="BA403" s="1774"/>
      <c r="BB403" s="789"/>
      <c r="BC403" s="789"/>
      <c r="BD403" s="822" t="str">
        <f t="shared" si="32"/>
        <v/>
      </c>
      <c r="BE403" s="774"/>
      <c r="BF403" s="774"/>
      <c r="BG403" s="774"/>
      <c r="BH403" s="774"/>
      <c r="BI403" s="789"/>
      <c r="BJ403" s="789"/>
      <c r="BK403" s="789"/>
      <c r="BL403" s="789"/>
      <c r="BM403" s="791"/>
      <c r="BN403" s="791"/>
      <c r="BO403" s="791"/>
      <c r="BP403" s="791"/>
      <c r="BQ403" s="792"/>
      <c r="BR403" s="796"/>
      <c r="BS403" s="884"/>
      <c r="BT403" s="884"/>
      <c r="BU403" s="1051"/>
      <c r="BV403" s="995"/>
      <c r="BW403" s="995"/>
      <c r="BX403" s="1875"/>
      <c r="BY403" s="1853"/>
      <c r="BZ403" s="998"/>
    </row>
    <row r="404" spans="1:78" ht="17" thickBot="1" x14ac:dyDescent="0.25">
      <c r="A404" s="1817"/>
      <c r="B404" s="1818"/>
      <c r="C404" s="1910"/>
      <c r="D404" s="1908"/>
      <c r="E404" s="1908"/>
      <c r="F404" s="1759"/>
      <c r="G404" s="995"/>
      <c r="H404" s="1774"/>
      <c r="I404" s="1774"/>
      <c r="J404" s="1768"/>
      <c r="K404" s="1902"/>
      <c r="L404" s="995"/>
      <c r="M404" s="1170"/>
      <c r="N404" s="995"/>
      <c r="O404" s="995"/>
      <c r="P404" s="1191"/>
      <c r="Q404" s="1827"/>
      <c r="R404" s="1774"/>
      <c r="S404" s="1825"/>
      <c r="T404" s="1774"/>
      <c r="U404" s="1825"/>
      <c r="V404" s="1774"/>
      <c r="W404" s="1825"/>
      <c r="X404" s="1781"/>
      <c r="Y404" s="1825"/>
      <c r="Z404" s="1825"/>
      <c r="AA404" s="1769"/>
      <c r="AB404" s="957">
        <v>6</v>
      </c>
      <c r="AC404" s="757"/>
      <c r="AD404" s="757"/>
      <c r="AE404" s="757"/>
      <c r="AF404" s="896" t="str">
        <f t="shared" si="28"/>
        <v/>
      </c>
      <c r="AG404" s="888"/>
      <c r="AH404" s="887" t="str">
        <f t="shared" si="29"/>
        <v/>
      </c>
      <c r="AI404" s="888"/>
      <c r="AJ404" s="887" t="str">
        <f t="shared" si="30"/>
        <v/>
      </c>
      <c r="AK404" s="889" t="str">
        <f t="shared" si="31"/>
        <v/>
      </c>
      <c r="AL404" s="815" t="str">
        <f>IFERROR(IF(AND(AF403="Probabilidad",AF404="Probabilidad"),(AL403-(+AL403*AK404)),IF(AND(AF403="Impacto",AF404="Probabilidad"),(AL402-(+AL402*AK404)),IF(AF404="Impacto",AL403,""))),"")</f>
        <v/>
      </c>
      <c r="AM404" s="815" t="str">
        <f>IFERROR(IF(AND(AF403="Impacto",AF404="Impacto"),(AM403-(+AM403*AK404)),IF(AND(AF403="Probabilidad",AF404="Impacto"),(AM402-(+AM402*AK404)),IF(AF404="Probabilidad",AM403,""))),"")</f>
        <v/>
      </c>
      <c r="AN404" s="51"/>
      <c r="AO404" s="51"/>
      <c r="AP404" s="51"/>
      <c r="AQ404" s="51"/>
      <c r="AR404" s="1014"/>
      <c r="AS404" s="1768"/>
      <c r="AT404" s="1768"/>
      <c r="AU404" s="1770"/>
      <c r="AV404" s="1768"/>
      <c r="AW404" s="1768"/>
      <c r="AX404" s="1770"/>
      <c r="AY404" s="1770"/>
      <c r="AZ404" s="1770"/>
      <c r="BA404" s="1775"/>
      <c r="BB404" s="770"/>
      <c r="BC404" s="770"/>
      <c r="BD404" s="762" t="str">
        <f t="shared" si="32"/>
        <v/>
      </c>
      <c r="BE404" s="757"/>
      <c r="BF404" s="757"/>
      <c r="BG404" s="757"/>
      <c r="BH404" s="757"/>
      <c r="BI404" s="770"/>
      <c r="BJ404" s="770"/>
      <c r="BK404" s="770"/>
      <c r="BL404" s="770"/>
      <c r="BM404" s="749"/>
      <c r="BN404" s="749"/>
      <c r="BO404" s="749"/>
      <c r="BP404" s="749"/>
      <c r="BQ404" s="766"/>
      <c r="BR404" s="890"/>
      <c r="BS404" s="891"/>
      <c r="BT404" s="891"/>
      <c r="BU404" s="1052"/>
      <c r="BV404" s="996"/>
      <c r="BW404" s="996"/>
      <c r="BX404" s="1876"/>
      <c r="BY404" s="1854"/>
      <c r="BZ404" s="999"/>
    </row>
    <row r="405" spans="1:78" ht="118" x14ac:dyDescent="0.2">
      <c r="A405" s="1817"/>
      <c r="B405" s="1818"/>
      <c r="C405" s="1910"/>
      <c r="D405" s="1908" t="s">
        <v>1387</v>
      </c>
      <c r="E405" s="1908" t="s">
        <v>809</v>
      </c>
      <c r="F405" s="1759">
        <v>9</v>
      </c>
      <c r="G405" s="995" t="s">
        <v>1882</v>
      </c>
      <c r="H405" s="1774" t="s">
        <v>1245</v>
      </c>
      <c r="I405" s="1774" t="s">
        <v>1216</v>
      </c>
      <c r="J405" s="1812" t="str">
        <f>IF(D405="","",IF(D405="RG",[1]Árbol!A416,IF(D405="RIC",[1]Árbol!A416,IF(D405="RLAFT",[1]Árbol!A416,IF(D405="RF",[1]Árbol!A416,IF(I405="","",(CONCATENATE(I405," ",$M$3," ",G405," ",$M$4," ",O405," ",$M$5," ",N405))))))))</f>
        <v>Pérdida de Confidencialidad de Funcionarios de Financiera  1. Incumplimiento en la disciplina del personal.
2. Error en uso.  1. Ausencia del personal.
2. Entrenamiento insuficiente en seguridad.
3. Falta de conciencia acerca de la seguridad.</v>
      </c>
      <c r="K405" s="1902" t="s">
        <v>313</v>
      </c>
      <c r="L405" s="995" t="s">
        <v>314</v>
      </c>
      <c r="M405" s="1168" t="s">
        <v>1389</v>
      </c>
      <c r="N405" s="995" t="s">
        <v>1883</v>
      </c>
      <c r="O405" s="995" t="s">
        <v>1884</v>
      </c>
      <c r="P405" s="1191" t="s">
        <v>1392</v>
      </c>
      <c r="Q405" s="1827" t="s">
        <v>1392</v>
      </c>
      <c r="R405" s="1774" t="s">
        <v>340</v>
      </c>
      <c r="S405" s="1825">
        <f>IF(R405="Muy Alta",100%,IF(R405="Alta",80%,IF(R405="Media",60%,IF(R405="Baja",40%,IF(R405="Muy Baja",20%,"")))))</f>
        <v>0.8</v>
      </c>
      <c r="T405" s="1774" t="s">
        <v>317</v>
      </c>
      <c r="U405" s="1825">
        <f>IF(T405="Catastrófico",100%,IF(T405="Mayor",80%,IF(T405="Moderado",60%,IF(T405="Menor",40%,IF(T405="Leve",20%,"")))))</f>
        <v>0.2</v>
      </c>
      <c r="V405" s="1774" t="s">
        <v>317</v>
      </c>
      <c r="W405" s="1825">
        <f>IF(V405="Catastrófico",100%,IF(V405="Mayor",80%,IF(V405="Moderado",60%,IF(V405="Menor",40%,IF(V405="Leve",20%,"")))))</f>
        <v>0.2</v>
      </c>
      <c r="X405" s="1781" t="str">
        <f>IF(Y405=100%,"Catastrófico",IF(Y405=80%,"Mayor",IF(Y405=60%,"Moderado",IF(Y405=40%,"Menor",IF(Y405=20%,"Leve","")))))</f>
        <v>Leve</v>
      </c>
      <c r="Y405" s="1825">
        <f>IF(AND(U405="",W405=""),"",MAX(U405,W405))</f>
        <v>0.2</v>
      </c>
      <c r="Z405" s="1825" t="str">
        <f>CONCATENATE(R405,X405)</f>
        <v>AltaLeve</v>
      </c>
      <c r="AA405" s="1769" t="str">
        <f>IF(Z405="Muy AltaLeve","Alto",IF(Z405="Muy AltaMenor","Alto",IF(Z405="Muy AltaModerado","Alto",IF(Z405="Muy AltaMayor","Alto",IF(Z405="Muy AltaCatastrófico","Extremo",IF(Z405="AltaLeve","Moderado",IF(Z405="AltaMenor","Moderado",IF(Z405="AltaModerado","Alto",IF(Z405="AltaMayor","Alto",IF(Z405="AltaCatastrófico","Extremo",IF(Z405="MediaLeve","Moderado",IF(Z405="MediaMenor","Moderado",IF(Z405="MediaModerado","Moderado",IF(Z405="MediaMayor","Alto",IF(Z405="MediaCatastrófico","Extremo",IF(Z405="BajaLeve","Bajo",IF(Z405="BajaMenor","Moderado",IF(Z405="BajaModerado","Moderado",IF(Z405="BajaMayor","Alto",IF(Z405="BajaCatastrófico","Extremo",IF(Z405="Muy BajaLeve","Bajo",IF(Z405="Muy BajaMenor","Bajo",IF(Z405="Muy BajaModerado","Moderado",IF(Z405="Muy BajaMayor","Alto",IF(Z405="Muy BajaCatastrófico","Extremo","")))))))))))))))))))))))))</f>
        <v>Moderado</v>
      </c>
      <c r="AB405" s="350">
        <v>1</v>
      </c>
      <c r="AC405" s="9" t="s">
        <v>1571</v>
      </c>
      <c r="AD405" s="9">
        <v>2.2999999999999998</v>
      </c>
      <c r="AE405" s="9" t="s">
        <v>1480</v>
      </c>
      <c r="AF405" s="231" t="str">
        <f t="shared" si="28"/>
        <v>Probabilidad</v>
      </c>
      <c r="AG405" s="10" t="s">
        <v>221</v>
      </c>
      <c r="AH405" s="787">
        <f t="shared" si="29"/>
        <v>0.25</v>
      </c>
      <c r="AI405" s="10" t="s">
        <v>222</v>
      </c>
      <c r="AJ405" s="787">
        <f t="shared" si="30"/>
        <v>0.15</v>
      </c>
      <c r="AK405" s="101">
        <f t="shared" si="31"/>
        <v>0.4</v>
      </c>
      <c r="AL405" s="100">
        <f>IFERROR(IF(AF405="Probabilidad",(S405-(+S405*AK405)),IF(AF405="Impacto",S405,"")),"")</f>
        <v>0.48</v>
      </c>
      <c r="AM405" s="100">
        <f>IFERROR(IF(AF405="Impacto",(Y405-(+Y405*AK405)),IF(AF405="Probabilidad",Y405,"")),"")</f>
        <v>0.2</v>
      </c>
      <c r="AN405" s="50" t="s">
        <v>859</v>
      </c>
      <c r="AO405" s="50" t="s">
        <v>245</v>
      </c>
      <c r="AP405" s="50" t="s">
        <v>241</v>
      </c>
      <c r="AQ405" s="50" t="s">
        <v>226</v>
      </c>
      <c r="AR405" s="1764" t="s">
        <v>1438</v>
      </c>
      <c r="AS405" s="1035">
        <f>S405</f>
        <v>0.8</v>
      </c>
      <c r="AT405" s="1035">
        <f>IF(AL405="","",MIN(AL405:AL410))</f>
        <v>0.28799999999999998</v>
      </c>
      <c r="AU405" s="1032" t="str">
        <f>IFERROR(IF(AT405="","",IF(AT405&lt;=0.2,"Muy Baja",IF(AT405&lt;=0.4,"Baja",IF(AT405&lt;=0.6,"Media",IF(AT405&lt;=0.8,"Alta","Muy Alta"))))),"")</f>
        <v>Baja</v>
      </c>
      <c r="AV405" s="1035">
        <f>Y405</f>
        <v>0.2</v>
      </c>
      <c r="AW405" s="1035">
        <f>IF(AM405="","",MIN(AM405:AM410))</f>
        <v>0.2</v>
      </c>
      <c r="AX405" s="1032" t="str">
        <f>IFERROR(IF(AW405="","",IF(AW405&lt;=0.2,"Leve",IF(AW405&lt;=0.4,"Menor",IF(AW405&lt;=0.6,"Moderado",IF(AW405&lt;=0.8,"Mayor","Catastrófico"))))),"")</f>
        <v>Leve</v>
      </c>
      <c r="AY405" s="1032" t="str">
        <f>AA405</f>
        <v>Moderado</v>
      </c>
      <c r="AZ405" s="1032" t="str">
        <f>IFERROR(IF(OR(AND(AU405="Muy Baja",AX405="Leve"),AND(AU405="Muy Baja",AX405="Menor"),AND(AU405="Baja",AX405="Leve")),"Bajo",IF(OR(AND(AU405="Muy baja",AX405="Moderado"),AND(AU405="Baja",AX405="Menor"),AND(AU405="Baja",AX405="Moderado"),AND(AU405="Media",AX405="Leve"),AND(AU405="Media",AX405="Menor"),AND(AU405="Media",AX405="Moderado"),AND(AU405="Alta",AX405="Leve"),AND(AU405="Alta",AX405="Menor")),"Moderado",IF(OR(AND(AU405="Muy Baja",AX405="Mayor"),AND(AU405="Baja",AX405="Mayor"),AND(AU405="Media",AX405="Mayor"),AND(AU405="Alta",AX405="Moderado"),AND(AU405="Alta",AX405="Mayor"),AND(AU405="Muy Alta",AX405="Leve"),AND(AU405="Muy Alta",AX405="Menor"),AND(AU405="Muy Alta",AX405="Moderado"),AND(AU405="Muy Alta",AX405="Mayor")),"Alto",IF(OR(AND(AU405="Muy Baja",AX405="Catastrófico"),AND(AU405="Baja",AX405="Catastrófico"),AND(AU405="Media",AX405="Catastrófico"),AND(AU405="Alta",AX405="Catastrófico"),AND(AU405="Muy Alta",AX405="Catastrófico")),"Extremo","")))),"")</f>
        <v>Bajo</v>
      </c>
      <c r="BA405" s="1015" t="s">
        <v>255</v>
      </c>
      <c r="BB405" s="46"/>
      <c r="BC405" s="46"/>
      <c r="BD405" s="103" t="str">
        <f t="shared" si="32"/>
        <v/>
      </c>
      <c r="BE405" s="9"/>
      <c r="BF405" s="9"/>
      <c r="BG405" s="9"/>
      <c r="BH405" s="9"/>
      <c r="BI405" s="46"/>
      <c r="BJ405" s="46"/>
      <c r="BK405" s="46"/>
      <c r="BL405" s="46"/>
      <c r="BM405" s="48"/>
      <c r="BN405" s="48"/>
      <c r="BO405" s="48"/>
      <c r="BP405" s="48"/>
      <c r="BQ405" s="104"/>
      <c r="BR405" s="797"/>
      <c r="BS405" s="883"/>
      <c r="BT405" s="883"/>
      <c r="BU405" s="1050"/>
      <c r="BV405" s="994"/>
      <c r="BW405" s="994"/>
      <c r="BX405" s="1874"/>
      <c r="BY405" s="1852"/>
      <c r="BZ405" s="997"/>
    </row>
    <row r="406" spans="1:78" ht="167" x14ac:dyDescent="0.2">
      <c r="A406" s="1817"/>
      <c r="B406" s="1818"/>
      <c r="C406" s="1910"/>
      <c r="D406" s="1908"/>
      <c r="E406" s="1908"/>
      <c r="F406" s="1759"/>
      <c r="G406" s="995"/>
      <c r="H406" s="1774"/>
      <c r="I406" s="1774"/>
      <c r="J406" s="1767"/>
      <c r="K406" s="1902"/>
      <c r="L406" s="995"/>
      <c r="M406" s="1169"/>
      <c r="N406" s="995"/>
      <c r="O406" s="995"/>
      <c r="P406" s="1191"/>
      <c r="Q406" s="1827"/>
      <c r="R406" s="1774"/>
      <c r="S406" s="1825"/>
      <c r="T406" s="1774"/>
      <c r="U406" s="1825"/>
      <c r="V406" s="1774"/>
      <c r="W406" s="1825"/>
      <c r="X406" s="1781"/>
      <c r="Y406" s="1825"/>
      <c r="Z406" s="1825"/>
      <c r="AA406" s="1769"/>
      <c r="AB406" s="956">
        <v>2</v>
      </c>
      <c r="AC406" s="774" t="s">
        <v>1885</v>
      </c>
      <c r="AD406" s="774">
        <v>1</v>
      </c>
      <c r="AE406" s="774" t="s">
        <v>1480</v>
      </c>
      <c r="AF406" s="813" t="str">
        <f t="shared" si="28"/>
        <v>Probabilidad</v>
      </c>
      <c r="AG406" s="780" t="s">
        <v>221</v>
      </c>
      <c r="AH406" s="790">
        <f t="shared" si="29"/>
        <v>0.25</v>
      </c>
      <c r="AI406" s="780" t="s">
        <v>222</v>
      </c>
      <c r="AJ406" s="790">
        <f t="shared" si="30"/>
        <v>0.15</v>
      </c>
      <c r="AK406" s="814">
        <f t="shared" si="31"/>
        <v>0.4</v>
      </c>
      <c r="AL406" s="815">
        <f>IFERROR(IF(AND(AF405="Probabilidad",AF406="Probabilidad"),(AL405-(+AL405*AK406)),IF(AF406="Probabilidad",(S405-(+S405*AK406)),IF(AF406="Impacto",AL405,""))),"")</f>
        <v>0.28799999999999998</v>
      </c>
      <c r="AM406" s="815">
        <f>IFERROR(IF(AND(AF405="Impacto",AF406="Impacto"),(AM405-(+AM405*AK406)),IF(AF406="Impacto",(Y405-(Y405*AK406)),IF(AF406="Probabilidad",AM405,""))),"")</f>
        <v>0.2</v>
      </c>
      <c r="AN406" s="751" t="s">
        <v>859</v>
      </c>
      <c r="AO406" s="751" t="s">
        <v>291</v>
      </c>
      <c r="AP406" s="751" t="s">
        <v>241</v>
      </c>
      <c r="AQ406" s="751" t="s">
        <v>226</v>
      </c>
      <c r="AR406" s="1013"/>
      <c r="AS406" s="1767"/>
      <c r="AT406" s="1767"/>
      <c r="AU406" s="1769"/>
      <c r="AV406" s="1767"/>
      <c r="AW406" s="1767"/>
      <c r="AX406" s="1769"/>
      <c r="AY406" s="1769"/>
      <c r="AZ406" s="1769"/>
      <c r="BA406" s="1774"/>
      <c r="BB406" s="789"/>
      <c r="BC406" s="789"/>
      <c r="BD406" s="822" t="str">
        <f t="shared" si="32"/>
        <v/>
      </c>
      <c r="BE406" s="774"/>
      <c r="BF406" s="774"/>
      <c r="BG406" s="774"/>
      <c r="BH406" s="774"/>
      <c r="BI406" s="789"/>
      <c r="BJ406" s="789"/>
      <c r="BK406" s="789"/>
      <c r="BL406" s="789"/>
      <c r="BM406" s="791"/>
      <c r="BN406" s="791"/>
      <c r="BO406" s="791"/>
      <c r="BP406" s="791"/>
      <c r="BQ406" s="792"/>
      <c r="BR406" s="796"/>
      <c r="BS406" s="884"/>
      <c r="BT406" s="884"/>
      <c r="BU406" s="1051"/>
      <c r="BV406" s="995"/>
      <c r="BW406" s="995"/>
      <c r="BX406" s="1875"/>
      <c r="BY406" s="1853"/>
      <c r="BZ406" s="998"/>
    </row>
    <row r="407" spans="1:78" ht="16" x14ac:dyDescent="0.2">
      <c r="A407" s="1817"/>
      <c r="B407" s="1818"/>
      <c r="C407" s="1910"/>
      <c r="D407" s="1908"/>
      <c r="E407" s="1908"/>
      <c r="F407" s="1759"/>
      <c r="G407" s="995"/>
      <c r="H407" s="1774"/>
      <c r="I407" s="1774"/>
      <c r="J407" s="1767"/>
      <c r="K407" s="1902"/>
      <c r="L407" s="995"/>
      <c r="M407" s="1169"/>
      <c r="N407" s="995"/>
      <c r="O407" s="995"/>
      <c r="P407" s="1191"/>
      <c r="Q407" s="1827"/>
      <c r="R407" s="1774"/>
      <c r="S407" s="1825"/>
      <c r="T407" s="1774"/>
      <c r="U407" s="1825"/>
      <c r="V407" s="1774"/>
      <c r="W407" s="1825"/>
      <c r="X407" s="1781"/>
      <c r="Y407" s="1825"/>
      <c r="Z407" s="1825"/>
      <c r="AA407" s="1769"/>
      <c r="AB407" s="956">
        <v>3</v>
      </c>
      <c r="AC407" s="774"/>
      <c r="AD407" s="774"/>
      <c r="AE407" s="774"/>
      <c r="AF407" s="813" t="str">
        <f t="shared" si="28"/>
        <v/>
      </c>
      <c r="AG407" s="780"/>
      <c r="AH407" s="790" t="str">
        <f t="shared" si="29"/>
        <v/>
      </c>
      <c r="AI407" s="780"/>
      <c r="AJ407" s="790" t="str">
        <f t="shared" si="30"/>
        <v/>
      </c>
      <c r="AK407" s="814" t="str">
        <f t="shared" si="31"/>
        <v/>
      </c>
      <c r="AL407" s="815" t="str">
        <f>IFERROR(IF(AND(AF406="Probabilidad",AF407="Probabilidad"),(AL406-(+AL406*AK407)),IF(AND(AF406="Impacto",AF407="Probabilidad"),(AL405-(+AL405*AK407)),IF(AF407="Impacto",AL406,""))),"")</f>
        <v/>
      </c>
      <c r="AM407" s="815" t="str">
        <f>IFERROR(IF(AND(AF406="Impacto",AF407="Impacto"),(AM406-(+AM406*AK407)),IF(AND(AF406="Probabilidad",AF407="Impacto"),(AM405-(+AM405*AK407)),IF(AF407="Probabilidad",AM406,""))),"")</f>
        <v/>
      </c>
      <c r="AN407" s="751"/>
      <c r="AO407" s="751"/>
      <c r="AP407" s="751"/>
      <c r="AQ407" s="751"/>
      <c r="AR407" s="1013"/>
      <c r="AS407" s="1767"/>
      <c r="AT407" s="1767"/>
      <c r="AU407" s="1769"/>
      <c r="AV407" s="1767"/>
      <c r="AW407" s="1767"/>
      <c r="AX407" s="1769"/>
      <c r="AY407" s="1769"/>
      <c r="AZ407" s="1769"/>
      <c r="BA407" s="1774"/>
      <c r="BB407" s="789"/>
      <c r="BC407" s="789"/>
      <c r="BD407" s="822" t="str">
        <f t="shared" si="32"/>
        <v/>
      </c>
      <c r="BE407" s="774"/>
      <c r="BF407" s="774"/>
      <c r="BG407" s="774"/>
      <c r="BH407" s="774"/>
      <c r="BI407" s="789"/>
      <c r="BJ407" s="789"/>
      <c r="BK407" s="789"/>
      <c r="BL407" s="789"/>
      <c r="BM407" s="791"/>
      <c r="BN407" s="791"/>
      <c r="BO407" s="791"/>
      <c r="BP407" s="791"/>
      <c r="BQ407" s="792"/>
      <c r="BR407" s="796"/>
      <c r="BS407" s="884"/>
      <c r="BT407" s="884"/>
      <c r="BU407" s="1051"/>
      <c r="BV407" s="995"/>
      <c r="BW407" s="995"/>
      <c r="BX407" s="1875"/>
      <c r="BY407" s="1853"/>
      <c r="BZ407" s="998"/>
    </row>
    <row r="408" spans="1:78" ht="16" x14ac:dyDescent="0.2">
      <c r="A408" s="1817"/>
      <c r="B408" s="1818"/>
      <c r="C408" s="1910"/>
      <c r="D408" s="1908"/>
      <c r="E408" s="1908"/>
      <c r="F408" s="1759"/>
      <c r="G408" s="995"/>
      <c r="H408" s="1774"/>
      <c r="I408" s="1774"/>
      <c r="J408" s="1767"/>
      <c r="K408" s="1902"/>
      <c r="L408" s="995"/>
      <c r="M408" s="1169"/>
      <c r="N408" s="995"/>
      <c r="O408" s="995"/>
      <c r="P408" s="1191"/>
      <c r="Q408" s="1827"/>
      <c r="R408" s="1774"/>
      <c r="S408" s="1825"/>
      <c r="T408" s="1774"/>
      <c r="U408" s="1825"/>
      <c r="V408" s="1774"/>
      <c r="W408" s="1825"/>
      <c r="X408" s="1781"/>
      <c r="Y408" s="1825"/>
      <c r="Z408" s="1825"/>
      <c r="AA408" s="1769"/>
      <c r="AB408" s="956">
        <v>4</v>
      </c>
      <c r="AC408" s="774"/>
      <c r="AD408" s="774"/>
      <c r="AE408" s="774"/>
      <c r="AF408" s="813" t="str">
        <f t="shared" si="28"/>
        <v/>
      </c>
      <c r="AG408" s="780"/>
      <c r="AH408" s="790" t="str">
        <f t="shared" si="29"/>
        <v/>
      </c>
      <c r="AI408" s="780"/>
      <c r="AJ408" s="790" t="str">
        <f t="shared" si="30"/>
        <v/>
      </c>
      <c r="AK408" s="814" t="str">
        <f t="shared" si="31"/>
        <v/>
      </c>
      <c r="AL408" s="815" t="str">
        <f>IFERROR(IF(AND(AF407="Probabilidad",AF408="Probabilidad"),(AL407-(+AL407*AK408)),IF(AND(AF407="Impacto",AF408="Probabilidad"),(AL406-(+AL406*AK408)),IF(AF408="Impacto",AL407,""))),"")</f>
        <v/>
      </c>
      <c r="AM408" s="815" t="str">
        <f>IFERROR(IF(AND(AF407="Impacto",AF408="Impacto"),(AM407-(+AM407*AK408)),IF(AND(AF407="Probabilidad",AF408="Impacto"),(AM406-(+AM406*AK408)),IF(AF408="Probabilidad",AM407,""))),"")</f>
        <v/>
      </c>
      <c r="AN408" s="751"/>
      <c r="AO408" s="751"/>
      <c r="AP408" s="751"/>
      <c r="AQ408" s="751"/>
      <c r="AR408" s="1013"/>
      <c r="AS408" s="1767"/>
      <c r="AT408" s="1767"/>
      <c r="AU408" s="1769"/>
      <c r="AV408" s="1767"/>
      <c r="AW408" s="1767"/>
      <c r="AX408" s="1769"/>
      <c r="AY408" s="1769"/>
      <c r="AZ408" s="1769"/>
      <c r="BA408" s="1774"/>
      <c r="BB408" s="789"/>
      <c r="BC408" s="789"/>
      <c r="BD408" s="822" t="str">
        <f t="shared" si="32"/>
        <v/>
      </c>
      <c r="BE408" s="774"/>
      <c r="BF408" s="774"/>
      <c r="BG408" s="774"/>
      <c r="BH408" s="774"/>
      <c r="BI408" s="789"/>
      <c r="BJ408" s="789"/>
      <c r="BK408" s="789"/>
      <c r="BL408" s="789"/>
      <c r="BM408" s="791"/>
      <c r="BN408" s="791"/>
      <c r="BO408" s="791"/>
      <c r="BP408" s="791"/>
      <c r="BQ408" s="792"/>
      <c r="BR408" s="796"/>
      <c r="BS408" s="884"/>
      <c r="BT408" s="884"/>
      <c r="BU408" s="1051"/>
      <c r="BV408" s="995"/>
      <c r="BW408" s="995"/>
      <c r="BX408" s="1875"/>
      <c r="BY408" s="1853"/>
      <c r="BZ408" s="998"/>
    </row>
    <row r="409" spans="1:78" ht="16" x14ac:dyDescent="0.2">
      <c r="A409" s="1817"/>
      <c r="B409" s="1818"/>
      <c r="C409" s="1910"/>
      <c r="D409" s="1908"/>
      <c r="E409" s="1908"/>
      <c r="F409" s="1759"/>
      <c r="G409" s="995"/>
      <c r="H409" s="1774"/>
      <c r="I409" s="1774"/>
      <c r="J409" s="1767"/>
      <c r="K409" s="1902"/>
      <c r="L409" s="995"/>
      <c r="M409" s="1169"/>
      <c r="N409" s="995"/>
      <c r="O409" s="995"/>
      <c r="P409" s="1191"/>
      <c r="Q409" s="1827"/>
      <c r="R409" s="1774"/>
      <c r="S409" s="1825"/>
      <c r="T409" s="1774"/>
      <c r="U409" s="1825"/>
      <c r="V409" s="1774"/>
      <c r="W409" s="1825"/>
      <c r="X409" s="1781"/>
      <c r="Y409" s="1825"/>
      <c r="Z409" s="1825"/>
      <c r="AA409" s="1769"/>
      <c r="AB409" s="956">
        <v>5</v>
      </c>
      <c r="AC409" s="774"/>
      <c r="AD409" s="774"/>
      <c r="AE409" s="774"/>
      <c r="AF409" s="813" t="str">
        <f t="shared" si="28"/>
        <v/>
      </c>
      <c r="AG409" s="780"/>
      <c r="AH409" s="790" t="str">
        <f t="shared" si="29"/>
        <v/>
      </c>
      <c r="AI409" s="780"/>
      <c r="AJ409" s="790" t="str">
        <f t="shared" si="30"/>
        <v/>
      </c>
      <c r="AK409" s="814" t="str">
        <f t="shared" si="31"/>
        <v/>
      </c>
      <c r="AL409" s="815" t="str">
        <f>IFERROR(IF(AND(AF408="Probabilidad",AF409="Probabilidad"),(AL408-(+AL408*AK409)),IF(AND(AF408="Impacto",AF409="Probabilidad"),(AL407-(+AL407*AK409)),IF(AF409="Impacto",AL408,""))),"")</f>
        <v/>
      </c>
      <c r="AM409" s="815" t="str">
        <f>IFERROR(IF(AND(AF408="Impacto",AF409="Impacto"),(AM408-(+AM408*AK409)),IF(AND(AF408="Probabilidad",AF409="Impacto"),(AM407-(+AM407*AK409)),IF(AF409="Probabilidad",AM408,""))),"")</f>
        <v/>
      </c>
      <c r="AN409" s="751"/>
      <c r="AO409" s="751"/>
      <c r="AP409" s="751"/>
      <c r="AQ409" s="751"/>
      <c r="AR409" s="1013"/>
      <c r="AS409" s="1767"/>
      <c r="AT409" s="1767"/>
      <c r="AU409" s="1769"/>
      <c r="AV409" s="1767"/>
      <c r="AW409" s="1767"/>
      <c r="AX409" s="1769"/>
      <c r="AY409" s="1769"/>
      <c r="AZ409" s="1769"/>
      <c r="BA409" s="1774"/>
      <c r="BB409" s="789"/>
      <c r="BC409" s="789"/>
      <c r="BD409" s="822" t="str">
        <f t="shared" si="32"/>
        <v/>
      </c>
      <c r="BE409" s="774"/>
      <c r="BF409" s="774"/>
      <c r="BG409" s="774"/>
      <c r="BH409" s="774"/>
      <c r="BI409" s="789"/>
      <c r="BJ409" s="789"/>
      <c r="BK409" s="789"/>
      <c r="BL409" s="789"/>
      <c r="BM409" s="791"/>
      <c r="BN409" s="791"/>
      <c r="BO409" s="791"/>
      <c r="BP409" s="791"/>
      <c r="BQ409" s="792"/>
      <c r="BR409" s="796"/>
      <c r="BS409" s="884"/>
      <c r="BT409" s="884"/>
      <c r="BU409" s="1051"/>
      <c r="BV409" s="995"/>
      <c r="BW409" s="995"/>
      <c r="BX409" s="1875"/>
      <c r="BY409" s="1853"/>
      <c r="BZ409" s="998"/>
    </row>
    <row r="410" spans="1:78" ht="17" thickBot="1" x14ac:dyDescent="0.25">
      <c r="A410" s="1817"/>
      <c r="B410" s="1818"/>
      <c r="C410" s="1910"/>
      <c r="D410" s="1908"/>
      <c r="E410" s="1908"/>
      <c r="F410" s="1759"/>
      <c r="G410" s="995"/>
      <c r="H410" s="1774"/>
      <c r="I410" s="1774"/>
      <c r="J410" s="1768"/>
      <c r="K410" s="1902"/>
      <c r="L410" s="995"/>
      <c r="M410" s="1170"/>
      <c r="N410" s="995"/>
      <c r="O410" s="995"/>
      <c r="P410" s="1191"/>
      <c r="Q410" s="1827"/>
      <c r="R410" s="1774"/>
      <c r="S410" s="1825"/>
      <c r="T410" s="1774"/>
      <c r="U410" s="1825"/>
      <c r="V410" s="1774"/>
      <c r="W410" s="1825"/>
      <c r="X410" s="1781"/>
      <c r="Y410" s="1825"/>
      <c r="Z410" s="1825"/>
      <c r="AA410" s="1769"/>
      <c r="AB410" s="957">
        <v>6</v>
      </c>
      <c r="AC410" s="757"/>
      <c r="AD410" s="757"/>
      <c r="AE410" s="757"/>
      <c r="AF410" s="819" t="str">
        <f t="shared" si="28"/>
        <v/>
      </c>
      <c r="AG410" s="902"/>
      <c r="AH410" s="887" t="str">
        <f t="shared" si="29"/>
        <v/>
      </c>
      <c r="AI410" s="902"/>
      <c r="AJ410" s="887" t="str">
        <f t="shared" si="30"/>
        <v/>
      </c>
      <c r="AK410" s="889" t="str">
        <f t="shared" si="31"/>
        <v/>
      </c>
      <c r="AL410" s="815" t="str">
        <f>IFERROR(IF(AND(AF409="Probabilidad",AF410="Probabilidad"),(AL409-(+AL409*AK410)),IF(AND(AF409="Impacto",AF410="Probabilidad"),(AL408-(+AL408*AK410)),IF(AF410="Impacto",AL409,""))),"")</f>
        <v/>
      </c>
      <c r="AM410" s="815" t="str">
        <f>IFERROR(IF(AND(AF409="Impacto",AF410="Impacto"),(AM409-(+AM409*AK410)),IF(AND(AF409="Probabilidad",AF410="Impacto"),(AM408-(+AM408*AK410)),IF(AF410="Probabilidad",AM409,""))),"")</f>
        <v/>
      </c>
      <c r="AN410" s="51"/>
      <c r="AO410" s="51"/>
      <c r="AP410" s="51"/>
      <c r="AQ410" s="51"/>
      <c r="AR410" s="1014"/>
      <c r="AS410" s="1768"/>
      <c r="AT410" s="1768"/>
      <c r="AU410" s="1770"/>
      <c r="AV410" s="1768"/>
      <c r="AW410" s="1768"/>
      <c r="AX410" s="1770"/>
      <c r="AY410" s="1770"/>
      <c r="AZ410" s="1770"/>
      <c r="BA410" s="1775"/>
      <c r="BB410" s="770"/>
      <c r="BC410" s="770"/>
      <c r="BD410" s="762" t="str">
        <f t="shared" si="32"/>
        <v/>
      </c>
      <c r="BE410" s="757"/>
      <c r="BF410" s="757"/>
      <c r="BG410" s="757"/>
      <c r="BH410" s="757"/>
      <c r="BI410" s="770"/>
      <c r="BJ410" s="770"/>
      <c r="BK410" s="770"/>
      <c r="BL410" s="770"/>
      <c r="BM410" s="749"/>
      <c r="BN410" s="749"/>
      <c r="BO410" s="749"/>
      <c r="BP410" s="749"/>
      <c r="BQ410" s="766"/>
      <c r="BR410" s="890"/>
      <c r="BS410" s="891"/>
      <c r="BT410" s="891"/>
      <c r="BU410" s="1052"/>
      <c r="BV410" s="996"/>
      <c r="BW410" s="996"/>
      <c r="BX410" s="1876"/>
      <c r="BY410" s="1854"/>
      <c r="BZ410" s="999"/>
    </row>
    <row r="411" spans="1:78" ht="118" x14ac:dyDescent="0.2">
      <c r="A411" s="1817"/>
      <c r="B411" s="1818"/>
      <c r="C411" s="1910"/>
      <c r="D411" s="1908" t="s">
        <v>1387</v>
      </c>
      <c r="E411" s="1908" t="s">
        <v>809</v>
      </c>
      <c r="F411" s="1759">
        <v>10</v>
      </c>
      <c r="G411" s="995" t="s">
        <v>1882</v>
      </c>
      <c r="H411" s="1774" t="s">
        <v>1245</v>
      </c>
      <c r="I411" s="1774" t="s">
        <v>1215</v>
      </c>
      <c r="J411" s="1812" t="str">
        <f>IF(D411="","",IF(D411="RG",[1]Árbol!A422,IF(D411="RIC",[1]Árbol!A422,IF(D411="RLAFT",[1]Árbol!A422,IF(D411="RF",[1]Árbol!A422,IF(I411="","",(CONCATENATE(I411," ",$M$3," ",G411," ",$M$4," ",O411," ",$M$5," ",N411))))))))</f>
        <v>Pérdida de Disponibilidad de Funcionarios de Financiera  1. Perdida, fuga de información.
2. Entrega de información a terceros.
CONTINUIDAD 3.  Ausencia de personal estratégico, técnico uoperativo.  CONTINUIDAD 1. Alta Rotación de personal especializado.  Retiro, enfermedad, incapacidad, vacaciones del personal.
2. Falta de conciencia acerca de la seguridad.</v>
      </c>
      <c r="K411" s="1902" t="s">
        <v>313</v>
      </c>
      <c r="L411" s="995" t="s">
        <v>314</v>
      </c>
      <c r="M411" s="1168" t="s">
        <v>1389</v>
      </c>
      <c r="N411" s="995" t="s">
        <v>1886</v>
      </c>
      <c r="O411" s="995" t="s">
        <v>1887</v>
      </c>
      <c r="P411" s="1191" t="s">
        <v>1392</v>
      </c>
      <c r="Q411" s="1827" t="s">
        <v>1392</v>
      </c>
      <c r="R411" s="1774" t="s">
        <v>250</v>
      </c>
      <c r="S411" s="1825">
        <f>IF(R411="Muy Alta",100%,IF(R411="Alta",80%,IF(R411="Media",60%,IF(R411="Baja",40%,IF(R411="Muy Baja",20%,"")))))</f>
        <v>0.4</v>
      </c>
      <c r="T411" s="1774" t="s">
        <v>317</v>
      </c>
      <c r="U411" s="1825">
        <f>IF(T411="Catastrófico",100%,IF(T411="Mayor",80%,IF(T411="Moderado",60%,IF(T411="Menor",40%,IF(T411="Leve",20%,"")))))</f>
        <v>0.2</v>
      </c>
      <c r="V411" s="1774" t="s">
        <v>317</v>
      </c>
      <c r="W411" s="1825">
        <f>IF(V411="Catastrófico",100%,IF(V411="Mayor",80%,IF(V411="Moderado",60%,IF(V411="Menor",40%,IF(V411="Leve",20%,"")))))</f>
        <v>0.2</v>
      </c>
      <c r="X411" s="1781" t="str">
        <f>IF(Y411=100%,"Catastrófico",IF(Y411=80%,"Mayor",IF(Y411=60%,"Moderado",IF(Y411=40%,"Menor",IF(Y411=20%,"Leve","")))))</f>
        <v>Leve</v>
      </c>
      <c r="Y411" s="1825">
        <f>IF(AND(U411="",W411=""),"",MAX(U411,W411))</f>
        <v>0.2</v>
      </c>
      <c r="Z411" s="1825" t="str">
        <f>CONCATENATE(R411,X411)</f>
        <v>BajaLeve</v>
      </c>
      <c r="AA411" s="1769" t="str">
        <f>IF(Z411="Muy AltaLeve","Alto",IF(Z411="Muy AltaMenor","Alto",IF(Z411="Muy AltaModerado","Alto",IF(Z411="Muy AltaMayor","Alto",IF(Z411="Muy AltaCatastrófico","Extremo",IF(Z411="AltaLeve","Moderado",IF(Z411="AltaMenor","Moderado",IF(Z411="AltaModerado","Alto",IF(Z411="AltaMayor","Alto",IF(Z411="AltaCatastrófico","Extremo",IF(Z411="MediaLeve","Moderado",IF(Z411="MediaMenor","Moderado",IF(Z411="MediaModerado","Moderado",IF(Z411="MediaMayor","Alto",IF(Z411="MediaCatastrófico","Extremo",IF(Z411="BajaLeve","Bajo",IF(Z411="BajaMenor","Moderado",IF(Z411="BajaModerado","Moderado",IF(Z411="BajaMayor","Alto",IF(Z411="BajaCatastrófico","Extremo",IF(Z411="Muy BajaLeve","Bajo",IF(Z411="Muy BajaMenor","Bajo",IF(Z411="Muy BajaModerado","Moderado",IF(Z411="Muy BajaMayor","Alto",IF(Z411="Muy BajaCatastrófico","Extremo","")))))))))))))))))))))))))</f>
        <v>Bajo</v>
      </c>
      <c r="AB411" s="350">
        <v>1</v>
      </c>
      <c r="AC411" s="9" t="s">
        <v>1571</v>
      </c>
      <c r="AD411" s="9">
        <v>2</v>
      </c>
      <c r="AE411" s="9" t="s">
        <v>1480</v>
      </c>
      <c r="AF411" s="99" t="str">
        <f t="shared" si="28"/>
        <v>Probabilidad</v>
      </c>
      <c r="AG411" s="10" t="s">
        <v>221</v>
      </c>
      <c r="AH411" s="787">
        <f t="shared" si="29"/>
        <v>0.25</v>
      </c>
      <c r="AI411" s="10" t="s">
        <v>222</v>
      </c>
      <c r="AJ411" s="787">
        <f t="shared" si="30"/>
        <v>0.15</v>
      </c>
      <c r="AK411" s="101">
        <f t="shared" si="31"/>
        <v>0.4</v>
      </c>
      <c r="AL411" s="100">
        <f>IFERROR(IF(AF411="Probabilidad",(S411-(+S411*AK411)),IF(AF411="Impacto",S411,"")),"")</f>
        <v>0.24</v>
      </c>
      <c r="AM411" s="100">
        <f>IFERROR(IF(AF411="Impacto",(Y411-(+Y411*AK411)),IF(AF411="Probabilidad",Y411,"")),"")</f>
        <v>0.2</v>
      </c>
      <c r="AN411" s="50" t="s">
        <v>859</v>
      </c>
      <c r="AO411" s="50" t="s">
        <v>245</v>
      </c>
      <c r="AP411" s="50" t="s">
        <v>241</v>
      </c>
      <c r="AQ411" s="50" t="s">
        <v>226</v>
      </c>
      <c r="AR411" s="1764" t="s">
        <v>1438</v>
      </c>
      <c r="AS411" s="1035">
        <f>S411</f>
        <v>0.4</v>
      </c>
      <c r="AT411" s="1035">
        <f>IF(AL411="","",MIN(AL411:AL416))</f>
        <v>8.6399999999999991E-2</v>
      </c>
      <c r="AU411" s="1032" t="str">
        <f>IFERROR(IF(AT411="","",IF(AT411&lt;=0.2,"Muy Baja",IF(AT411&lt;=0.4,"Baja",IF(AT411&lt;=0.6,"Media",IF(AT411&lt;=0.8,"Alta","Muy Alta"))))),"")</f>
        <v>Muy Baja</v>
      </c>
      <c r="AV411" s="1035">
        <f>Y411</f>
        <v>0.2</v>
      </c>
      <c r="AW411" s="1035">
        <f>IF(AM411="","",MIN(AM411:AM416))</f>
        <v>0.2</v>
      </c>
      <c r="AX411" s="1032" t="str">
        <f>IFERROR(IF(AW411="","",IF(AW411&lt;=0.2,"Leve",IF(AW411&lt;=0.4,"Menor",IF(AW411&lt;=0.6,"Moderado",IF(AW411&lt;=0.8,"Mayor","Catastrófico"))))),"")</f>
        <v>Leve</v>
      </c>
      <c r="AY411" s="1032" t="str">
        <f>AA411</f>
        <v>Bajo</v>
      </c>
      <c r="AZ411" s="1032" t="str">
        <f>IFERROR(IF(OR(AND(AU411="Muy Baja",AX411="Leve"),AND(AU411="Muy Baja",AX411="Menor"),AND(AU411="Baja",AX411="Leve")),"Bajo",IF(OR(AND(AU411="Muy baja",AX411="Moderado"),AND(AU411="Baja",AX411="Menor"),AND(AU411="Baja",AX411="Moderado"),AND(AU411="Media",AX411="Leve"),AND(AU411="Media",AX411="Menor"),AND(AU411="Media",AX411="Moderado"),AND(AU411="Alta",AX411="Leve"),AND(AU411="Alta",AX411="Menor")),"Moderado",IF(OR(AND(AU411="Muy Baja",AX411="Mayor"),AND(AU411="Baja",AX411="Mayor"),AND(AU411="Media",AX411="Mayor"),AND(AU411="Alta",AX411="Moderado"),AND(AU411="Alta",AX411="Mayor"),AND(AU411="Muy Alta",AX411="Leve"),AND(AU411="Muy Alta",AX411="Menor"),AND(AU411="Muy Alta",AX411="Moderado"),AND(AU411="Muy Alta",AX411="Mayor")),"Alto",IF(OR(AND(AU411="Muy Baja",AX411="Catastrófico"),AND(AU411="Baja",AX411="Catastrófico"),AND(AU411="Media",AX411="Catastrófico"),AND(AU411="Alta",AX411="Catastrófico"),AND(AU411="Muy Alta",AX411="Catastrófico")),"Extremo","")))),"")</f>
        <v>Bajo</v>
      </c>
      <c r="BA411" s="1015" t="s">
        <v>255</v>
      </c>
      <c r="BB411" s="46"/>
      <c r="BC411" s="46"/>
      <c r="BD411" s="103" t="str">
        <f t="shared" si="32"/>
        <v/>
      </c>
      <c r="BE411" s="9"/>
      <c r="BF411" s="9"/>
      <c r="BG411" s="9"/>
      <c r="BH411" s="9"/>
      <c r="BI411" s="46"/>
      <c r="BJ411" s="46"/>
      <c r="BK411" s="46"/>
      <c r="BL411" s="46"/>
      <c r="BM411" s="48"/>
      <c r="BN411" s="48"/>
      <c r="BO411" s="48"/>
      <c r="BP411" s="48"/>
      <c r="BQ411" s="104"/>
      <c r="BR411" s="797"/>
      <c r="BS411" s="883"/>
      <c r="BT411" s="883"/>
      <c r="BU411" s="1050"/>
      <c r="BV411" s="994"/>
      <c r="BW411" s="994"/>
      <c r="BX411" s="1874"/>
      <c r="BY411" s="1852"/>
      <c r="BZ411" s="997"/>
    </row>
    <row r="412" spans="1:78" ht="167" x14ac:dyDescent="0.2">
      <c r="A412" s="1817"/>
      <c r="B412" s="1818"/>
      <c r="C412" s="1910"/>
      <c r="D412" s="1908"/>
      <c r="E412" s="1908"/>
      <c r="F412" s="1759"/>
      <c r="G412" s="995"/>
      <c r="H412" s="1774"/>
      <c r="I412" s="1774"/>
      <c r="J412" s="1767"/>
      <c r="K412" s="1902"/>
      <c r="L412" s="995"/>
      <c r="M412" s="1169"/>
      <c r="N412" s="995"/>
      <c r="O412" s="995"/>
      <c r="P412" s="1191"/>
      <c r="Q412" s="1827"/>
      <c r="R412" s="1774"/>
      <c r="S412" s="1825"/>
      <c r="T412" s="1774"/>
      <c r="U412" s="1825"/>
      <c r="V412" s="1774"/>
      <c r="W412" s="1825"/>
      <c r="X412" s="1781"/>
      <c r="Y412" s="1825"/>
      <c r="Z412" s="1825"/>
      <c r="AA412" s="1769"/>
      <c r="AB412" s="956">
        <v>2</v>
      </c>
      <c r="AC412" s="774" t="s">
        <v>1888</v>
      </c>
      <c r="AD412" s="774">
        <v>1</v>
      </c>
      <c r="AE412" s="774" t="s">
        <v>1889</v>
      </c>
      <c r="AF412" s="813" t="str">
        <f t="shared" si="28"/>
        <v>Probabilidad</v>
      </c>
      <c r="AG412" s="780" t="s">
        <v>221</v>
      </c>
      <c r="AH412" s="790">
        <f t="shared" si="29"/>
        <v>0.25</v>
      </c>
      <c r="AI412" s="780" t="s">
        <v>222</v>
      </c>
      <c r="AJ412" s="790">
        <f t="shared" si="30"/>
        <v>0.15</v>
      </c>
      <c r="AK412" s="814">
        <f t="shared" si="31"/>
        <v>0.4</v>
      </c>
      <c r="AL412" s="815">
        <f>IFERROR(IF(AND(AF411="Probabilidad",AF412="Probabilidad"),(AL411-(+AL411*AK412)),IF(AF412="Probabilidad",(S411-(+S411*AK412)),IF(AF412="Impacto",AL411,""))),"")</f>
        <v>0.14399999999999999</v>
      </c>
      <c r="AM412" s="815">
        <f>IFERROR(IF(AND(AF411="Impacto",AF412="Impacto"),(AM411-(+AM411*AK412)),IF(AF412="Impacto",(Y411-(Y411*AK412)),IF(AF412="Probabilidad",AM411,""))),"")</f>
        <v>0.2</v>
      </c>
      <c r="AN412" s="751" t="s">
        <v>859</v>
      </c>
      <c r="AO412" s="751" t="s">
        <v>291</v>
      </c>
      <c r="AP412" s="751" t="s">
        <v>241</v>
      </c>
      <c r="AQ412" s="751" t="s">
        <v>226</v>
      </c>
      <c r="AR412" s="1013"/>
      <c r="AS412" s="1767"/>
      <c r="AT412" s="1767"/>
      <c r="AU412" s="1769"/>
      <c r="AV412" s="1767"/>
      <c r="AW412" s="1767"/>
      <c r="AX412" s="1769"/>
      <c r="AY412" s="1769"/>
      <c r="AZ412" s="1769"/>
      <c r="BA412" s="1774"/>
      <c r="BB412" s="789"/>
      <c r="BC412" s="789"/>
      <c r="BD412" s="822" t="str">
        <f t="shared" si="32"/>
        <v/>
      </c>
      <c r="BE412" s="774"/>
      <c r="BF412" s="774"/>
      <c r="BG412" s="774"/>
      <c r="BH412" s="774"/>
      <c r="BI412" s="789"/>
      <c r="BJ412" s="789"/>
      <c r="BK412" s="789"/>
      <c r="BL412" s="789"/>
      <c r="BM412" s="791"/>
      <c r="BN412" s="791"/>
      <c r="BO412" s="791"/>
      <c r="BP412" s="791"/>
      <c r="BQ412" s="792"/>
      <c r="BR412" s="796"/>
      <c r="BS412" s="884"/>
      <c r="BT412" s="884"/>
      <c r="BU412" s="1051"/>
      <c r="BV412" s="995"/>
      <c r="BW412" s="995"/>
      <c r="BX412" s="1875"/>
      <c r="BY412" s="1853"/>
      <c r="BZ412" s="998"/>
    </row>
    <row r="413" spans="1:78" ht="167" x14ac:dyDescent="0.2">
      <c r="A413" s="1817"/>
      <c r="B413" s="1818"/>
      <c r="C413" s="1910"/>
      <c r="D413" s="1908"/>
      <c r="E413" s="1908"/>
      <c r="F413" s="1759"/>
      <c r="G413" s="995"/>
      <c r="H413" s="1774"/>
      <c r="I413" s="1774"/>
      <c r="J413" s="1767"/>
      <c r="K413" s="1902"/>
      <c r="L413" s="995"/>
      <c r="M413" s="1169"/>
      <c r="N413" s="995"/>
      <c r="O413" s="995"/>
      <c r="P413" s="1191"/>
      <c r="Q413" s="1827"/>
      <c r="R413" s="1774"/>
      <c r="S413" s="1825"/>
      <c r="T413" s="1774"/>
      <c r="U413" s="1825"/>
      <c r="V413" s="1774"/>
      <c r="W413" s="1825"/>
      <c r="X413" s="1781"/>
      <c r="Y413" s="1825"/>
      <c r="Z413" s="1825"/>
      <c r="AA413" s="1769"/>
      <c r="AB413" s="956">
        <v>3</v>
      </c>
      <c r="AC413" s="761" t="s">
        <v>1890</v>
      </c>
      <c r="AD413" s="761">
        <v>1</v>
      </c>
      <c r="AE413" s="761" t="s">
        <v>1891</v>
      </c>
      <c r="AF413" s="813" t="str">
        <f t="shared" si="28"/>
        <v>Probabilidad</v>
      </c>
      <c r="AG413" s="780" t="s">
        <v>221</v>
      </c>
      <c r="AH413" s="790">
        <f t="shared" si="29"/>
        <v>0.25</v>
      </c>
      <c r="AI413" s="780" t="s">
        <v>222</v>
      </c>
      <c r="AJ413" s="790">
        <f t="shared" si="30"/>
        <v>0.15</v>
      </c>
      <c r="AK413" s="814">
        <f t="shared" si="31"/>
        <v>0.4</v>
      </c>
      <c r="AL413" s="815">
        <f>IFERROR(IF(AND(AF412="Probabilidad",AF413="Probabilidad"),(AL412-(+AL412*AK413)),IF(AND(AF412="Impacto",AF413="Probabilidad"),(AL411-(+AL411*AK413)),IF(AF413="Impacto",AL412,""))),"")</f>
        <v>8.6399999999999991E-2</v>
      </c>
      <c r="AM413" s="815">
        <f>IFERROR(IF(AND(AF412="Impacto",AF413="Impacto"),(AM412-(+AM412*AK413)),IF(AND(AF412="Probabilidad",AF413="Impacto"),(AM411-(+AM411*AK413)),IF(AF413="Probabilidad",AM412,""))),"")</f>
        <v>0.2</v>
      </c>
      <c r="AN413" s="751" t="s">
        <v>859</v>
      </c>
      <c r="AO413" s="751" t="s">
        <v>291</v>
      </c>
      <c r="AP413" s="751" t="s">
        <v>241</v>
      </c>
      <c r="AQ413" s="751" t="s">
        <v>226</v>
      </c>
      <c r="AR413" s="1013"/>
      <c r="AS413" s="1767"/>
      <c r="AT413" s="1767"/>
      <c r="AU413" s="1769"/>
      <c r="AV413" s="1767"/>
      <c r="AW413" s="1767"/>
      <c r="AX413" s="1769"/>
      <c r="AY413" s="1769"/>
      <c r="AZ413" s="1769"/>
      <c r="BA413" s="1774"/>
      <c r="BB413" s="789"/>
      <c r="BC413" s="789"/>
      <c r="BD413" s="822" t="str">
        <f t="shared" si="32"/>
        <v/>
      </c>
      <c r="BE413" s="774"/>
      <c r="BF413" s="774"/>
      <c r="BG413" s="774"/>
      <c r="BH413" s="774"/>
      <c r="BI413" s="789"/>
      <c r="BJ413" s="789"/>
      <c r="BK413" s="789"/>
      <c r="BL413" s="789"/>
      <c r="BM413" s="791"/>
      <c r="BN413" s="791"/>
      <c r="BO413" s="791"/>
      <c r="BP413" s="791"/>
      <c r="BQ413" s="792"/>
      <c r="BR413" s="796"/>
      <c r="BS413" s="884"/>
      <c r="BT413" s="884"/>
      <c r="BU413" s="1051"/>
      <c r="BV413" s="995"/>
      <c r="BW413" s="995"/>
      <c r="BX413" s="1875"/>
      <c r="BY413" s="1853"/>
      <c r="BZ413" s="998"/>
    </row>
    <row r="414" spans="1:78" ht="16" x14ac:dyDescent="0.2">
      <c r="A414" s="1817"/>
      <c r="B414" s="1818"/>
      <c r="C414" s="1910"/>
      <c r="D414" s="1908"/>
      <c r="E414" s="1908"/>
      <c r="F414" s="1759"/>
      <c r="G414" s="995"/>
      <c r="H414" s="1774"/>
      <c r="I414" s="1774"/>
      <c r="J414" s="1767"/>
      <c r="K414" s="1902"/>
      <c r="L414" s="995"/>
      <c r="M414" s="1169"/>
      <c r="N414" s="995"/>
      <c r="O414" s="995"/>
      <c r="P414" s="1191"/>
      <c r="Q414" s="1827"/>
      <c r="R414" s="1774"/>
      <c r="S414" s="1825"/>
      <c r="T414" s="1774"/>
      <c r="U414" s="1825"/>
      <c r="V414" s="1774"/>
      <c r="W414" s="1825"/>
      <c r="X414" s="1781"/>
      <c r="Y414" s="1825"/>
      <c r="Z414" s="1825"/>
      <c r="AA414" s="1769"/>
      <c r="AB414" s="956">
        <v>4</v>
      </c>
      <c r="AC414" s="774"/>
      <c r="AD414" s="774"/>
      <c r="AE414" s="774"/>
      <c r="AF414" s="813" t="str">
        <f t="shared" si="28"/>
        <v/>
      </c>
      <c r="AG414" s="780"/>
      <c r="AH414" s="790" t="str">
        <f t="shared" si="29"/>
        <v/>
      </c>
      <c r="AI414" s="780"/>
      <c r="AJ414" s="790" t="str">
        <f t="shared" si="30"/>
        <v/>
      </c>
      <c r="AK414" s="814" t="str">
        <f t="shared" si="31"/>
        <v/>
      </c>
      <c r="AL414" s="815" t="str">
        <f>IFERROR(IF(AND(AF413="Probabilidad",AF414="Probabilidad"),(AL413-(+AL413*AK414)),IF(AND(AF413="Impacto",AF414="Probabilidad"),(AL412-(+AL412*AK414)),IF(AF414="Impacto",AL413,""))),"")</f>
        <v/>
      </c>
      <c r="AM414" s="815" t="str">
        <f>IFERROR(IF(AND(AF413="Impacto",AF414="Impacto"),(AM413-(+AM413*AK414)),IF(AND(AF413="Probabilidad",AF414="Impacto"),(AM412-(+AM412*AK414)),IF(AF414="Probabilidad",AM413,""))),"")</f>
        <v/>
      </c>
      <c r="AN414" s="751"/>
      <c r="AO414" s="751"/>
      <c r="AP414" s="751"/>
      <c r="AQ414" s="751"/>
      <c r="AR414" s="1013"/>
      <c r="AS414" s="1767"/>
      <c r="AT414" s="1767"/>
      <c r="AU414" s="1769"/>
      <c r="AV414" s="1767"/>
      <c r="AW414" s="1767"/>
      <c r="AX414" s="1769"/>
      <c r="AY414" s="1769"/>
      <c r="AZ414" s="1769"/>
      <c r="BA414" s="1774"/>
      <c r="BB414" s="789"/>
      <c r="BC414" s="789"/>
      <c r="BD414" s="822" t="str">
        <f t="shared" si="32"/>
        <v/>
      </c>
      <c r="BE414" s="774"/>
      <c r="BF414" s="774"/>
      <c r="BG414" s="774"/>
      <c r="BH414" s="774"/>
      <c r="BI414" s="789"/>
      <c r="BJ414" s="789"/>
      <c r="BK414" s="789"/>
      <c r="BL414" s="789"/>
      <c r="BM414" s="791"/>
      <c r="BN414" s="791"/>
      <c r="BO414" s="791"/>
      <c r="BP414" s="791"/>
      <c r="BQ414" s="792"/>
      <c r="BR414" s="796"/>
      <c r="BS414" s="884"/>
      <c r="BT414" s="884"/>
      <c r="BU414" s="1051"/>
      <c r="BV414" s="995"/>
      <c r="BW414" s="995"/>
      <c r="BX414" s="1875"/>
      <c r="BY414" s="1853"/>
      <c r="BZ414" s="998"/>
    </row>
    <row r="415" spans="1:78" ht="16" x14ac:dyDescent="0.2">
      <c r="A415" s="1817"/>
      <c r="B415" s="1818"/>
      <c r="C415" s="1910"/>
      <c r="D415" s="1908"/>
      <c r="E415" s="1908"/>
      <c r="F415" s="1759"/>
      <c r="G415" s="995"/>
      <c r="H415" s="1774"/>
      <c r="I415" s="1774"/>
      <c r="J415" s="1767"/>
      <c r="K415" s="1902"/>
      <c r="L415" s="995"/>
      <c r="M415" s="1169"/>
      <c r="N415" s="995"/>
      <c r="O415" s="995"/>
      <c r="P415" s="1191"/>
      <c r="Q415" s="1827"/>
      <c r="R415" s="1774"/>
      <c r="S415" s="1825"/>
      <c r="T415" s="1774"/>
      <c r="U415" s="1825"/>
      <c r="V415" s="1774"/>
      <c r="W415" s="1825"/>
      <c r="X415" s="1781"/>
      <c r="Y415" s="1825"/>
      <c r="Z415" s="1825"/>
      <c r="AA415" s="1769"/>
      <c r="AB415" s="956">
        <v>5</v>
      </c>
      <c r="AC415" s="774"/>
      <c r="AD415" s="774"/>
      <c r="AE415" s="774"/>
      <c r="AF415" s="813" t="str">
        <f t="shared" si="28"/>
        <v/>
      </c>
      <c r="AG415" s="780"/>
      <c r="AH415" s="790" t="str">
        <f t="shared" si="29"/>
        <v/>
      </c>
      <c r="AI415" s="780"/>
      <c r="AJ415" s="790" t="str">
        <f t="shared" si="30"/>
        <v/>
      </c>
      <c r="AK415" s="814" t="str">
        <f t="shared" si="31"/>
        <v/>
      </c>
      <c r="AL415" s="815" t="str">
        <f>IFERROR(IF(AND(AF414="Probabilidad",AF415="Probabilidad"),(AL414-(+AL414*AK415)),IF(AND(AF414="Impacto",AF415="Probabilidad"),(AL413-(+AL413*AK415)),IF(AF415="Impacto",AL414,""))),"")</f>
        <v/>
      </c>
      <c r="AM415" s="815" t="str">
        <f>IFERROR(IF(AND(AF414="Impacto",AF415="Impacto"),(AM414-(+AM414*AK415)),IF(AND(AF414="Probabilidad",AF415="Impacto"),(AM413-(+AM413*AK415)),IF(AF415="Probabilidad",AM414,""))),"")</f>
        <v/>
      </c>
      <c r="AN415" s="751"/>
      <c r="AO415" s="751"/>
      <c r="AP415" s="751"/>
      <c r="AQ415" s="751"/>
      <c r="AR415" s="1013"/>
      <c r="AS415" s="1767"/>
      <c r="AT415" s="1767"/>
      <c r="AU415" s="1769"/>
      <c r="AV415" s="1767"/>
      <c r="AW415" s="1767"/>
      <c r="AX415" s="1769"/>
      <c r="AY415" s="1769"/>
      <c r="AZ415" s="1769"/>
      <c r="BA415" s="1774"/>
      <c r="BB415" s="789"/>
      <c r="BC415" s="789"/>
      <c r="BD415" s="822" t="str">
        <f t="shared" si="32"/>
        <v/>
      </c>
      <c r="BE415" s="774"/>
      <c r="BF415" s="774"/>
      <c r="BG415" s="774"/>
      <c r="BH415" s="774"/>
      <c r="BI415" s="789"/>
      <c r="BJ415" s="789"/>
      <c r="BK415" s="789"/>
      <c r="BL415" s="789"/>
      <c r="BM415" s="791"/>
      <c r="BN415" s="791"/>
      <c r="BO415" s="791"/>
      <c r="BP415" s="791"/>
      <c r="BQ415" s="792"/>
      <c r="BR415" s="796"/>
      <c r="BS415" s="884"/>
      <c r="BT415" s="884"/>
      <c r="BU415" s="1051"/>
      <c r="BV415" s="995"/>
      <c r="BW415" s="995"/>
      <c r="BX415" s="1875"/>
      <c r="BY415" s="1853"/>
      <c r="BZ415" s="998"/>
    </row>
    <row r="416" spans="1:78" ht="17" thickBot="1" x14ac:dyDescent="0.25">
      <c r="A416" s="1817"/>
      <c r="B416" s="1818"/>
      <c r="C416" s="1910"/>
      <c r="D416" s="1908"/>
      <c r="E416" s="1908"/>
      <c r="F416" s="1759"/>
      <c r="G416" s="995"/>
      <c r="H416" s="1774"/>
      <c r="I416" s="1774"/>
      <c r="J416" s="1768"/>
      <c r="K416" s="1902"/>
      <c r="L416" s="995"/>
      <c r="M416" s="1170"/>
      <c r="N416" s="995"/>
      <c r="O416" s="995"/>
      <c r="P416" s="1191"/>
      <c r="Q416" s="1827"/>
      <c r="R416" s="1774"/>
      <c r="S416" s="1825"/>
      <c r="T416" s="1774"/>
      <c r="U416" s="1825"/>
      <c r="V416" s="1774"/>
      <c r="W416" s="1825"/>
      <c r="X416" s="1781"/>
      <c r="Y416" s="1825"/>
      <c r="Z416" s="1825"/>
      <c r="AA416" s="1769"/>
      <c r="AB416" s="957">
        <v>6</v>
      </c>
      <c r="AC416" s="757"/>
      <c r="AD416" s="757"/>
      <c r="AE416" s="757"/>
      <c r="AF416" s="896" t="str">
        <f t="shared" si="28"/>
        <v/>
      </c>
      <c r="AG416" s="888"/>
      <c r="AH416" s="887" t="str">
        <f t="shared" si="29"/>
        <v/>
      </c>
      <c r="AI416" s="888"/>
      <c r="AJ416" s="887" t="str">
        <f t="shared" si="30"/>
        <v/>
      </c>
      <c r="AK416" s="889" t="str">
        <f t="shared" si="31"/>
        <v/>
      </c>
      <c r="AL416" s="935" t="str">
        <f>IFERROR(IF(AND(AF415="Probabilidad",AF416="Probabilidad"),(AL415-(+AL415*AK416)),IF(AND(AF415="Impacto",AF416="Probabilidad"),(AL414-(+AL414*AK416)),IF(AF416="Impacto",AL415,""))),"")</f>
        <v/>
      </c>
      <c r="AM416" s="935" t="str">
        <f>IFERROR(IF(AND(AF415="Impacto",AF416="Impacto"),(AM415-(+AM415*AK416)),IF(AND(AF415="Probabilidad",AF416="Impacto"),(AM414-(+AM414*AK416)),IF(AF416="Probabilidad",AM415,""))),"")</f>
        <v/>
      </c>
      <c r="AN416" s="51"/>
      <c r="AO416" s="51"/>
      <c r="AP416" s="51"/>
      <c r="AQ416" s="51"/>
      <c r="AR416" s="1014"/>
      <c r="AS416" s="1768"/>
      <c r="AT416" s="1768"/>
      <c r="AU416" s="1770"/>
      <c r="AV416" s="1768"/>
      <c r="AW416" s="1768"/>
      <c r="AX416" s="1770"/>
      <c r="AY416" s="1770"/>
      <c r="AZ416" s="1770"/>
      <c r="BA416" s="1775"/>
      <c r="BB416" s="770"/>
      <c r="BC416" s="770"/>
      <c r="BD416" s="762" t="str">
        <f t="shared" si="32"/>
        <v/>
      </c>
      <c r="BE416" s="757"/>
      <c r="BF416" s="757"/>
      <c r="BG416" s="757"/>
      <c r="BH416" s="757"/>
      <c r="BI416" s="770"/>
      <c r="BJ416" s="770"/>
      <c r="BK416" s="770"/>
      <c r="BL416" s="770"/>
      <c r="BM416" s="749"/>
      <c r="BN416" s="749"/>
      <c r="BO416" s="749"/>
      <c r="BP416" s="749"/>
      <c r="BQ416" s="766"/>
      <c r="BR416" s="890"/>
      <c r="BS416" s="891"/>
      <c r="BT416" s="891"/>
      <c r="BU416" s="1052"/>
      <c r="BV416" s="996"/>
      <c r="BW416" s="996"/>
      <c r="BX416" s="1876"/>
      <c r="BY416" s="1854"/>
      <c r="BZ416" s="999"/>
    </row>
    <row r="417" spans="1:78" ht="167" x14ac:dyDescent="0.2">
      <c r="A417" s="1817"/>
      <c r="B417" s="1818"/>
      <c r="C417" s="1910"/>
      <c r="D417" s="1908" t="s">
        <v>1387</v>
      </c>
      <c r="E417" s="1908" t="s">
        <v>809</v>
      </c>
      <c r="F417" s="1759">
        <v>11</v>
      </c>
      <c r="G417" s="995" t="s">
        <v>1892</v>
      </c>
      <c r="H417" s="1774" t="s">
        <v>1247</v>
      </c>
      <c r="I417" s="1774" t="s">
        <v>1218</v>
      </c>
      <c r="J417" s="1812" t="str">
        <f>IF(D417="","",IF(D417="RG",[1]Árbol!A428,IF(D417="RIC",[1]Árbol!A428,IF(D417="RLAFT",[1]Árbol!A428,IF(D417="RF",[1]Árbol!A428,IF(I417="","",(CONCATENATE(I417," ",$M$3," ",G417," ",$M$4," ",O417," ",$M$5," ",N417))))))))</f>
        <v>Pérdida de confidencialidad e integridad de BOGDATA  1. Perdida o modificación de información. 
2. Fallas Humanas.  1. Ausencia de control de acceso.
2. Desconocimiento de políticas de seguridad de la información.</v>
      </c>
      <c r="K417" s="1902" t="s">
        <v>313</v>
      </c>
      <c r="L417" s="995" t="s">
        <v>1179</v>
      </c>
      <c r="M417" s="1168" t="s">
        <v>1389</v>
      </c>
      <c r="N417" s="995" t="s">
        <v>1860</v>
      </c>
      <c r="O417" s="995" t="s">
        <v>1861</v>
      </c>
      <c r="P417" s="1191" t="s">
        <v>1392</v>
      </c>
      <c r="Q417" s="1827" t="s">
        <v>1392</v>
      </c>
      <c r="R417" s="1774" t="s">
        <v>340</v>
      </c>
      <c r="S417" s="1825">
        <f>IF(R417="Muy Alta",100%,IF(R417="Alta",80%,IF(R417="Media",60%,IF(R417="Baja",40%,IF(R417="Muy Baja",20%,"")))))</f>
        <v>0.8</v>
      </c>
      <c r="T417" s="1774" t="s">
        <v>317</v>
      </c>
      <c r="U417" s="1825">
        <f>IF(T417="Catastrófico",100%,IF(T417="Mayor",80%,IF(T417="Moderado",60%,IF(T417="Menor",40%,IF(T417="Leve",20%,"")))))</f>
        <v>0.2</v>
      </c>
      <c r="V417" s="1774" t="s">
        <v>251</v>
      </c>
      <c r="W417" s="1825">
        <f>IF(V417="Catastrófico",100%,IF(V417="Mayor",80%,IF(V417="Moderado",60%,IF(V417="Menor",40%,IF(V417="Leve",20%,"")))))</f>
        <v>0.4</v>
      </c>
      <c r="X417" s="1781" t="str">
        <f>IF(Y417=100%,"Catastrófico",IF(Y417=80%,"Mayor",IF(Y417=60%,"Moderado",IF(Y417=40%,"Menor",IF(Y417=20%,"Leve","")))))</f>
        <v>Menor</v>
      </c>
      <c r="Y417" s="1825">
        <f>IF(AND(U417="",W417=""),"",MAX(U417,W417))</f>
        <v>0.4</v>
      </c>
      <c r="Z417" s="1825" t="str">
        <f>CONCATENATE(R417,X417)</f>
        <v>AltaMenor</v>
      </c>
      <c r="AA417" s="1769" t="str">
        <f>IF(Z417="Muy AltaLeve","Alto",IF(Z417="Muy AltaMenor","Alto",IF(Z417="Muy AltaModerado","Alto",IF(Z417="Muy AltaMayor","Alto",IF(Z417="Muy AltaCatastrófico","Extremo",IF(Z417="AltaLeve","Moderado",IF(Z417="AltaMenor","Moderado",IF(Z417="AltaModerado","Alto",IF(Z417="AltaMayor","Alto",IF(Z417="AltaCatastrófico","Extremo",IF(Z417="MediaLeve","Moderado",IF(Z417="MediaMenor","Moderado",IF(Z417="MediaModerado","Moderado",IF(Z417="MediaMayor","Alto",IF(Z417="MediaCatastrófico","Extremo",IF(Z417="BajaLeve","Bajo",IF(Z417="BajaMenor","Moderado",IF(Z417="BajaModerado","Moderado",IF(Z417="BajaMayor","Alto",IF(Z417="BajaCatastrófico","Extremo",IF(Z417="Muy BajaLeve","Bajo",IF(Z417="Muy BajaMenor","Bajo",IF(Z417="Muy BajaModerado","Moderado",IF(Z417="Muy BajaMayor","Alto",IF(Z417="Muy BajaCatastrófico","Extremo","")))))))))))))))))))))))))</f>
        <v>Moderado</v>
      </c>
      <c r="AB417" s="350">
        <v>1</v>
      </c>
      <c r="AC417" s="9" t="s">
        <v>1893</v>
      </c>
      <c r="AD417" s="9">
        <v>1</v>
      </c>
      <c r="AE417" s="9" t="s">
        <v>1894</v>
      </c>
      <c r="AF417" s="99" t="str">
        <f t="shared" si="28"/>
        <v>Probabilidad</v>
      </c>
      <c r="AG417" s="10" t="s">
        <v>221</v>
      </c>
      <c r="AH417" s="787">
        <f t="shared" si="29"/>
        <v>0.25</v>
      </c>
      <c r="AI417" s="10" t="s">
        <v>734</v>
      </c>
      <c r="AJ417" s="787">
        <f t="shared" si="30"/>
        <v>0.25</v>
      </c>
      <c r="AK417" s="101">
        <f t="shared" si="31"/>
        <v>0.5</v>
      </c>
      <c r="AL417" s="100">
        <f>IFERROR(IF(AF417="Probabilidad",(S417-(+S417*AK417)),IF(AF417="Impacto",S417,"")),"")</f>
        <v>0.4</v>
      </c>
      <c r="AM417" s="100">
        <f>IFERROR(IF(AF417="Impacto",(Y417-(+Y417*AK417)),IF(AF417="Probabilidad",Y417,"")),"")</f>
        <v>0.4</v>
      </c>
      <c r="AN417" s="50" t="s">
        <v>859</v>
      </c>
      <c r="AO417" s="50" t="s">
        <v>291</v>
      </c>
      <c r="AP417" s="50" t="s">
        <v>241</v>
      </c>
      <c r="AQ417" s="50" t="s">
        <v>226</v>
      </c>
      <c r="AR417" s="1764" t="s">
        <v>1895</v>
      </c>
      <c r="AS417" s="1035">
        <f>S417</f>
        <v>0.8</v>
      </c>
      <c r="AT417" s="1035">
        <f>IF(AL417="","",MIN(AL417:AL422))</f>
        <v>0.4</v>
      </c>
      <c r="AU417" s="1032" t="str">
        <f>IFERROR(IF(AT417="","",IF(AT417&lt;=0.2,"Muy Baja",IF(AT417&lt;=0.4,"Baja",IF(AT417&lt;=0.6,"Media",IF(AT417&lt;=0.8,"Alta","Muy Alta"))))),"")</f>
        <v>Baja</v>
      </c>
      <c r="AV417" s="1035">
        <f>Y417</f>
        <v>0.4</v>
      </c>
      <c r="AW417" s="1035">
        <f>IF(AM417="","",MIN(AM417:AM422))</f>
        <v>0.4</v>
      </c>
      <c r="AX417" s="1032" t="str">
        <f>IFERROR(IF(AW417="","",IF(AW417&lt;=0.2,"Leve",IF(AW417&lt;=0.4,"Menor",IF(AW417&lt;=0.6,"Moderado",IF(AW417&lt;=0.8,"Mayor","Catastrófico"))))),"")</f>
        <v>Menor</v>
      </c>
      <c r="AY417" s="1032" t="str">
        <f>AA417</f>
        <v>Moderado</v>
      </c>
      <c r="AZ417" s="1032" t="str">
        <f>IFERROR(IF(OR(AND(AU417="Muy Baja",AX417="Leve"),AND(AU417="Muy Baja",AX417="Menor"),AND(AU417="Baja",AX417="Leve")),"Bajo",IF(OR(AND(AU417="Muy baja",AX417="Moderado"),AND(AU417="Baja",AX417="Menor"),AND(AU417="Baja",AX417="Moderado"),AND(AU417="Media",AX417="Leve"),AND(AU417="Media",AX417="Menor"),AND(AU417="Media",AX417="Moderado"),AND(AU417="Alta",AX417="Leve"),AND(AU417="Alta",AX417="Menor")),"Moderado",IF(OR(AND(AU417="Muy Baja",AX417="Mayor"),AND(AU417="Baja",AX417="Mayor"),AND(AU417="Media",AX417="Mayor"),AND(AU417="Alta",AX417="Moderado"),AND(AU417="Alta",AX417="Mayor"),AND(AU417="Muy Alta",AX417="Leve"),AND(AU417="Muy Alta",AX417="Menor"),AND(AU417="Muy Alta",AX417="Moderado"),AND(AU417="Muy Alta",AX417="Mayor")),"Alto",IF(OR(AND(AU417="Muy Baja",AX417="Catastrófico"),AND(AU417="Baja",AX417="Catastrófico"),AND(AU417="Media",AX417="Catastrófico"),AND(AU417="Alta",AX417="Catastrófico"),AND(AU417="Muy Alta",AX417="Catastrófico")),"Extremo","")))),"")</f>
        <v>Moderado</v>
      </c>
      <c r="BA417" s="1015" t="s">
        <v>228</v>
      </c>
      <c r="BB417" s="46" t="s">
        <v>1896</v>
      </c>
      <c r="BC417" s="46" t="s">
        <v>1897</v>
      </c>
      <c r="BD417" s="103">
        <f t="shared" si="32"/>
        <v>4</v>
      </c>
      <c r="BE417" s="9">
        <v>1</v>
      </c>
      <c r="BF417" s="9">
        <v>1</v>
      </c>
      <c r="BG417" s="9">
        <v>1</v>
      </c>
      <c r="BH417" s="9">
        <v>1</v>
      </c>
      <c r="BI417" s="46" t="s">
        <v>1898</v>
      </c>
      <c r="BJ417" s="46" t="s">
        <v>1846</v>
      </c>
      <c r="BK417" s="46"/>
      <c r="BL417" s="46"/>
      <c r="BM417" s="48"/>
      <c r="BN417" s="48"/>
      <c r="BO417" s="48"/>
      <c r="BP417" s="48"/>
      <c r="BQ417" s="104"/>
      <c r="BR417" s="797"/>
      <c r="BS417" s="883"/>
      <c r="BT417" s="883"/>
      <c r="BU417" s="1050"/>
      <c r="BV417" s="994"/>
      <c r="BW417" s="994"/>
      <c r="BX417" s="1874"/>
      <c r="BY417" s="1852"/>
      <c r="BZ417" s="997"/>
    </row>
    <row r="418" spans="1:78" ht="16" x14ac:dyDescent="0.2">
      <c r="A418" s="1817"/>
      <c r="B418" s="1818"/>
      <c r="C418" s="1910"/>
      <c r="D418" s="1908"/>
      <c r="E418" s="1908"/>
      <c r="F418" s="1759"/>
      <c r="G418" s="995"/>
      <c r="H418" s="1774"/>
      <c r="I418" s="1774"/>
      <c r="J418" s="1767"/>
      <c r="K418" s="1902"/>
      <c r="L418" s="995"/>
      <c r="M418" s="1169"/>
      <c r="N418" s="995"/>
      <c r="O418" s="995"/>
      <c r="P418" s="1191"/>
      <c r="Q418" s="1827"/>
      <c r="R418" s="1774"/>
      <c r="S418" s="1825"/>
      <c r="T418" s="1774"/>
      <c r="U418" s="1825"/>
      <c r="V418" s="1774"/>
      <c r="W418" s="1825"/>
      <c r="X418" s="1781"/>
      <c r="Y418" s="1825"/>
      <c r="Z418" s="1825"/>
      <c r="AA418" s="1769"/>
      <c r="AB418" s="956">
        <v>2</v>
      </c>
      <c r="AC418" s="774"/>
      <c r="AD418" s="774"/>
      <c r="AE418" s="774"/>
      <c r="AF418" s="813" t="str">
        <f t="shared" si="28"/>
        <v/>
      </c>
      <c r="AG418" s="780"/>
      <c r="AH418" s="790" t="str">
        <f t="shared" si="29"/>
        <v/>
      </c>
      <c r="AI418" s="780"/>
      <c r="AJ418" s="790" t="str">
        <f t="shared" si="30"/>
        <v/>
      </c>
      <c r="AK418" s="814" t="str">
        <f t="shared" si="31"/>
        <v/>
      </c>
      <c r="AL418" s="815" t="str">
        <f>IFERROR(IF(AND(AF417="Probabilidad",AF418="Probabilidad"),(AL417-(+AL417*AK418)),IF(AF418="Probabilidad",(S417-(+S417*AK418)),IF(AF418="Impacto",AL417,""))),"")</f>
        <v/>
      </c>
      <c r="AM418" s="815" t="str">
        <f>IFERROR(IF(AND(AF417="Impacto",AF418="Impacto"),(AM417-(+AM417*AK418)),IF(AF418="Impacto",(Y417-(Y417*AK418)),IF(AF418="Probabilidad",AM417,""))),"")</f>
        <v/>
      </c>
      <c r="AN418" s="751"/>
      <c r="AO418" s="751"/>
      <c r="AP418" s="751"/>
      <c r="AQ418" s="751"/>
      <c r="AR418" s="1013"/>
      <c r="AS418" s="1767"/>
      <c r="AT418" s="1767"/>
      <c r="AU418" s="1769"/>
      <c r="AV418" s="1767"/>
      <c r="AW418" s="1767"/>
      <c r="AX418" s="1769"/>
      <c r="AY418" s="1769"/>
      <c r="AZ418" s="1769"/>
      <c r="BA418" s="1774"/>
      <c r="BB418" s="789"/>
      <c r="BC418" s="789"/>
      <c r="BD418" s="822" t="str">
        <f t="shared" si="32"/>
        <v/>
      </c>
      <c r="BE418" s="774"/>
      <c r="BF418" s="774"/>
      <c r="BG418" s="774"/>
      <c r="BH418" s="774"/>
      <c r="BI418" s="789"/>
      <c r="BJ418" s="789"/>
      <c r="BK418" s="789"/>
      <c r="BL418" s="789"/>
      <c r="BM418" s="791"/>
      <c r="BN418" s="791"/>
      <c r="BO418" s="791"/>
      <c r="BP418" s="791"/>
      <c r="BQ418" s="792"/>
      <c r="BR418" s="796"/>
      <c r="BS418" s="884"/>
      <c r="BT418" s="884"/>
      <c r="BU418" s="1051"/>
      <c r="BV418" s="995"/>
      <c r="BW418" s="995"/>
      <c r="BX418" s="1875"/>
      <c r="BY418" s="1853"/>
      <c r="BZ418" s="998"/>
    </row>
    <row r="419" spans="1:78" ht="16" x14ac:dyDescent="0.2">
      <c r="A419" s="1817"/>
      <c r="B419" s="1818"/>
      <c r="C419" s="1910"/>
      <c r="D419" s="1908"/>
      <c r="E419" s="1908"/>
      <c r="F419" s="1759"/>
      <c r="G419" s="995"/>
      <c r="H419" s="1774"/>
      <c r="I419" s="1774"/>
      <c r="J419" s="1767"/>
      <c r="K419" s="1902"/>
      <c r="L419" s="995"/>
      <c r="M419" s="1169"/>
      <c r="N419" s="995"/>
      <c r="O419" s="995"/>
      <c r="P419" s="1191"/>
      <c r="Q419" s="1827"/>
      <c r="R419" s="1774"/>
      <c r="S419" s="1825"/>
      <c r="T419" s="1774"/>
      <c r="U419" s="1825"/>
      <c r="V419" s="1774"/>
      <c r="W419" s="1825"/>
      <c r="X419" s="1781"/>
      <c r="Y419" s="1825"/>
      <c r="Z419" s="1825"/>
      <c r="AA419" s="1769"/>
      <c r="AB419" s="956">
        <v>3</v>
      </c>
      <c r="AC419" s="774"/>
      <c r="AD419" s="774"/>
      <c r="AE419" s="774"/>
      <c r="AF419" s="813" t="str">
        <f t="shared" si="28"/>
        <v/>
      </c>
      <c r="AG419" s="780"/>
      <c r="AH419" s="790" t="str">
        <f t="shared" si="29"/>
        <v/>
      </c>
      <c r="AI419" s="780"/>
      <c r="AJ419" s="790" t="str">
        <f t="shared" si="30"/>
        <v/>
      </c>
      <c r="AK419" s="814" t="str">
        <f t="shared" si="31"/>
        <v/>
      </c>
      <c r="AL419" s="815" t="str">
        <f>IFERROR(IF(AND(AF418="Probabilidad",AF419="Probabilidad"),(AL418-(+AL418*AK419)),IF(AND(AF418="Impacto",AF419="Probabilidad"),(AL417-(+AL417*AK419)),IF(AF419="Impacto",AL418,""))),"")</f>
        <v/>
      </c>
      <c r="AM419" s="815" t="str">
        <f>IFERROR(IF(AND(AF418="Impacto",AF419="Impacto"),(AM418-(+AM418*AK419)),IF(AND(AF418="Probabilidad",AF419="Impacto"),(AM417-(+AM417*AK419)),IF(AF419="Probabilidad",AM418,""))),"")</f>
        <v/>
      </c>
      <c r="AN419" s="751"/>
      <c r="AO419" s="751"/>
      <c r="AP419" s="751"/>
      <c r="AQ419" s="751"/>
      <c r="AR419" s="1013"/>
      <c r="AS419" s="1767"/>
      <c r="AT419" s="1767"/>
      <c r="AU419" s="1769"/>
      <c r="AV419" s="1767"/>
      <c r="AW419" s="1767"/>
      <c r="AX419" s="1769"/>
      <c r="AY419" s="1769"/>
      <c r="AZ419" s="1769"/>
      <c r="BA419" s="1774"/>
      <c r="BB419" s="789"/>
      <c r="BC419" s="789"/>
      <c r="BD419" s="822" t="str">
        <f t="shared" si="32"/>
        <v/>
      </c>
      <c r="BE419" s="774"/>
      <c r="BF419" s="774"/>
      <c r="BG419" s="774"/>
      <c r="BH419" s="774"/>
      <c r="BI419" s="789"/>
      <c r="BJ419" s="789"/>
      <c r="BK419" s="789"/>
      <c r="BL419" s="789"/>
      <c r="BM419" s="791"/>
      <c r="BN419" s="791"/>
      <c r="BO419" s="791"/>
      <c r="BP419" s="791"/>
      <c r="BQ419" s="792"/>
      <c r="BR419" s="796"/>
      <c r="BS419" s="884"/>
      <c r="BT419" s="884"/>
      <c r="BU419" s="1051"/>
      <c r="BV419" s="995"/>
      <c r="BW419" s="995"/>
      <c r="BX419" s="1875"/>
      <c r="BY419" s="1853"/>
      <c r="BZ419" s="998"/>
    </row>
    <row r="420" spans="1:78" ht="16" x14ac:dyDescent="0.2">
      <c r="A420" s="1817"/>
      <c r="B420" s="1818"/>
      <c r="C420" s="1910"/>
      <c r="D420" s="1908"/>
      <c r="E420" s="1908"/>
      <c r="F420" s="1759"/>
      <c r="G420" s="995"/>
      <c r="H420" s="1774"/>
      <c r="I420" s="1774"/>
      <c r="J420" s="1767"/>
      <c r="K420" s="1902"/>
      <c r="L420" s="995"/>
      <c r="M420" s="1169"/>
      <c r="N420" s="995"/>
      <c r="O420" s="995"/>
      <c r="P420" s="1191"/>
      <c r="Q420" s="1827"/>
      <c r="R420" s="1774"/>
      <c r="S420" s="1825"/>
      <c r="T420" s="1774"/>
      <c r="U420" s="1825"/>
      <c r="V420" s="1774"/>
      <c r="W420" s="1825"/>
      <c r="X420" s="1781"/>
      <c r="Y420" s="1825"/>
      <c r="Z420" s="1825"/>
      <c r="AA420" s="1769"/>
      <c r="AB420" s="956">
        <v>4</v>
      </c>
      <c r="AC420" s="774"/>
      <c r="AD420" s="774"/>
      <c r="AE420" s="774"/>
      <c r="AF420" s="813" t="str">
        <f t="shared" si="28"/>
        <v/>
      </c>
      <c r="AG420" s="780"/>
      <c r="AH420" s="790" t="str">
        <f t="shared" si="29"/>
        <v/>
      </c>
      <c r="AI420" s="780"/>
      <c r="AJ420" s="790" t="str">
        <f t="shared" si="30"/>
        <v/>
      </c>
      <c r="AK420" s="814" t="str">
        <f t="shared" si="31"/>
        <v/>
      </c>
      <c r="AL420" s="815" t="str">
        <f>IFERROR(IF(AND(AF419="Probabilidad",AF420="Probabilidad"),(AL419-(+AL419*AK420)),IF(AND(AF419="Impacto",AF420="Probabilidad"),(AL418-(+AL418*AK420)),IF(AF420="Impacto",AL419,""))),"")</f>
        <v/>
      </c>
      <c r="AM420" s="815" t="str">
        <f>IFERROR(IF(AND(AF419="Impacto",AF420="Impacto"),(AM419-(+AM419*AK420)),IF(AND(AF419="Probabilidad",AF420="Impacto"),(AM418-(+AM418*AK420)),IF(AF420="Probabilidad",AM419,""))),"")</f>
        <v/>
      </c>
      <c r="AN420" s="751"/>
      <c r="AO420" s="751"/>
      <c r="AP420" s="751"/>
      <c r="AQ420" s="751"/>
      <c r="AR420" s="1013"/>
      <c r="AS420" s="1767"/>
      <c r="AT420" s="1767"/>
      <c r="AU420" s="1769"/>
      <c r="AV420" s="1767"/>
      <c r="AW420" s="1767"/>
      <c r="AX420" s="1769"/>
      <c r="AY420" s="1769"/>
      <c r="AZ420" s="1769"/>
      <c r="BA420" s="1774"/>
      <c r="BB420" s="789"/>
      <c r="BC420" s="789"/>
      <c r="BD420" s="822" t="str">
        <f t="shared" si="32"/>
        <v/>
      </c>
      <c r="BE420" s="774"/>
      <c r="BF420" s="774"/>
      <c r="BG420" s="774"/>
      <c r="BH420" s="774"/>
      <c r="BI420" s="789"/>
      <c r="BJ420" s="789"/>
      <c r="BK420" s="789"/>
      <c r="BL420" s="789"/>
      <c r="BM420" s="791"/>
      <c r="BN420" s="791"/>
      <c r="BO420" s="791"/>
      <c r="BP420" s="791"/>
      <c r="BQ420" s="792"/>
      <c r="BR420" s="796"/>
      <c r="BS420" s="884"/>
      <c r="BT420" s="884"/>
      <c r="BU420" s="1051"/>
      <c r="BV420" s="995"/>
      <c r="BW420" s="995"/>
      <c r="BX420" s="1875"/>
      <c r="BY420" s="1853"/>
      <c r="BZ420" s="998"/>
    </row>
    <row r="421" spans="1:78" ht="12" customHeight="1" x14ac:dyDescent="0.2">
      <c r="A421" s="1817"/>
      <c r="B421" s="1818"/>
      <c r="C421" s="1910"/>
      <c r="D421" s="1908"/>
      <c r="E421" s="1908"/>
      <c r="F421" s="1759"/>
      <c r="G421" s="995"/>
      <c r="H421" s="1774"/>
      <c r="I421" s="1774"/>
      <c r="J421" s="1767"/>
      <c r="K421" s="1902"/>
      <c r="L421" s="995"/>
      <c r="M421" s="1169"/>
      <c r="N421" s="995"/>
      <c r="O421" s="995"/>
      <c r="P421" s="1191"/>
      <c r="Q421" s="1827"/>
      <c r="R421" s="1774"/>
      <c r="S421" s="1825"/>
      <c r="T421" s="1774"/>
      <c r="U421" s="1825"/>
      <c r="V421" s="1774"/>
      <c r="W421" s="1825"/>
      <c r="X421" s="1781"/>
      <c r="Y421" s="1825"/>
      <c r="Z421" s="1825"/>
      <c r="AA421" s="1769"/>
      <c r="AB421" s="956">
        <v>5</v>
      </c>
      <c r="AC421" s="774"/>
      <c r="AD421" s="774"/>
      <c r="AE421" s="774"/>
      <c r="AF421" s="813" t="str">
        <f t="shared" ref="AF421:AF483" si="33">IF(OR(AG421="Preventivo",AG421="Detectivo"),"Probabilidad",IF(AG421="Correctivo","Impacto",""))</f>
        <v/>
      </c>
      <c r="AG421" s="780"/>
      <c r="AH421" s="790" t="str">
        <f t="shared" ref="AH421:AH484" si="34">IF(AG421="","",IF(AG421="Preventivo",25%,IF(AG421="Detectivo",15%,IF(AG421="Correctivo",10%))))</f>
        <v/>
      </c>
      <c r="AI421" s="780"/>
      <c r="AJ421" s="790" t="str">
        <f t="shared" ref="AJ421:AJ484" si="35">IF(AI421="Automático",25%,IF(AI421="Manual",15%,""))</f>
        <v/>
      </c>
      <c r="AK421" s="814" t="str">
        <f t="shared" ref="AK421:AK484" si="36">IF(OR(AH421="",AJ421=""),"",AH421+AJ421)</f>
        <v/>
      </c>
      <c r="AL421" s="815" t="str">
        <f>IFERROR(IF(AND(AF420="Probabilidad",AF421="Probabilidad"),(AL420-(+AL420*AK421)),IF(AND(AF420="Impacto",AF421="Probabilidad"),(AL419-(+AL419*AK421)),IF(AF421="Impacto",AL420,""))),"")</f>
        <v/>
      </c>
      <c r="AM421" s="815" t="str">
        <f>IFERROR(IF(AND(AF420="Impacto",AF421="Impacto"),(AM420-(+AM420*AK421)),IF(AND(AF420="Probabilidad",AF421="Impacto"),(AM419-(+AM419*AK421)),IF(AF421="Probabilidad",AM420,""))),"")</f>
        <v/>
      </c>
      <c r="AN421" s="751"/>
      <c r="AO421" s="751"/>
      <c r="AP421" s="751"/>
      <c r="AQ421" s="751"/>
      <c r="AR421" s="1013"/>
      <c r="AS421" s="1767"/>
      <c r="AT421" s="1767"/>
      <c r="AU421" s="1769"/>
      <c r="AV421" s="1767"/>
      <c r="AW421" s="1767"/>
      <c r="AX421" s="1769"/>
      <c r="AY421" s="1769"/>
      <c r="AZ421" s="1769"/>
      <c r="BA421" s="1774"/>
      <c r="BB421" s="789"/>
      <c r="BC421" s="789"/>
      <c r="BD421" s="822" t="str">
        <f t="shared" si="32"/>
        <v/>
      </c>
      <c r="BE421" s="774"/>
      <c r="BF421" s="774"/>
      <c r="BG421" s="774"/>
      <c r="BH421" s="774"/>
      <c r="BI421" s="789"/>
      <c r="BJ421" s="789"/>
      <c r="BK421" s="789"/>
      <c r="BL421" s="789"/>
      <c r="BM421" s="791"/>
      <c r="BN421" s="791"/>
      <c r="BO421" s="791"/>
      <c r="BP421" s="791"/>
      <c r="BQ421" s="792"/>
      <c r="BR421" s="796"/>
      <c r="BS421" s="884"/>
      <c r="BT421" s="884"/>
      <c r="BU421" s="1051"/>
      <c r="BV421" s="995"/>
      <c r="BW421" s="995"/>
      <c r="BX421" s="1875"/>
      <c r="BY421" s="1853"/>
      <c r="BZ421" s="998"/>
    </row>
    <row r="422" spans="1:78" ht="17" thickBot="1" x14ac:dyDescent="0.25">
      <c r="A422" s="1817"/>
      <c r="B422" s="1818"/>
      <c r="C422" s="1910"/>
      <c r="D422" s="1908"/>
      <c r="E422" s="1908"/>
      <c r="F422" s="1759"/>
      <c r="G422" s="995"/>
      <c r="H422" s="1774"/>
      <c r="I422" s="1774"/>
      <c r="J422" s="1768"/>
      <c r="K422" s="1902"/>
      <c r="L422" s="995"/>
      <c r="M422" s="1170"/>
      <c r="N422" s="995"/>
      <c r="O422" s="995"/>
      <c r="P422" s="1191"/>
      <c r="Q422" s="1827"/>
      <c r="R422" s="1774"/>
      <c r="S422" s="1825"/>
      <c r="T422" s="1774"/>
      <c r="U422" s="1825"/>
      <c r="V422" s="1774"/>
      <c r="W422" s="1825"/>
      <c r="X422" s="1781"/>
      <c r="Y422" s="1825"/>
      <c r="Z422" s="1825"/>
      <c r="AA422" s="1769"/>
      <c r="AB422" s="957">
        <v>6</v>
      </c>
      <c r="AC422" s="757"/>
      <c r="AD422" s="757"/>
      <c r="AE422" s="757"/>
      <c r="AF422" s="896" t="str">
        <f t="shared" si="33"/>
        <v/>
      </c>
      <c r="AG422" s="888"/>
      <c r="AH422" s="887" t="str">
        <f t="shared" si="34"/>
        <v/>
      </c>
      <c r="AI422" s="888"/>
      <c r="AJ422" s="887" t="str">
        <f t="shared" si="35"/>
        <v/>
      </c>
      <c r="AK422" s="889" t="str">
        <f t="shared" si="36"/>
        <v/>
      </c>
      <c r="AL422" s="935" t="str">
        <f>IFERROR(IF(AND(AF421="Probabilidad",AF422="Probabilidad"),(AL421-(+AL421*AK422)),IF(AND(AF421="Impacto",AF422="Probabilidad"),(AL420-(+AL420*AK422)),IF(AF422="Impacto",AL421,""))),"")</f>
        <v/>
      </c>
      <c r="AM422" s="935" t="str">
        <f>IFERROR(IF(AND(AF421="Impacto",AF422="Impacto"),(AM421-(+AM421*AK422)),IF(AND(AF421="Probabilidad",AF422="Impacto"),(AM420-(+AM420*AK422)),IF(AF422="Probabilidad",AM421,""))),"")</f>
        <v/>
      </c>
      <c r="AN422" s="51"/>
      <c r="AO422" s="51"/>
      <c r="AP422" s="51"/>
      <c r="AQ422" s="51"/>
      <c r="AR422" s="1014"/>
      <c r="AS422" s="1768"/>
      <c r="AT422" s="1768"/>
      <c r="AU422" s="1770"/>
      <c r="AV422" s="1768"/>
      <c r="AW422" s="1768"/>
      <c r="AX422" s="1770"/>
      <c r="AY422" s="1770"/>
      <c r="AZ422" s="1770"/>
      <c r="BA422" s="1775"/>
      <c r="BB422" s="770"/>
      <c r="BC422" s="770"/>
      <c r="BD422" s="762" t="str">
        <f t="shared" ref="BD422:BD476" si="37">IF(SUM(BE422:BH422)=0,"",SUM(BE422:BH422))</f>
        <v/>
      </c>
      <c r="BE422" s="757"/>
      <c r="BF422" s="757"/>
      <c r="BG422" s="757"/>
      <c r="BH422" s="757"/>
      <c r="BI422" s="770"/>
      <c r="BJ422" s="770"/>
      <c r="BK422" s="770"/>
      <c r="BL422" s="770"/>
      <c r="BM422" s="749"/>
      <c r="BN422" s="749"/>
      <c r="BO422" s="749"/>
      <c r="BP422" s="749"/>
      <c r="BQ422" s="766"/>
      <c r="BR422" s="890"/>
      <c r="BS422" s="891"/>
      <c r="BT422" s="891"/>
      <c r="BU422" s="1052"/>
      <c r="BV422" s="996"/>
      <c r="BW422" s="996"/>
      <c r="BX422" s="1876"/>
      <c r="BY422" s="1854"/>
      <c r="BZ422" s="999"/>
    </row>
    <row r="423" spans="1:78" ht="167" x14ac:dyDescent="0.2">
      <c r="A423" s="1817"/>
      <c r="B423" s="1818"/>
      <c r="C423" s="1910"/>
      <c r="D423" s="1908" t="s">
        <v>1387</v>
      </c>
      <c r="E423" s="1908" t="s">
        <v>809</v>
      </c>
      <c r="F423" s="1759">
        <v>12</v>
      </c>
      <c r="G423" s="995" t="s">
        <v>1892</v>
      </c>
      <c r="H423" s="1774" t="s">
        <v>1247</v>
      </c>
      <c r="I423" s="1774" t="s">
        <v>1215</v>
      </c>
      <c r="J423" s="1812" t="str">
        <f>IF(D423="","",IF(D423="RG",[1]Árbol!A434,IF(D423="RIC",[1]Árbol!A434,IF(D423="RLAFT",[1]Árbol!A434,IF(D423="RF",[1]Árbol!A434,IF(I423="","",(CONCATENATE(I423," ",$M$3," ",G423," ",$M$4," ",O423," ",$M$5," ",N423))))))))</f>
        <v xml:space="preserve">Pérdida de Disponibilidad de BOGDATA  1. Perdida o borrado de información. 
2. Fallas Humanas.
  1. Ausencia de copias de respaldo por parte de SHD.
2. Desconocimiento u omisión de políticas de seguridad de la información.
3. Ausencia de planes de continuidad.
</v>
      </c>
      <c r="K423" s="1902" t="s">
        <v>313</v>
      </c>
      <c r="L423" s="995" t="s">
        <v>1179</v>
      </c>
      <c r="M423" s="1168" t="s">
        <v>1389</v>
      </c>
      <c r="N423" s="995" t="s">
        <v>1899</v>
      </c>
      <c r="O423" s="995" t="s">
        <v>1900</v>
      </c>
      <c r="P423" s="1191" t="s">
        <v>1392</v>
      </c>
      <c r="Q423" s="1827" t="s">
        <v>1392</v>
      </c>
      <c r="R423" s="1774" t="s">
        <v>217</v>
      </c>
      <c r="S423" s="1825">
        <f>IF(R423="Muy Alta",100%,IF(R423="Alta",80%,IF(R423="Media",60%,IF(R423="Baja",40%,IF(R423="Muy Baja",20%,"")))))</f>
        <v>0.6</v>
      </c>
      <c r="T423" s="1774" t="s">
        <v>317</v>
      </c>
      <c r="U423" s="1825">
        <f>IF(T423="Catastrófico",100%,IF(T423="Mayor",80%,IF(T423="Moderado",60%,IF(T423="Menor",40%,IF(T423="Leve",20%,"")))))</f>
        <v>0.2</v>
      </c>
      <c r="V423" s="1774" t="s">
        <v>317</v>
      </c>
      <c r="W423" s="1825">
        <f>IF(V423="Catastrófico",100%,IF(V423="Mayor",80%,IF(V423="Moderado",60%,IF(V423="Menor",40%,IF(V423="Leve",20%,"")))))</f>
        <v>0.2</v>
      </c>
      <c r="X423" s="1781" t="str">
        <f>IF(Y423=100%,"Catastrófico",IF(Y423=80%,"Mayor",IF(Y423=60%,"Moderado",IF(Y423=40%,"Menor",IF(Y423=20%,"Leve","")))))</f>
        <v>Leve</v>
      </c>
      <c r="Y423" s="1825">
        <f>IF(AND(U423="",W423=""),"",MAX(U423,W423))</f>
        <v>0.2</v>
      </c>
      <c r="Z423" s="1825" t="str">
        <f>CONCATENATE(R423,X423)</f>
        <v>MediaLeve</v>
      </c>
      <c r="AA423" s="1769" t="str">
        <f>IF(Z423="Muy AltaLeve","Alto",IF(Z423="Muy AltaMenor","Alto",IF(Z423="Muy AltaModerado","Alto",IF(Z423="Muy AltaMayor","Alto",IF(Z423="Muy AltaCatastrófico","Extremo",IF(Z423="AltaLeve","Moderado",IF(Z423="AltaMenor","Moderado",IF(Z423="AltaModerado","Alto",IF(Z423="AltaMayor","Alto",IF(Z423="AltaCatastrófico","Extremo",IF(Z423="MediaLeve","Moderado",IF(Z423="MediaMenor","Moderado",IF(Z423="MediaModerado","Moderado",IF(Z423="MediaMayor","Alto",IF(Z423="MediaCatastrófico","Extremo",IF(Z423="BajaLeve","Bajo",IF(Z423="BajaMenor","Moderado",IF(Z423="BajaModerado","Moderado",IF(Z423="BajaMayor","Alto",IF(Z423="BajaCatastrófico","Extremo",IF(Z423="Muy BajaLeve","Bajo",IF(Z423="Muy BajaMenor","Bajo",IF(Z423="Muy BajaModerado","Moderado",IF(Z423="Muy BajaMayor","Alto",IF(Z423="Muy BajaCatastrófico","Extremo","")))))))))))))))))))))))))</f>
        <v>Moderado</v>
      </c>
      <c r="AB423" s="350">
        <v>1</v>
      </c>
      <c r="AC423" s="9" t="s">
        <v>1901</v>
      </c>
      <c r="AD423" s="9">
        <v>1</v>
      </c>
      <c r="AE423" s="9" t="s">
        <v>1894</v>
      </c>
      <c r="AF423" s="99" t="str">
        <f t="shared" si="33"/>
        <v>Probabilidad</v>
      </c>
      <c r="AG423" s="10" t="s">
        <v>221</v>
      </c>
      <c r="AH423" s="787">
        <f t="shared" si="34"/>
        <v>0.25</v>
      </c>
      <c r="AI423" s="10" t="s">
        <v>734</v>
      </c>
      <c r="AJ423" s="787">
        <f t="shared" si="35"/>
        <v>0.25</v>
      </c>
      <c r="AK423" s="101">
        <f t="shared" si="36"/>
        <v>0.5</v>
      </c>
      <c r="AL423" s="100">
        <f>IFERROR(IF(AF423="Probabilidad",(S423-(+S423*AK423)),IF(AF423="Impacto",S423,"")),"")</f>
        <v>0.3</v>
      </c>
      <c r="AM423" s="100">
        <f>IFERROR(IF(AF423="Impacto",(Y423-(+Y423*AK423)),IF(AF423="Probabilidad",Y423,"")),"")</f>
        <v>0.2</v>
      </c>
      <c r="AN423" s="50" t="s">
        <v>859</v>
      </c>
      <c r="AO423" s="50" t="s">
        <v>291</v>
      </c>
      <c r="AP423" s="50" t="s">
        <v>241</v>
      </c>
      <c r="AQ423" s="50" t="s">
        <v>226</v>
      </c>
      <c r="AR423" s="1764" t="s">
        <v>1895</v>
      </c>
      <c r="AS423" s="1035">
        <f>S423</f>
        <v>0.6</v>
      </c>
      <c r="AT423" s="1035">
        <f>IF(AL423="","",MIN(AL423:AL428))</f>
        <v>0.3</v>
      </c>
      <c r="AU423" s="1032" t="str">
        <f>IFERROR(IF(AT423="","",IF(AT423&lt;=0.2,"Muy Baja",IF(AT423&lt;=0.4,"Baja",IF(AT423&lt;=0.6,"Media",IF(AT423&lt;=0.8,"Alta","Muy Alta"))))),"")</f>
        <v>Baja</v>
      </c>
      <c r="AV423" s="1035">
        <f>Y423</f>
        <v>0.2</v>
      </c>
      <c r="AW423" s="1035">
        <f>IF(AM423="","",MIN(AM423:AM428))</f>
        <v>0.2</v>
      </c>
      <c r="AX423" s="1032" t="str">
        <f>IFERROR(IF(AW423="","",IF(AW423&lt;=0.2,"Leve",IF(AW423&lt;=0.4,"Menor",IF(AW423&lt;=0.6,"Moderado",IF(AW423&lt;=0.8,"Mayor","Catastrófico"))))),"")</f>
        <v>Leve</v>
      </c>
      <c r="AY423" s="1032" t="str">
        <f>AA423</f>
        <v>Moderado</v>
      </c>
      <c r="AZ423" s="1032" t="str">
        <f>IFERROR(IF(OR(AND(AU423="Muy Baja",AX423="Leve"),AND(AU423="Muy Baja",AX423="Menor"),AND(AU423="Baja",AX423="Leve")),"Bajo",IF(OR(AND(AU423="Muy baja",AX423="Moderado"),AND(AU423="Baja",AX423="Menor"),AND(AU423="Baja",AX423="Moderado"),AND(AU423="Media",AX423="Leve"),AND(AU423="Media",AX423="Menor"),AND(AU423="Media",AX423="Moderado"),AND(AU423="Alta",AX423="Leve"),AND(AU423="Alta",AX423="Menor")),"Moderado",IF(OR(AND(AU423="Muy Baja",AX423="Mayor"),AND(AU423="Baja",AX423="Mayor"),AND(AU423="Media",AX423="Mayor"),AND(AU423="Alta",AX423="Moderado"),AND(AU423="Alta",AX423="Mayor"),AND(AU423="Muy Alta",AX423="Leve"),AND(AU423="Muy Alta",AX423="Menor"),AND(AU423="Muy Alta",AX423="Moderado"),AND(AU423="Muy Alta",AX423="Mayor")),"Alto",IF(OR(AND(AU423="Muy Baja",AX423="Catastrófico"),AND(AU423="Baja",AX423="Catastrófico"),AND(AU423="Media",AX423="Catastrófico"),AND(AU423="Alta",AX423="Catastrófico"),AND(AU423="Muy Alta",AX423="Catastrófico")),"Extremo","")))),"")</f>
        <v>Bajo</v>
      </c>
      <c r="BA423" s="1015" t="s">
        <v>255</v>
      </c>
      <c r="BB423" s="46"/>
      <c r="BC423" s="46"/>
      <c r="BD423" s="103" t="str">
        <f t="shared" si="37"/>
        <v/>
      </c>
      <c r="BE423" s="9"/>
      <c r="BF423" s="9"/>
      <c r="BG423" s="9"/>
      <c r="BH423" s="9"/>
      <c r="BI423" s="46"/>
      <c r="BJ423" s="46"/>
      <c r="BK423" s="46"/>
      <c r="BL423" s="46"/>
      <c r="BM423" s="48"/>
      <c r="BN423" s="48"/>
      <c r="BO423" s="48"/>
      <c r="BP423" s="48"/>
      <c r="BQ423" s="104"/>
      <c r="BR423" s="797"/>
      <c r="BS423" s="883"/>
      <c r="BT423" s="883"/>
      <c r="BU423" s="1050"/>
      <c r="BV423" s="994"/>
      <c r="BW423" s="994"/>
      <c r="BX423" s="1874"/>
      <c r="BY423" s="1852"/>
      <c r="BZ423" s="997"/>
    </row>
    <row r="424" spans="1:78" ht="16" x14ac:dyDescent="0.2">
      <c r="A424" s="1817"/>
      <c r="B424" s="1818"/>
      <c r="C424" s="1910"/>
      <c r="D424" s="1908"/>
      <c r="E424" s="1908"/>
      <c r="F424" s="1759"/>
      <c r="G424" s="995"/>
      <c r="H424" s="1774"/>
      <c r="I424" s="1774"/>
      <c r="J424" s="1767"/>
      <c r="K424" s="1902"/>
      <c r="L424" s="995"/>
      <c r="M424" s="1169"/>
      <c r="N424" s="995"/>
      <c r="O424" s="995"/>
      <c r="P424" s="1191"/>
      <c r="Q424" s="1827"/>
      <c r="R424" s="1774"/>
      <c r="S424" s="1825"/>
      <c r="T424" s="1774"/>
      <c r="U424" s="1825"/>
      <c r="V424" s="1774"/>
      <c r="W424" s="1825"/>
      <c r="X424" s="1781"/>
      <c r="Y424" s="1825"/>
      <c r="Z424" s="1825"/>
      <c r="AA424" s="1769"/>
      <c r="AB424" s="956">
        <v>2</v>
      </c>
      <c r="AC424" s="774"/>
      <c r="AD424" s="774"/>
      <c r="AE424" s="774"/>
      <c r="AF424" s="813" t="str">
        <f t="shared" si="33"/>
        <v/>
      </c>
      <c r="AG424" s="780"/>
      <c r="AH424" s="790" t="str">
        <f t="shared" si="34"/>
        <v/>
      </c>
      <c r="AI424" s="780"/>
      <c r="AJ424" s="790" t="str">
        <f t="shared" si="35"/>
        <v/>
      </c>
      <c r="AK424" s="814" t="str">
        <f t="shared" si="36"/>
        <v/>
      </c>
      <c r="AL424" s="815" t="str">
        <f>IFERROR(IF(AND(AF423="Probabilidad",AF424="Probabilidad"),(AL423-(+AL423*AK424)),IF(AF424="Probabilidad",(S423-(+S423*AK424)),IF(AF424="Impacto",AL423,""))),"")</f>
        <v/>
      </c>
      <c r="AM424" s="815" t="str">
        <f>IFERROR(IF(AND(AF423="Impacto",AF424="Impacto"),(AM423-(+AM423*AK424)),IF(AF424="Impacto",(Y423-(Y423*AK424)),IF(AF424="Probabilidad",AM423,""))),"")</f>
        <v/>
      </c>
      <c r="AN424" s="751"/>
      <c r="AO424" s="751"/>
      <c r="AP424" s="751"/>
      <c r="AQ424" s="751"/>
      <c r="AR424" s="1013"/>
      <c r="AS424" s="1767"/>
      <c r="AT424" s="1767"/>
      <c r="AU424" s="1769"/>
      <c r="AV424" s="1767"/>
      <c r="AW424" s="1767"/>
      <c r="AX424" s="1769"/>
      <c r="AY424" s="1769"/>
      <c r="AZ424" s="1769"/>
      <c r="BA424" s="1774"/>
      <c r="BB424" s="789"/>
      <c r="BC424" s="789"/>
      <c r="BD424" s="822" t="str">
        <f t="shared" si="37"/>
        <v/>
      </c>
      <c r="BE424" s="774"/>
      <c r="BF424" s="774"/>
      <c r="BG424" s="774"/>
      <c r="BH424" s="774"/>
      <c r="BI424" s="789"/>
      <c r="BJ424" s="789"/>
      <c r="BK424" s="789"/>
      <c r="BL424" s="789"/>
      <c r="BM424" s="791"/>
      <c r="BN424" s="791"/>
      <c r="BO424" s="791"/>
      <c r="BP424" s="791"/>
      <c r="BQ424" s="792"/>
      <c r="BR424" s="796"/>
      <c r="BS424" s="884"/>
      <c r="BT424" s="884"/>
      <c r="BU424" s="1051"/>
      <c r="BV424" s="995"/>
      <c r="BW424" s="995"/>
      <c r="BX424" s="1875"/>
      <c r="BY424" s="1853"/>
      <c r="BZ424" s="998"/>
    </row>
    <row r="425" spans="1:78" ht="16" x14ac:dyDescent="0.2">
      <c r="A425" s="1817"/>
      <c r="B425" s="1818"/>
      <c r="C425" s="1910"/>
      <c r="D425" s="1908"/>
      <c r="E425" s="1908"/>
      <c r="F425" s="1759"/>
      <c r="G425" s="995"/>
      <c r="H425" s="1774"/>
      <c r="I425" s="1774"/>
      <c r="J425" s="1767"/>
      <c r="K425" s="1902"/>
      <c r="L425" s="995"/>
      <c r="M425" s="1169"/>
      <c r="N425" s="995"/>
      <c r="O425" s="995"/>
      <c r="P425" s="1191"/>
      <c r="Q425" s="1827"/>
      <c r="R425" s="1774"/>
      <c r="S425" s="1825"/>
      <c r="T425" s="1774"/>
      <c r="U425" s="1825"/>
      <c r="V425" s="1774"/>
      <c r="W425" s="1825"/>
      <c r="X425" s="1781"/>
      <c r="Y425" s="1825"/>
      <c r="Z425" s="1825"/>
      <c r="AA425" s="1769"/>
      <c r="AB425" s="956">
        <v>3</v>
      </c>
      <c r="AC425" s="774"/>
      <c r="AD425" s="774"/>
      <c r="AE425" s="774"/>
      <c r="AF425" s="813" t="str">
        <f t="shared" si="33"/>
        <v/>
      </c>
      <c r="AG425" s="780"/>
      <c r="AH425" s="790" t="str">
        <f t="shared" si="34"/>
        <v/>
      </c>
      <c r="AI425" s="780"/>
      <c r="AJ425" s="790" t="str">
        <f t="shared" si="35"/>
        <v/>
      </c>
      <c r="AK425" s="814" t="str">
        <f t="shared" si="36"/>
        <v/>
      </c>
      <c r="AL425" s="815" t="str">
        <f>IFERROR(IF(AND(AF424="Probabilidad",AF425="Probabilidad"),(AL424-(+AL424*AK425)),IF(AND(AF424="Impacto",AF425="Probabilidad"),(AL423-(+AL423*AK425)),IF(AF425="Impacto",AL424,""))),"")</f>
        <v/>
      </c>
      <c r="AM425" s="815" t="str">
        <f>IFERROR(IF(AND(AF424="Impacto",AF425="Impacto"),(AM424-(+AM424*AK425)),IF(AND(AF424="Probabilidad",AF425="Impacto"),(AM423-(+AM423*AK425)),IF(AF425="Probabilidad",AM424,""))),"")</f>
        <v/>
      </c>
      <c r="AN425" s="751"/>
      <c r="AO425" s="751"/>
      <c r="AP425" s="751"/>
      <c r="AQ425" s="751"/>
      <c r="AR425" s="1013"/>
      <c r="AS425" s="1767"/>
      <c r="AT425" s="1767"/>
      <c r="AU425" s="1769"/>
      <c r="AV425" s="1767"/>
      <c r="AW425" s="1767"/>
      <c r="AX425" s="1769"/>
      <c r="AY425" s="1769"/>
      <c r="AZ425" s="1769"/>
      <c r="BA425" s="1774"/>
      <c r="BB425" s="789"/>
      <c r="BC425" s="789"/>
      <c r="BD425" s="822" t="str">
        <f t="shared" si="37"/>
        <v/>
      </c>
      <c r="BE425" s="774"/>
      <c r="BF425" s="774"/>
      <c r="BG425" s="774"/>
      <c r="BH425" s="774"/>
      <c r="BI425" s="789"/>
      <c r="BJ425" s="789"/>
      <c r="BK425" s="789"/>
      <c r="BL425" s="789"/>
      <c r="BM425" s="791"/>
      <c r="BN425" s="791"/>
      <c r="BO425" s="791"/>
      <c r="BP425" s="791"/>
      <c r="BQ425" s="792"/>
      <c r="BR425" s="796"/>
      <c r="BS425" s="884"/>
      <c r="BT425" s="884"/>
      <c r="BU425" s="1051"/>
      <c r="BV425" s="995"/>
      <c r="BW425" s="995"/>
      <c r="BX425" s="1875"/>
      <c r="BY425" s="1853"/>
      <c r="BZ425" s="998"/>
    </row>
    <row r="426" spans="1:78" ht="16" x14ac:dyDescent="0.2">
      <c r="A426" s="1817"/>
      <c r="B426" s="1818"/>
      <c r="C426" s="1910"/>
      <c r="D426" s="1908"/>
      <c r="E426" s="1908"/>
      <c r="F426" s="1759"/>
      <c r="G426" s="995"/>
      <c r="H426" s="1774"/>
      <c r="I426" s="1774"/>
      <c r="J426" s="1767"/>
      <c r="K426" s="1902"/>
      <c r="L426" s="995"/>
      <c r="M426" s="1169"/>
      <c r="N426" s="995"/>
      <c r="O426" s="995"/>
      <c r="P426" s="1191"/>
      <c r="Q426" s="1827"/>
      <c r="R426" s="1774"/>
      <c r="S426" s="1825"/>
      <c r="T426" s="1774"/>
      <c r="U426" s="1825"/>
      <c r="V426" s="1774"/>
      <c r="W426" s="1825"/>
      <c r="X426" s="1781"/>
      <c r="Y426" s="1825"/>
      <c r="Z426" s="1825"/>
      <c r="AA426" s="1769"/>
      <c r="AB426" s="956">
        <v>4</v>
      </c>
      <c r="AC426" s="774"/>
      <c r="AD426" s="774"/>
      <c r="AE426" s="774"/>
      <c r="AF426" s="813" t="str">
        <f t="shared" si="33"/>
        <v/>
      </c>
      <c r="AG426" s="780"/>
      <c r="AH426" s="790" t="str">
        <f t="shared" si="34"/>
        <v/>
      </c>
      <c r="AI426" s="780"/>
      <c r="AJ426" s="790" t="str">
        <f t="shared" si="35"/>
        <v/>
      </c>
      <c r="AK426" s="814" t="str">
        <f t="shared" si="36"/>
        <v/>
      </c>
      <c r="AL426" s="815" t="str">
        <f>IFERROR(IF(AND(AF425="Probabilidad",AF426="Probabilidad"),(AL425-(+AL425*AK426)),IF(AND(AF425="Impacto",AF426="Probabilidad"),(AL424-(+AL424*AK426)),IF(AF426="Impacto",AL425,""))),"")</f>
        <v/>
      </c>
      <c r="AM426" s="815" t="str">
        <f>IFERROR(IF(AND(AF425="Impacto",AF426="Impacto"),(AM425-(+AM425*AK426)),IF(AND(AF425="Probabilidad",AF426="Impacto"),(AM424-(+AM424*AK426)),IF(AF426="Probabilidad",AM425,""))),"")</f>
        <v/>
      </c>
      <c r="AN426" s="751"/>
      <c r="AO426" s="751"/>
      <c r="AP426" s="751"/>
      <c r="AQ426" s="751"/>
      <c r="AR426" s="1013"/>
      <c r="AS426" s="1767"/>
      <c r="AT426" s="1767"/>
      <c r="AU426" s="1769"/>
      <c r="AV426" s="1767"/>
      <c r="AW426" s="1767"/>
      <c r="AX426" s="1769"/>
      <c r="AY426" s="1769"/>
      <c r="AZ426" s="1769"/>
      <c r="BA426" s="1774"/>
      <c r="BB426" s="789"/>
      <c r="BC426" s="789"/>
      <c r="BD426" s="822" t="str">
        <f t="shared" si="37"/>
        <v/>
      </c>
      <c r="BE426" s="774"/>
      <c r="BF426" s="774"/>
      <c r="BG426" s="774"/>
      <c r="BH426" s="774"/>
      <c r="BI426" s="789"/>
      <c r="BJ426" s="789"/>
      <c r="BK426" s="789"/>
      <c r="BL426" s="789"/>
      <c r="BM426" s="791"/>
      <c r="BN426" s="791"/>
      <c r="BO426" s="791"/>
      <c r="BP426" s="791"/>
      <c r="BQ426" s="792"/>
      <c r="BR426" s="796"/>
      <c r="BS426" s="884"/>
      <c r="BT426" s="884"/>
      <c r="BU426" s="1051"/>
      <c r="BV426" s="995"/>
      <c r="BW426" s="995"/>
      <c r="BX426" s="1875"/>
      <c r="BY426" s="1853"/>
      <c r="BZ426" s="998"/>
    </row>
    <row r="427" spans="1:78" ht="16" x14ac:dyDescent="0.2">
      <c r="A427" s="1817"/>
      <c r="B427" s="1818"/>
      <c r="C427" s="1910"/>
      <c r="D427" s="1908"/>
      <c r="E427" s="1908"/>
      <c r="F427" s="1759"/>
      <c r="G427" s="995"/>
      <c r="H427" s="1774"/>
      <c r="I427" s="1774"/>
      <c r="J427" s="1767"/>
      <c r="K427" s="1902"/>
      <c r="L427" s="995"/>
      <c r="M427" s="1169"/>
      <c r="N427" s="995"/>
      <c r="O427" s="995"/>
      <c r="P427" s="1191"/>
      <c r="Q427" s="1827"/>
      <c r="R427" s="1774"/>
      <c r="S427" s="1825"/>
      <c r="T427" s="1774"/>
      <c r="U427" s="1825"/>
      <c r="V427" s="1774"/>
      <c r="W427" s="1825"/>
      <c r="X427" s="1781"/>
      <c r="Y427" s="1825"/>
      <c r="Z427" s="1825"/>
      <c r="AA427" s="1769"/>
      <c r="AB427" s="956">
        <v>5</v>
      </c>
      <c r="AC427" s="774"/>
      <c r="AD427" s="774"/>
      <c r="AE427" s="774"/>
      <c r="AF427" s="813" t="str">
        <f t="shared" si="33"/>
        <v/>
      </c>
      <c r="AG427" s="780"/>
      <c r="AH427" s="790" t="str">
        <f t="shared" si="34"/>
        <v/>
      </c>
      <c r="AI427" s="780"/>
      <c r="AJ427" s="790" t="str">
        <f t="shared" si="35"/>
        <v/>
      </c>
      <c r="AK427" s="814" t="str">
        <f t="shared" si="36"/>
        <v/>
      </c>
      <c r="AL427" s="815" t="str">
        <f>IFERROR(IF(AND(AF426="Probabilidad",AF427="Probabilidad"),(AL426-(+AL426*AK427)),IF(AND(AF426="Impacto",AF427="Probabilidad"),(AL425-(+AL425*AK427)),IF(AF427="Impacto",AL426,""))),"")</f>
        <v/>
      </c>
      <c r="AM427" s="815" t="str">
        <f>IFERROR(IF(AND(AF426="Impacto",AF427="Impacto"),(AM426-(+AM426*AK427)),IF(AND(AF426="Probabilidad",AF427="Impacto"),(AM425-(+AM425*AK427)),IF(AF427="Probabilidad",AM426,""))),"")</f>
        <v/>
      </c>
      <c r="AN427" s="751"/>
      <c r="AO427" s="751"/>
      <c r="AP427" s="751"/>
      <c r="AQ427" s="751"/>
      <c r="AR427" s="1013"/>
      <c r="AS427" s="1767"/>
      <c r="AT427" s="1767"/>
      <c r="AU427" s="1769"/>
      <c r="AV427" s="1767"/>
      <c r="AW427" s="1767"/>
      <c r="AX427" s="1769"/>
      <c r="AY427" s="1769"/>
      <c r="AZ427" s="1769"/>
      <c r="BA427" s="1774"/>
      <c r="BB427" s="789"/>
      <c r="BC427" s="789"/>
      <c r="BD427" s="822" t="str">
        <f t="shared" si="37"/>
        <v/>
      </c>
      <c r="BE427" s="774"/>
      <c r="BF427" s="774"/>
      <c r="BG427" s="774"/>
      <c r="BH427" s="774"/>
      <c r="BI427" s="789"/>
      <c r="BJ427" s="789"/>
      <c r="BK427" s="789"/>
      <c r="BL427" s="789"/>
      <c r="BM427" s="791"/>
      <c r="BN427" s="791"/>
      <c r="BO427" s="791"/>
      <c r="BP427" s="791"/>
      <c r="BQ427" s="792"/>
      <c r="BR427" s="796"/>
      <c r="BS427" s="884"/>
      <c r="BT427" s="884"/>
      <c r="BU427" s="1051"/>
      <c r="BV427" s="995"/>
      <c r="BW427" s="995"/>
      <c r="BX427" s="1875"/>
      <c r="BY427" s="1853"/>
      <c r="BZ427" s="998"/>
    </row>
    <row r="428" spans="1:78" ht="17" thickBot="1" x14ac:dyDescent="0.25">
      <c r="A428" s="1817"/>
      <c r="B428" s="1818"/>
      <c r="C428" s="1910"/>
      <c r="D428" s="1908"/>
      <c r="E428" s="1908"/>
      <c r="F428" s="1759"/>
      <c r="G428" s="995"/>
      <c r="H428" s="1774"/>
      <c r="I428" s="1774"/>
      <c r="J428" s="1768"/>
      <c r="K428" s="1902"/>
      <c r="L428" s="995"/>
      <c r="M428" s="1170"/>
      <c r="N428" s="995"/>
      <c r="O428" s="995"/>
      <c r="P428" s="1191"/>
      <c r="Q428" s="1827"/>
      <c r="R428" s="1774"/>
      <c r="S428" s="1825"/>
      <c r="T428" s="1774"/>
      <c r="U428" s="1825"/>
      <c r="V428" s="1774"/>
      <c r="W428" s="1825"/>
      <c r="X428" s="1781"/>
      <c r="Y428" s="1825"/>
      <c r="Z428" s="1825"/>
      <c r="AA428" s="1769"/>
      <c r="AB428" s="957">
        <v>6</v>
      </c>
      <c r="AC428" s="757"/>
      <c r="AD428" s="757"/>
      <c r="AE428" s="757"/>
      <c r="AF428" s="896" t="str">
        <f t="shared" si="33"/>
        <v/>
      </c>
      <c r="AG428" s="888"/>
      <c r="AH428" s="887" t="str">
        <f t="shared" si="34"/>
        <v/>
      </c>
      <c r="AI428" s="888"/>
      <c r="AJ428" s="887" t="str">
        <f t="shared" si="35"/>
        <v/>
      </c>
      <c r="AK428" s="889" t="str">
        <f t="shared" si="36"/>
        <v/>
      </c>
      <c r="AL428" s="935" t="str">
        <f>IFERROR(IF(AND(AF427="Probabilidad",AF428="Probabilidad"),(AL427-(+AL427*AK428)),IF(AND(AF427="Impacto",AF428="Probabilidad"),(AL426-(+AL426*AK428)),IF(AF428="Impacto",AL427,""))),"")</f>
        <v/>
      </c>
      <c r="AM428" s="935" t="str">
        <f>IFERROR(IF(AND(AF427="Impacto",AF428="Impacto"),(AM427-(+AM427*AK428)),IF(AND(AF427="Probabilidad",AF428="Impacto"),(AM426-(+AM426*AK428)),IF(AF428="Probabilidad",AM427,""))),"")</f>
        <v/>
      </c>
      <c r="AN428" s="51"/>
      <c r="AO428" s="51"/>
      <c r="AP428" s="51"/>
      <c r="AQ428" s="51"/>
      <c r="AR428" s="1014"/>
      <c r="AS428" s="1768"/>
      <c r="AT428" s="1768"/>
      <c r="AU428" s="1770"/>
      <c r="AV428" s="1768"/>
      <c r="AW428" s="1768"/>
      <c r="AX428" s="1770"/>
      <c r="AY428" s="1770"/>
      <c r="AZ428" s="1770"/>
      <c r="BA428" s="1775"/>
      <c r="BB428" s="770"/>
      <c r="BC428" s="770"/>
      <c r="BD428" s="762" t="str">
        <f t="shared" si="37"/>
        <v/>
      </c>
      <c r="BE428" s="757"/>
      <c r="BF428" s="757"/>
      <c r="BG428" s="757"/>
      <c r="BH428" s="757"/>
      <c r="BI428" s="770"/>
      <c r="BJ428" s="770"/>
      <c r="BK428" s="770"/>
      <c r="BL428" s="770"/>
      <c r="BM428" s="749"/>
      <c r="BN428" s="749"/>
      <c r="BO428" s="749"/>
      <c r="BP428" s="749"/>
      <c r="BQ428" s="766"/>
      <c r="BR428" s="890"/>
      <c r="BS428" s="891"/>
      <c r="BT428" s="891"/>
      <c r="BU428" s="1052"/>
      <c r="BV428" s="996"/>
      <c r="BW428" s="996"/>
      <c r="BX428" s="1876"/>
      <c r="BY428" s="1854"/>
      <c r="BZ428" s="999"/>
    </row>
    <row r="429" spans="1:78" ht="167" x14ac:dyDescent="0.2">
      <c r="A429" s="1912" t="s">
        <v>894</v>
      </c>
      <c r="B429" s="1235" t="s">
        <v>207</v>
      </c>
      <c r="C429" s="1274" t="s">
        <v>895</v>
      </c>
      <c r="D429" s="1668" t="s">
        <v>1387</v>
      </c>
      <c r="E429" s="1004" t="s">
        <v>896</v>
      </c>
      <c r="F429" s="1534">
        <v>1</v>
      </c>
      <c r="G429" s="1913" t="s">
        <v>1902</v>
      </c>
      <c r="H429" s="1013" t="s">
        <v>1241</v>
      </c>
      <c r="I429" s="1286" t="s">
        <v>1218</v>
      </c>
      <c r="J429" s="1812" t="str">
        <f>IF(D429="","",IF(D429="RG",[1]Árbol!A440,IF(D429="RIC",[1]Árbol!A440,IF(D429="RLAFT",[1]Árbol!A440,IF(D429="RF",[1]Árbol!A440,IF(I429="","",(CONCATENATE(I429," ",$M$3," ",G429," ",$M$4," ",O429," ",$M$5," ",N429))))))))</f>
        <v>Pérdida de confidencialidad e integridad de  1. COMUNICACIONES OFICIALES ENVIADAS
2. INVENTARIOS DOCUMENTALES CENTRO DOCUMENTAL  1. Hurto de documentos
2. Divulgacion no autorizada
3. Fallas Humanas
4. Eliminación de Documentos
5. Fallas Humanas en la ejecución de procesos técnicos  1. Trabajo no supervisado del personal externo o de limpieza
2. Controles de acceso físicos inadecuados
3. Desconocimiento de Políticas de Seguridad de la Información</v>
      </c>
      <c r="K429" s="1022" t="s">
        <v>313</v>
      </c>
      <c r="L429" s="1524" t="s">
        <v>1179</v>
      </c>
      <c r="M429" s="1168" t="s">
        <v>1389</v>
      </c>
      <c r="N429" s="1524" t="s">
        <v>1903</v>
      </c>
      <c r="O429" s="1524" t="s">
        <v>1904</v>
      </c>
      <c r="P429" s="1913" t="s">
        <v>1392</v>
      </c>
      <c r="Q429" s="1914" t="s">
        <v>1392</v>
      </c>
      <c r="R429" s="1286" t="s">
        <v>250</v>
      </c>
      <c r="S429" s="1911">
        <f>IF(R429="Muy Alta",100%,IF(R429="Alta",80%,IF(R429="Media",60%,IF(R429="Baja",40%,IF(R429="Muy Baja",20%,"")))))</f>
        <v>0.4</v>
      </c>
      <c r="T429" s="1286" t="s">
        <v>317</v>
      </c>
      <c r="U429" s="1911">
        <f>IF(T429="Catastrófico",100%,IF(T429="Mayor",80%,IF(T429="Moderado",60%,IF(T429="Menor",40%,IF(T429="Leve",20%,"")))))</f>
        <v>0.2</v>
      </c>
      <c r="V429" s="1286" t="s">
        <v>218</v>
      </c>
      <c r="W429" s="1911">
        <f>IF(V429="Catastrófico",100%,IF(V429="Mayor",80%,IF(V429="Moderado",60%,IF(V429="Menor",40%,IF(V429="Leve",20%,"")))))</f>
        <v>0.6</v>
      </c>
      <c r="X429" s="1333" t="str">
        <f>IF(Y429=100%,"Catastrófico",IF(Y429=80%,"Mayor",IF(Y429=60%,"Moderado",IF(Y429=40%,"Menor",IF(Y429=20%,"Leve","")))))</f>
        <v>Moderado</v>
      </c>
      <c r="Y429" s="1911">
        <f>IF(AND(U429="",W429=""),"",MAX(U429,W429))</f>
        <v>0.6</v>
      </c>
      <c r="Z429" s="1911" t="str">
        <f>CONCATENATE(R429,X429)</f>
        <v>BajaModerado</v>
      </c>
      <c r="AA429" s="1039" t="str">
        <f>IF(Z429="Muy AltaLeve","Alto",IF(Z429="Muy AltaMenor","Alto",IF(Z429="Muy AltaModerado","Alto",IF(Z429="Muy AltaMayor","Alto",IF(Z429="Muy AltaCatastrófico","Extremo",IF(Z429="AltaLeve","Moderado",IF(Z429="AltaMenor","Moderado",IF(Z429="AltaModerado","Alto",IF(Z429="AltaMayor","Alto",IF(Z429="AltaCatastrófico","Extremo",IF(Z429="MediaLeve","Moderado",IF(Z429="MediaMenor","Moderado",IF(Z429="MediaModerado","Moderado",IF(Z429="MediaMayor","Alto",IF(Z429="MediaCatastrófico","Extremo",IF(Z429="BajaLeve","Bajo",IF(Z429="BajaMenor","Moderado",IF(Z429="BajaModerado","Moderado",IF(Z429="BajaMayor","Alto",IF(Z429="BajaCatastrófico","Extremo",IF(Z429="Muy BajaLeve","Bajo",IF(Z429="Muy BajaMenor","Bajo",IF(Z429="Muy BajaModerado","Moderado",IF(Z429="Muy BajaMayor","Alto",IF(Z429="Muy BajaCatastrófico","Extremo","")))))))))))))))))))))))))</f>
        <v>Moderado</v>
      </c>
      <c r="AB429" s="97">
        <v>1</v>
      </c>
      <c r="AC429" s="9" t="s">
        <v>1905</v>
      </c>
      <c r="AD429" s="9">
        <v>2</v>
      </c>
      <c r="AE429" s="9" t="s">
        <v>1906</v>
      </c>
      <c r="AF429" s="813" t="str">
        <f t="shared" si="33"/>
        <v>Probabilidad</v>
      </c>
      <c r="AG429" s="10" t="s">
        <v>221</v>
      </c>
      <c r="AH429" s="941">
        <f t="shared" si="34"/>
        <v>0.25</v>
      </c>
      <c r="AI429" s="10" t="s">
        <v>222</v>
      </c>
      <c r="AJ429" s="941">
        <f t="shared" si="35"/>
        <v>0.15</v>
      </c>
      <c r="AK429" s="814">
        <f t="shared" si="36"/>
        <v>0.4</v>
      </c>
      <c r="AL429" s="100">
        <f>IFERROR(IF(AF429="Probabilidad",(S429-(+S429*AK429)),IF(AF429="Impacto",S429,"")),"")</f>
        <v>0.24</v>
      </c>
      <c r="AM429" s="100">
        <f>IFERROR(IF(AF429="Impacto",(Y429-(+Y429*AK429)),IF(AF429="Probabilidad",Y429,"")),"")</f>
        <v>0.6</v>
      </c>
      <c r="AN429" s="50" t="s">
        <v>223</v>
      </c>
      <c r="AO429" s="50" t="s">
        <v>291</v>
      </c>
      <c r="AP429" s="50" t="s">
        <v>241</v>
      </c>
      <c r="AQ429" s="50" t="s">
        <v>226</v>
      </c>
      <c r="AR429" s="1764" t="s">
        <v>1907</v>
      </c>
      <c r="AS429" s="1035">
        <f>S429</f>
        <v>0.4</v>
      </c>
      <c r="AT429" s="1035">
        <f>IF(AL429="","",MIN(AL429:AL434))</f>
        <v>6.0479999999999992E-2</v>
      </c>
      <c r="AU429" s="1032" t="str">
        <f>IFERROR(IF(AT429="","",IF(AT429&lt;=0.2,"Muy Baja",IF(AT429&lt;=0.4,"Baja",IF(AT429&lt;=0.6,"Media",IF(AT429&lt;=0.8,"Alta","Muy Alta"))))),"")</f>
        <v>Muy Baja</v>
      </c>
      <c r="AV429" s="1035">
        <f>Y429</f>
        <v>0.6</v>
      </c>
      <c r="AW429" s="1035">
        <f>IF(AM429="","",MIN(AM429:AM434))</f>
        <v>0.44999999999999996</v>
      </c>
      <c r="AX429" s="1032" t="str">
        <f>IFERROR(IF(AW429="","",IF(AW429&lt;=0.2,"Leve",IF(AW429&lt;=0.4,"Menor",IF(AW429&lt;=0.6,"Moderado",IF(AW429&lt;=0.8,"Mayor","Catastrófico"))))),"")</f>
        <v>Moderado</v>
      </c>
      <c r="AY429" s="1032" t="str">
        <f>AA429</f>
        <v>Moderado</v>
      </c>
      <c r="AZ429" s="1032" t="str">
        <f>IFERROR(IF(OR(AND(AU429="Muy Baja",AX429="Leve"),AND(AU429="Muy Baja",AX429="Menor"),AND(AU429="Baja",AX429="Leve")),"Bajo",IF(OR(AND(AU429="Muy baja",AX429="Moderado"),AND(AU429="Baja",AX429="Menor"),AND(AU429="Baja",AX429="Moderado"),AND(AU429="Media",AX429="Leve"),AND(AU429="Media",AX429="Menor"),AND(AU429="Media",AX429="Moderado"),AND(AU429="Alta",AX429="Leve"),AND(AU429="Alta",AX429="Menor")),"Moderado",IF(OR(AND(AU429="Muy Baja",AX429="Mayor"),AND(AU429="Baja",AX429="Mayor"),AND(AU429="Media",AX429="Mayor"),AND(AU429="Alta",AX429="Moderado"),AND(AU429="Alta",AX429="Mayor"),AND(AU429="Muy Alta",AX429="Leve"),AND(AU429="Muy Alta",AX429="Menor"),AND(AU429="Muy Alta",AX429="Moderado"),AND(AU429="Muy Alta",AX429="Mayor")),"Alto",IF(OR(AND(AU429="Muy Baja",AX429="Catastrófico"),AND(AU429="Baja",AX429="Catastrófico"),AND(AU429="Media",AX429="Catastrófico"),AND(AU429="Alta",AX429="Catastrófico"),AND(AU429="Muy Alta",AX429="Catastrófico")),"Extremo","")))),"")</f>
        <v>Moderado</v>
      </c>
      <c r="BA429" s="1015" t="s">
        <v>228</v>
      </c>
      <c r="BB429" s="216" t="s">
        <v>1908</v>
      </c>
      <c r="BC429" s="216" t="s">
        <v>1909</v>
      </c>
      <c r="BD429" s="102">
        <f t="shared" si="37"/>
        <v>2</v>
      </c>
      <c r="BE429" s="49">
        <v>1</v>
      </c>
      <c r="BF429" s="49"/>
      <c r="BG429" s="49">
        <v>1</v>
      </c>
      <c r="BH429" s="49"/>
      <c r="BI429" s="46" t="s">
        <v>1748</v>
      </c>
      <c r="BJ429" s="46" t="s">
        <v>1910</v>
      </c>
      <c r="BK429" s="619"/>
      <c r="BL429" s="46"/>
      <c r="BM429" s="48"/>
      <c r="BN429" s="48"/>
      <c r="BO429" s="48"/>
      <c r="BP429" s="48"/>
      <c r="BQ429" s="104"/>
      <c r="BR429" s="797"/>
      <c r="BS429" s="883"/>
      <c r="BT429" s="883"/>
      <c r="BU429" s="1050"/>
      <c r="BV429" s="1075"/>
      <c r="BW429" s="1075"/>
      <c r="BX429" s="1836"/>
      <c r="BY429" s="1839"/>
      <c r="BZ429" s="997"/>
    </row>
    <row r="430" spans="1:78" ht="167" x14ac:dyDescent="0.2">
      <c r="A430" s="1817"/>
      <c r="B430" s="1818"/>
      <c r="C430" s="1819"/>
      <c r="D430" s="1820"/>
      <c r="E430" s="1004"/>
      <c r="F430" s="1759"/>
      <c r="G430" s="1191"/>
      <c r="H430" s="1013"/>
      <c r="I430" s="1774"/>
      <c r="J430" s="1767"/>
      <c r="K430" s="1022"/>
      <c r="L430" s="995"/>
      <c r="M430" s="1169"/>
      <c r="N430" s="995"/>
      <c r="O430" s="995"/>
      <c r="P430" s="1191"/>
      <c r="Q430" s="1827"/>
      <c r="R430" s="1774"/>
      <c r="S430" s="1878"/>
      <c r="T430" s="1774"/>
      <c r="U430" s="1878"/>
      <c r="V430" s="1774"/>
      <c r="W430" s="1878"/>
      <c r="X430" s="1781"/>
      <c r="Y430" s="1878"/>
      <c r="Z430" s="1878"/>
      <c r="AA430" s="1039"/>
      <c r="AB430" s="812">
        <v>2</v>
      </c>
      <c r="AC430" s="761" t="s">
        <v>1911</v>
      </c>
      <c r="AD430" s="761">
        <v>2</v>
      </c>
      <c r="AE430" s="774" t="s">
        <v>1906</v>
      </c>
      <c r="AF430" s="813" t="str">
        <f t="shared" si="33"/>
        <v>Impacto</v>
      </c>
      <c r="AG430" s="780" t="s">
        <v>264</v>
      </c>
      <c r="AH430" s="941">
        <f t="shared" si="34"/>
        <v>0.1</v>
      </c>
      <c r="AI430" s="780" t="s">
        <v>222</v>
      </c>
      <c r="AJ430" s="941">
        <f t="shared" si="35"/>
        <v>0.15</v>
      </c>
      <c r="AK430" s="814">
        <f t="shared" si="36"/>
        <v>0.25</v>
      </c>
      <c r="AL430" s="815">
        <f>IFERROR(IF(AND(AF429="Probabilidad",AF430="Probabilidad"),(AL429-(+AL429*AK430)),IF(AF430="Probabilidad",(S429-(+S429*AK430)),IF(AF430="Impacto",AL429,""))),"")</f>
        <v>0.24</v>
      </c>
      <c r="AM430" s="815">
        <f>IFERROR(IF(AND(AF429="Impacto",AF430="Impacto"),(AM429-(+AM429*AK430)),IF(AF430="Impacto",(Y429-(+Y429*AK430)),IF(AF430="Probabilidad",AM429,""))),"")</f>
        <v>0.44999999999999996</v>
      </c>
      <c r="AN430" s="751" t="s">
        <v>223</v>
      </c>
      <c r="AO430" s="751" t="s">
        <v>291</v>
      </c>
      <c r="AP430" s="751" t="s">
        <v>241</v>
      </c>
      <c r="AQ430" s="751" t="s">
        <v>226</v>
      </c>
      <c r="AR430" s="1013"/>
      <c r="AS430" s="1767"/>
      <c r="AT430" s="1767"/>
      <c r="AU430" s="1769"/>
      <c r="AV430" s="1767"/>
      <c r="AW430" s="1767"/>
      <c r="AX430" s="1769"/>
      <c r="AY430" s="1769"/>
      <c r="AZ430" s="1769"/>
      <c r="BA430" s="1774"/>
      <c r="BB430" s="788"/>
      <c r="BC430" s="788"/>
      <c r="BD430" s="781" t="str">
        <f t="shared" si="37"/>
        <v/>
      </c>
      <c r="BE430" s="755"/>
      <c r="BF430" s="755"/>
      <c r="BG430" s="755"/>
      <c r="BH430" s="755"/>
      <c r="BI430" s="789"/>
      <c r="BJ430" s="789"/>
      <c r="BK430" s="789"/>
      <c r="BL430" s="789"/>
      <c r="BM430" s="791"/>
      <c r="BN430" s="791"/>
      <c r="BO430" s="791"/>
      <c r="BP430" s="791"/>
      <c r="BQ430" s="792"/>
      <c r="BR430" s="796"/>
      <c r="BS430" s="884"/>
      <c r="BT430" s="884"/>
      <c r="BU430" s="1051"/>
      <c r="BV430" s="1191"/>
      <c r="BW430" s="1191"/>
      <c r="BX430" s="1837"/>
      <c r="BY430" s="1840"/>
      <c r="BZ430" s="998"/>
    </row>
    <row r="431" spans="1:78" ht="167" x14ac:dyDescent="0.2">
      <c r="A431" s="1817"/>
      <c r="B431" s="1818"/>
      <c r="C431" s="1819"/>
      <c r="D431" s="1820"/>
      <c r="E431" s="1004"/>
      <c r="F431" s="1759"/>
      <c r="G431" s="1191"/>
      <c r="H431" s="1013"/>
      <c r="I431" s="1774"/>
      <c r="J431" s="1767"/>
      <c r="K431" s="1022"/>
      <c r="L431" s="995"/>
      <c r="M431" s="1169"/>
      <c r="N431" s="995"/>
      <c r="O431" s="995"/>
      <c r="P431" s="1191"/>
      <c r="Q431" s="1827"/>
      <c r="R431" s="1774"/>
      <c r="S431" s="1878"/>
      <c r="T431" s="1774"/>
      <c r="U431" s="1878"/>
      <c r="V431" s="1774"/>
      <c r="W431" s="1878"/>
      <c r="X431" s="1781"/>
      <c r="Y431" s="1878"/>
      <c r="Z431" s="1878"/>
      <c r="AA431" s="1039"/>
      <c r="AB431" s="812">
        <v>3</v>
      </c>
      <c r="AC431" s="761" t="s">
        <v>1912</v>
      </c>
      <c r="AD431" s="761">
        <v>3</v>
      </c>
      <c r="AE431" s="761" t="s">
        <v>1480</v>
      </c>
      <c r="AF431" s="813" t="str">
        <f t="shared" si="33"/>
        <v>Probabilidad</v>
      </c>
      <c r="AG431" s="780" t="s">
        <v>281</v>
      </c>
      <c r="AH431" s="941">
        <f t="shared" si="34"/>
        <v>0.15</v>
      </c>
      <c r="AI431" s="780" t="s">
        <v>222</v>
      </c>
      <c r="AJ431" s="941">
        <f t="shared" si="35"/>
        <v>0.15</v>
      </c>
      <c r="AK431" s="814">
        <f t="shared" si="36"/>
        <v>0.3</v>
      </c>
      <c r="AL431" s="815">
        <f>IFERROR(IF(AND(AF430="Probabilidad",AF431="Probabilidad"),(AL430-(+AL430*AK431)),IF(AND(AF430="Impacto",AF431="Probabilidad"),(AL429-(+AL429*AK431)),IF(AF431="Impacto",AL430,""))),"")</f>
        <v>0.16799999999999998</v>
      </c>
      <c r="AM431" s="815">
        <f>IFERROR(IF(AND(AF430="Impacto",AF431="Impacto"),(AM430-(+AM430*AK431)),IF(AND(AF430="Probabilidad",AF431="Impacto"),(AM429-(+AM429*AK431)),IF(AF431="Probabilidad",AM430,""))),"")</f>
        <v>0.44999999999999996</v>
      </c>
      <c r="AN431" s="751" t="s">
        <v>859</v>
      </c>
      <c r="AO431" s="751" t="s">
        <v>291</v>
      </c>
      <c r="AP431" s="751" t="s">
        <v>241</v>
      </c>
      <c r="AQ431" s="751" t="s">
        <v>226</v>
      </c>
      <c r="AR431" s="1013"/>
      <c r="AS431" s="1767"/>
      <c r="AT431" s="1767"/>
      <c r="AU431" s="1769"/>
      <c r="AV431" s="1767"/>
      <c r="AW431" s="1767"/>
      <c r="AX431" s="1769"/>
      <c r="AY431" s="1769"/>
      <c r="AZ431" s="1769"/>
      <c r="BA431" s="1774"/>
      <c r="BB431" s="788"/>
      <c r="BC431" s="788"/>
      <c r="BD431" s="781" t="str">
        <f t="shared" si="37"/>
        <v/>
      </c>
      <c r="BE431" s="755"/>
      <c r="BF431" s="755"/>
      <c r="BG431" s="755"/>
      <c r="BH431" s="755"/>
      <c r="BI431" s="789"/>
      <c r="BJ431" s="789"/>
      <c r="BK431" s="789"/>
      <c r="BL431" s="789"/>
      <c r="BM431" s="791"/>
      <c r="BN431" s="791"/>
      <c r="BO431" s="791"/>
      <c r="BP431" s="791"/>
      <c r="BQ431" s="792"/>
      <c r="BR431" s="796"/>
      <c r="BS431" s="884"/>
      <c r="BT431" s="884"/>
      <c r="BU431" s="1051"/>
      <c r="BV431" s="1191"/>
      <c r="BW431" s="1191"/>
      <c r="BX431" s="1837"/>
      <c r="BY431" s="1840"/>
      <c r="BZ431" s="998"/>
    </row>
    <row r="432" spans="1:78" ht="176" x14ac:dyDescent="0.2">
      <c r="A432" s="1817"/>
      <c r="B432" s="1818"/>
      <c r="C432" s="1819"/>
      <c r="D432" s="1820"/>
      <c r="E432" s="1004"/>
      <c r="F432" s="1759"/>
      <c r="G432" s="1191"/>
      <c r="H432" s="1013"/>
      <c r="I432" s="1774"/>
      <c r="J432" s="1767"/>
      <c r="K432" s="1022"/>
      <c r="L432" s="995"/>
      <c r="M432" s="1169"/>
      <c r="N432" s="995"/>
      <c r="O432" s="995"/>
      <c r="P432" s="1191"/>
      <c r="Q432" s="1827"/>
      <c r="R432" s="1774"/>
      <c r="S432" s="1878"/>
      <c r="T432" s="1774"/>
      <c r="U432" s="1878"/>
      <c r="V432" s="1774"/>
      <c r="W432" s="1878"/>
      <c r="X432" s="1781"/>
      <c r="Y432" s="1878"/>
      <c r="Z432" s="1878"/>
      <c r="AA432" s="1039"/>
      <c r="AB432" s="812">
        <v>4</v>
      </c>
      <c r="AC432" s="774" t="s">
        <v>1913</v>
      </c>
      <c r="AD432" s="774">
        <v>1</v>
      </c>
      <c r="AE432" s="774" t="s">
        <v>1792</v>
      </c>
      <c r="AF432" s="813" t="str">
        <f t="shared" si="33"/>
        <v>Probabilidad</v>
      </c>
      <c r="AG432" s="780" t="s">
        <v>221</v>
      </c>
      <c r="AH432" s="941">
        <f t="shared" si="34"/>
        <v>0.25</v>
      </c>
      <c r="AI432" s="780" t="s">
        <v>222</v>
      </c>
      <c r="AJ432" s="941">
        <f t="shared" si="35"/>
        <v>0.15</v>
      </c>
      <c r="AK432" s="814">
        <f t="shared" si="36"/>
        <v>0.4</v>
      </c>
      <c r="AL432" s="815">
        <f>IFERROR(IF(AND(AF431="Probabilidad",AF432="Probabilidad"),(AL431-(+AL431*AK432)),IF(AND(AF431="Impacto",AF432="Probabilidad"),(AL430-(+AL430*AK432)),IF(AF432="Impacto",AL431,""))),"")</f>
        <v>0.10079999999999999</v>
      </c>
      <c r="AM432" s="815">
        <f>IFERROR(IF(AND(AF431="Impacto",AF432="Impacto"),(AM431-(+AM431*AK432)),IF(AND(AF431="Probabilidad",AF432="Impacto"),(AM430-(+AM430*AK432)),IF(AF432="Probabilidad",AM431,""))),"")</f>
        <v>0.44999999999999996</v>
      </c>
      <c r="AN432" s="751" t="s">
        <v>859</v>
      </c>
      <c r="AO432" s="751" t="s">
        <v>291</v>
      </c>
      <c r="AP432" s="751" t="s">
        <v>241</v>
      </c>
      <c r="AQ432" s="751" t="s">
        <v>226</v>
      </c>
      <c r="AR432" s="1013"/>
      <c r="AS432" s="1767"/>
      <c r="AT432" s="1767"/>
      <c r="AU432" s="1769"/>
      <c r="AV432" s="1767"/>
      <c r="AW432" s="1767"/>
      <c r="AX432" s="1769"/>
      <c r="AY432" s="1769"/>
      <c r="AZ432" s="1769"/>
      <c r="BA432" s="1774"/>
      <c r="BB432" s="788"/>
      <c r="BC432" s="788"/>
      <c r="BD432" s="781" t="str">
        <f t="shared" si="37"/>
        <v/>
      </c>
      <c r="BE432" s="755"/>
      <c r="BF432" s="755"/>
      <c r="BG432" s="755"/>
      <c r="BH432" s="755"/>
      <c r="BI432" s="789"/>
      <c r="BJ432" s="789"/>
      <c r="BK432" s="789"/>
      <c r="BL432" s="789"/>
      <c r="BM432" s="791"/>
      <c r="BN432" s="791"/>
      <c r="BO432" s="791"/>
      <c r="BP432" s="791"/>
      <c r="BQ432" s="792"/>
      <c r="BR432" s="796"/>
      <c r="BS432" s="884"/>
      <c r="BT432" s="884"/>
      <c r="BU432" s="1051"/>
      <c r="BV432" s="1191"/>
      <c r="BW432" s="1191"/>
      <c r="BX432" s="1837"/>
      <c r="BY432" s="1840"/>
      <c r="BZ432" s="998"/>
    </row>
    <row r="433" spans="1:78" ht="167" x14ac:dyDescent="0.2">
      <c r="A433" s="1817"/>
      <c r="B433" s="1818"/>
      <c r="C433" s="1819"/>
      <c r="D433" s="1820"/>
      <c r="E433" s="1004"/>
      <c r="F433" s="1759"/>
      <c r="G433" s="1191"/>
      <c r="H433" s="1013"/>
      <c r="I433" s="1774"/>
      <c r="J433" s="1767"/>
      <c r="K433" s="1022"/>
      <c r="L433" s="995"/>
      <c r="M433" s="1169"/>
      <c r="N433" s="995"/>
      <c r="O433" s="995"/>
      <c r="P433" s="1191"/>
      <c r="Q433" s="1827"/>
      <c r="R433" s="1774"/>
      <c r="S433" s="1878"/>
      <c r="T433" s="1774"/>
      <c r="U433" s="1878"/>
      <c r="V433" s="1774"/>
      <c r="W433" s="1878"/>
      <c r="X433" s="1781"/>
      <c r="Y433" s="1878"/>
      <c r="Z433" s="1878"/>
      <c r="AA433" s="1039"/>
      <c r="AB433" s="812">
        <v>5</v>
      </c>
      <c r="AC433" s="774" t="s">
        <v>1914</v>
      </c>
      <c r="AD433" s="774">
        <v>2</v>
      </c>
      <c r="AE433" s="774" t="s">
        <v>1792</v>
      </c>
      <c r="AF433" s="813" t="str">
        <f t="shared" si="33"/>
        <v>Probabilidad</v>
      </c>
      <c r="AG433" s="780" t="s">
        <v>221</v>
      </c>
      <c r="AH433" s="941">
        <f t="shared" si="34"/>
        <v>0.25</v>
      </c>
      <c r="AI433" s="780" t="s">
        <v>222</v>
      </c>
      <c r="AJ433" s="941">
        <f t="shared" si="35"/>
        <v>0.15</v>
      </c>
      <c r="AK433" s="814">
        <f t="shared" si="36"/>
        <v>0.4</v>
      </c>
      <c r="AL433" s="815">
        <f>IFERROR(IF(AND(AF432="Probabilidad",AF433="Probabilidad"),(AL432-(+AL432*AK433)),IF(AND(AF432="Impacto",AF433="Probabilidad"),(AL431-(+AL431*AK433)),IF(AF433="Impacto",AL432,""))),"")</f>
        <v>6.0479999999999992E-2</v>
      </c>
      <c r="AM433" s="815">
        <f>IFERROR(IF(AND(AF432="Impacto",AF433="Impacto"),(AM432-(+AM432*AK433)),IF(AND(AF432="Probabilidad",AF433="Impacto"),(AM431-(+AM431*AK433)),IF(AF433="Probabilidad",AM432,""))),"")</f>
        <v>0.44999999999999996</v>
      </c>
      <c r="AN433" s="751" t="s">
        <v>859</v>
      </c>
      <c r="AO433" s="751" t="s">
        <v>291</v>
      </c>
      <c r="AP433" s="751" t="s">
        <v>241</v>
      </c>
      <c r="AQ433" s="751" t="s">
        <v>226</v>
      </c>
      <c r="AR433" s="1013"/>
      <c r="AS433" s="1767"/>
      <c r="AT433" s="1767"/>
      <c r="AU433" s="1769"/>
      <c r="AV433" s="1767"/>
      <c r="AW433" s="1767"/>
      <c r="AX433" s="1769"/>
      <c r="AY433" s="1769"/>
      <c r="AZ433" s="1769"/>
      <c r="BA433" s="1774"/>
      <c r="BB433" s="788"/>
      <c r="BC433" s="788"/>
      <c r="BD433" s="781" t="str">
        <f t="shared" si="37"/>
        <v/>
      </c>
      <c r="BE433" s="755"/>
      <c r="BF433" s="755"/>
      <c r="BG433" s="755"/>
      <c r="BH433" s="755"/>
      <c r="BI433" s="789"/>
      <c r="BJ433" s="789"/>
      <c r="BK433" s="789"/>
      <c r="BL433" s="789"/>
      <c r="BM433" s="791"/>
      <c r="BN433" s="791"/>
      <c r="BO433" s="791"/>
      <c r="BP433" s="791"/>
      <c r="BQ433" s="792"/>
      <c r="BR433" s="796"/>
      <c r="BS433" s="884"/>
      <c r="BT433" s="884"/>
      <c r="BU433" s="1051"/>
      <c r="BV433" s="1191"/>
      <c r="BW433" s="1191"/>
      <c r="BX433" s="1837"/>
      <c r="BY433" s="1840"/>
      <c r="BZ433" s="998"/>
    </row>
    <row r="434" spans="1:78" ht="17" thickBot="1" x14ac:dyDescent="0.25">
      <c r="A434" s="1817"/>
      <c r="B434" s="1818"/>
      <c r="C434" s="1819"/>
      <c r="D434" s="1821"/>
      <c r="E434" s="1005"/>
      <c r="F434" s="1760"/>
      <c r="G434" s="1192"/>
      <c r="H434" s="1014"/>
      <c r="I434" s="1775"/>
      <c r="J434" s="1768"/>
      <c r="K434" s="1023"/>
      <c r="L434" s="996"/>
      <c r="M434" s="1170"/>
      <c r="N434" s="996"/>
      <c r="O434" s="996"/>
      <c r="P434" s="1192"/>
      <c r="Q434" s="1828"/>
      <c r="R434" s="1775"/>
      <c r="S434" s="1879"/>
      <c r="T434" s="1775"/>
      <c r="U434" s="1879"/>
      <c r="V434" s="1775"/>
      <c r="W434" s="1879"/>
      <c r="X434" s="1782"/>
      <c r="Y434" s="1879"/>
      <c r="Z434" s="1879"/>
      <c r="AA434" s="1040"/>
      <c r="AB434" s="773">
        <v>6</v>
      </c>
      <c r="AC434" s="757"/>
      <c r="AD434" s="757"/>
      <c r="AE434" s="757"/>
      <c r="AF434" s="819" t="str">
        <f t="shared" si="33"/>
        <v/>
      </c>
      <c r="AG434" s="888"/>
      <c r="AH434" s="942" t="str">
        <f t="shared" si="34"/>
        <v/>
      </c>
      <c r="AI434" s="888"/>
      <c r="AJ434" s="942" t="str">
        <f t="shared" si="35"/>
        <v/>
      </c>
      <c r="AK434" s="889" t="str">
        <f t="shared" si="36"/>
        <v/>
      </c>
      <c r="AL434" s="815" t="str">
        <f>IFERROR(IF(AND(AF433="Probabilidad",AF434="Probabilidad"),(AL433-(+AL433*AK434)),IF(AND(AF433="Impacto",AF434="Probabilidad"),(AL432-(+AL432*AK434)),IF(AF434="Impacto",AL433,""))),"")</f>
        <v/>
      </c>
      <c r="AM434" s="815" t="str">
        <f>IFERROR(IF(AND(AF433="Impacto",AF434="Impacto"),(AM433-(+AM433*AK434)),IF(AND(AF433="Probabilidad",AF434="Impacto"),(AM432-(+AM432*AK434)),IF(AF434="Probabilidad",AM433,""))),"")</f>
        <v/>
      </c>
      <c r="AN434" s="126"/>
      <c r="AO434" s="51"/>
      <c r="AP434" s="51"/>
      <c r="AQ434" s="51"/>
      <c r="AR434" s="1014"/>
      <c r="AS434" s="1768"/>
      <c r="AT434" s="1768"/>
      <c r="AU434" s="1770"/>
      <c r="AV434" s="1768"/>
      <c r="AW434" s="1768"/>
      <c r="AX434" s="1770"/>
      <c r="AY434" s="1770"/>
      <c r="AZ434" s="1770"/>
      <c r="BA434" s="1775"/>
      <c r="BB434" s="873"/>
      <c r="BC434" s="873"/>
      <c r="BD434" s="767" t="str">
        <f t="shared" si="37"/>
        <v/>
      </c>
      <c r="BE434" s="826"/>
      <c r="BF434" s="826"/>
      <c r="BG434" s="826"/>
      <c r="BH434" s="826"/>
      <c r="BI434" s="770"/>
      <c r="BJ434" s="770"/>
      <c r="BK434" s="770"/>
      <c r="BL434" s="770"/>
      <c r="BM434" s="749"/>
      <c r="BN434" s="749"/>
      <c r="BO434" s="749"/>
      <c r="BP434" s="749"/>
      <c r="BQ434" s="766"/>
      <c r="BR434" s="890"/>
      <c r="BS434" s="891"/>
      <c r="BT434" s="891"/>
      <c r="BU434" s="1052"/>
      <c r="BV434" s="1192"/>
      <c r="BW434" s="1192"/>
      <c r="BX434" s="1838"/>
      <c r="BY434" s="1841"/>
      <c r="BZ434" s="999"/>
    </row>
    <row r="435" spans="1:78" ht="167" x14ac:dyDescent="0.2">
      <c r="A435" s="1817"/>
      <c r="B435" s="1818"/>
      <c r="C435" s="1819"/>
      <c r="D435" s="1000" t="s">
        <v>1387</v>
      </c>
      <c r="E435" s="1003" t="s">
        <v>896</v>
      </c>
      <c r="F435" s="1006">
        <v>2</v>
      </c>
      <c r="G435" s="994" t="s">
        <v>1902</v>
      </c>
      <c r="H435" s="1012" t="s">
        <v>1241</v>
      </c>
      <c r="I435" s="1015" t="s">
        <v>1215</v>
      </c>
      <c r="J435" s="1812" t="str">
        <f>IF(D435="","",IF(D435="RG",[1]Árbol!A446,IF(D435="RIC",[1]Árbol!A446,IF(D435="RLAFT",[1]Árbol!A446,IF(D435="RF",[1]Árbol!A446,IF(I435="","",(CONCATENATE(I435," ",$M$3," ",G435," ",$M$4," ",O435," ",$M$5," ",N435))))))))</f>
        <v>Pérdida de Disponibilidad de  1. COMUNICACIONES OFICIALES ENVIADAS
2. INVENTARIOS DOCUMENTALES CENTRO DOCUMENTAL  1. Hurto de Documentos, divulgación no autorizada
2. Fallas Humanas  1. Controles de acceso fisico inadecuados
2. Desconocimiento de Politicas de Seguridad</v>
      </c>
      <c r="K435" s="1021" t="s">
        <v>313</v>
      </c>
      <c r="L435" s="994" t="s">
        <v>1179</v>
      </c>
      <c r="M435" s="1168" t="s">
        <v>1389</v>
      </c>
      <c r="N435" s="994" t="s">
        <v>1915</v>
      </c>
      <c r="O435" s="994" t="s">
        <v>1916</v>
      </c>
      <c r="P435" s="994" t="s">
        <v>1392</v>
      </c>
      <c r="Q435" s="1482" t="s">
        <v>1392</v>
      </c>
      <c r="R435" s="1015" t="s">
        <v>250</v>
      </c>
      <c r="S435" s="1877">
        <f>IF(R435="Muy Alta",100%,IF(R435="Alta",80%,IF(R435="Media",60%,IF(R435="Baja",40%,IF(R435="Muy Baja",20%,"")))))</f>
        <v>0.4</v>
      </c>
      <c r="T435" s="1015" t="s">
        <v>317</v>
      </c>
      <c r="U435" s="1877">
        <f>IF(T435="Catastrófico",100%,IF(T435="Mayor",80%,IF(T435="Moderado",60%,IF(T435="Menor",40%,IF(T435="Leve",20%,"")))))</f>
        <v>0.2</v>
      </c>
      <c r="V435" s="1015" t="s">
        <v>218</v>
      </c>
      <c r="W435" s="1877">
        <f>IF(V435="Catastrófico",100%,IF(V435="Mayor",80%,IF(V435="Moderado",60%,IF(V435="Menor",40%,IF(V435="Leve",20%,"")))))</f>
        <v>0.6</v>
      </c>
      <c r="X435" s="1029" t="str">
        <f>IF(Y435=100%,"Catastrófico",IF(Y435=80%,"Mayor",IF(Y435=60%,"Moderado",IF(Y435=40%,"Menor",IF(Y435=20%,"Leve","")))))</f>
        <v>Moderado</v>
      </c>
      <c r="Y435" s="1877">
        <f>IF(AND(U435="",W435=""),"",MAX(U435,W435))</f>
        <v>0.6</v>
      </c>
      <c r="Z435" s="1877" t="str">
        <f>CONCATENATE(R435,X435)</f>
        <v>BajaModerado</v>
      </c>
      <c r="AA435" s="1032" t="str">
        <f>IF(Z435="Muy AltaLeve","Alto",IF(Z435="Muy AltaMenor","Alto",IF(Z435="Muy AltaModerado","Alto",IF(Z435="Muy AltaMayor","Alto",IF(Z435="Muy AltaCatastrófico","Extremo",IF(Z435="AltaLeve","Moderado",IF(Z435="AltaMenor","Moderado",IF(Z435="AltaModerado","Alto",IF(Z435="AltaMayor","Alto",IF(Z435="AltaCatastrófico","Extremo",IF(Z435="MediaLeve","Moderado",IF(Z435="MediaMenor","Moderado",IF(Z435="MediaModerado","Moderado",IF(Z435="MediaMayor","Alto",IF(Z435="MediaCatastrófico","Extremo",IF(Z435="BajaLeve","Bajo",IF(Z435="BajaMenor","Moderado",IF(Z435="BajaModerado","Moderado",IF(Z435="BajaMayor","Alto",IF(Z435="BajaCatastrófico","Extremo",IF(Z435="Muy BajaLeve","Bajo",IF(Z435="Muy BajaMenor","Bajo",IF(Z435="Muy BajaModerado","Moderado",IF(Z435="Muy BajaMayor","Alto",IF(Z435="Muy BajaCatastrófico","Extremo","")))))))))))))))))))))))))</f>
        <v>Moderado</v>
      </c>
      <c r="AB435" s="97">
        <v>1</v>
      </c>
      <c r="AC435" s="12" t="s">
        <v>1914</v>
      </c>
      <c r="AD435" s="12">
        <v>1</v>
      </c>
      <c r="AE435" s="12" t="s">
        <v>1480</v>
      </c>
      <c r="AF435" s="99" t="str">
        <f t="shared" si="33"/>
        <v>Probabilidad</v>
      </c>
      <c r="AG435" s="10" t="s">
        <v>221</v>
      </c>
      <c r="AH435" s="940">
        <f t="shared" si="34"/>
        <v>0.25</v>
      </c>
      <c r="AI435" s="10" t="s">
        <v>222</v>
      </c>
      <c r="AJ435" s="940">
        <f t="shared" si="35"/>
        <v>0.15</v>
      </c>
      <c r="AK435" s="101">
        <f t="shared" si="36"/>
        <v>0.4</v>
      </c>
      <c r="AL435" s="100">
        <f>IFERROR(IF(AF435="Probabilidad",(S435-(+S435*AK435)),IF(AF435="Impacto",S435,"")),"")</f>
        <v>0.24</v>
      </c>
      <c r="AM435" s="100">
        <f>IFERROR(IF(AF435="Impacto",(Y435-(+Y435*AK435)),IF(AF435="Probabilidad",Y435,"")),"")</f>
        <v>0.6</v>
      </c>
      <c r="AN435" s="50" t="s">
        <v>859</v>
      </c>
      <c r="AO435" s="50" t="s">
        <v>291</v>
      </c>
      <c r="AP435" s="50" t="s">
        <v>241</v>
      </c>
      <c r="AQ435" s="50" t="s">
        <v>226</v>
      </c>
      <c r="AR435" s="1764" t="s">
        <v>1917</v>
      </c>
      <c r="AS435" s="1035">
        <f>S435</f>
        <v>0.4</v>
      </c>
      <c r="AT435" s="1035">
        <f>IF(AL435="","",MIN(AL435:AL440))</f>
        <v>0.16799999999999998</v>
      </c>
      <c r="AU435" s="1032" t="str">
        <f>IFERROR(IF(AT435="","",IF(AT435&lt;=0.2,"Muy Baja",IF(AT435&lt;=0.4,"Baja",IF(AT435&lt;=0.6,"Media",IF(AT435&lt;=0.8,"Alta","Muy Alta"))))),"")</f>
        <v>Muy Baja</v>
      </c>
      <c r="AV435" s="1035">
        <f>Y435</f>
        <v>0.6</v>
      </c>
      <c r="AW435" s="1035">
        <f>IF(AM435="","",MIN(AM435:AM440))</f>
        <v>0.6</v>
      </c>
      <c r="AX435" s="1032" t="str">
        <f>IFERROR(IF(AW435="","",IF(AW435&lt;=0.2,"Leve",IF(AW435&lt;=0.4,"Menor",IF(AW435&lt;=0.6,"Moderado",IF(AW435&lt;=0.8,"Mayor","Catastrófico"))))),"")</f>
        <v>Moderado</v>
      </c>
      <c r="AY435" s="1032" t="str">
        <f>AA435</f>
        <v>Moderado</v>
      </c>
      <c r="AZ435" s="1032" t="str">
        <f>IFERROR(IF(OR(AND(AU435="Muy Baja",AX435="Leve"),AND(AU435="Muy Baja",AX435="Menor"),AND(AU435="Baja",AX435="Leve")),"Bajo",IF(OR(AND(AU435="Muy baja",AX435="Moderado"),AND(AU435="Baja",AX435="Menor"),AND(AU435="Baja",AX435="Moderado"),AND(AU435="Media",AX435="Leve"),AND(AU435="Media",AX435="Menor"),AND(AU435="Media",AX435="Moderado"),AND(AU435="Alta",AX435="Leve"),AND(AU435="Alta",AX435="Menor")),"Moderado",IF(OR(AND(AU435="Muy Baja",AX435="Mayor"),AND(AU435="Baja",AX435="Mayor"),AND(AU435="Media",AX435="Mayor"),AND(AU435="Alta",AX435="Moderado"),AND(AU435="Alta",AX435="Mayor"),AND(AU435="Muy Alta",AX435="Leve"),AND(AU435="Muy Alta",AX435="Menor"),AND(AU435="Muy Alta",AX435="Moderado"),AND(AU435="Muy Alta",AX435="Mayor")),"Alto",IF(OR(AND(AU435="Muy Baja",AX435="Catastrófico"),AND(AU435="Baja",AX435="Catastrófico"),AND(AU435="Media",AX435="Catastrófico"),AND(AU435="Alta",AX435="Catastrófico"),AND(AU435="Muy Alta",AX435="Catastrófico")),"Extremo","")))),"")</f>
        <v>Moderado</v>
      </c>
      <c r="BA435" s="1015" t="s">
        <v>228</v>
      </c>
      <c r="BB435" s="46" t="s">
        <v>1908</v>
      </c>
      <c r="BC435" s="46" t="s">
        <v>1909</v>
      </c>
      <c r="BD435" s="103">
        <f t="shared" si="37"/>
        <v>2</v>
      </c>
      <c r="BE435" s="9">
        <v>1</v>
      </c>
      <c r="BF435" s="9"/>
      <c r="BG435" s="9">
        <v>1</v>
      </c>
      <c r="BH435" s="9"/>
      <c r="BI435" s="46" t="s">
        <v>1748</v>
      </c>
      <c r="BJ435" s="46" t="s">
        <v>1910</v>
      </c>
      <c r="BK435" s="619"/>
      <c r="BL435" s="46"/>
      <c r="BM435" s="48"/>
      <c r="BN435" s="48"/>
      <c r="BO435" s="48"/>
      <c r="BP435" s="48"/>
      <c r="BQ435" s="104"/>
      <c r="BR435" s="797"/>
      <c r="BS435" s="883"/>
      <c r="BT435" s="883"/>
      <c r="BU435" s="1050"/>
      <c r="BV435" s="994"/>
      <c r="BW435" s="994"/>
      <c r="BX435" s="1874"/>
      <c r="BY435" s="1852"/>
      <c r="BZ435" s="997"/>
    </row>
    <row r="436" spans="1:78" ht="167" x14ac:dyDescent="0.2">
      <c r="A436" s="1817"/>
      <c r="B436" s="1818"/>
      <c r="C436" s="1819"/>
      <c r="D436" s="1820"/>
      <c r="E436" s="1004"/>
      <c r="F436" s="1759"/>
      <c r="G436" s="995"/>
      <c r="H436" s="1013"/>
      <c r="I436" s="1774"/>
      <c r="J436" s="1767"/>
      <c r="K436" s="1022"/>
      <c r="L436" s="995"/>
      <c r="M436" s="1169"/>
      <c r="N436" s="995"/>
      <c r="O436" s="995"/>
      <c r="P436" s="995"/>
      <c r="Q436" s="1829"/>
      <c r="R436" s="1774"/>
      <c r="S436" s="1878"/>
      <c r="T436" s="1774"/>
      <c r="U436" s="1878"/>
      <c r="V436" s="1774"/>
      <c r="W436" s="1878"/>
      <c r="X436" s="1781"/>
      <c r="Y436" s="1878"/>
      <c r="Z436" s="1878"/>
      <c r="AA436" s="1769"/>
      <c r="AB436" s="812">
        <v>2</v>
      </c>
      <c r="AC436" s="774" t="s">
        <v>1918</v>
      </c>
      <c r="AD436" s="774">
        <v>2</v>
      </c>
      <c r="AE436" s="774" t="s">
        <v>1480</v>
      </c>
      <c r="AF436" s="816" t="str">
        <f t="shared" si="33"/>
        <v>Probabilidad</v>
      </c>
      <c r="AG436" s="751" t="s">
        <v>281</v>
      </c>
      <c r="AH436" s="941">
        <f t="shared" si="34"/>
        <v>0.15</v>
      </c>
      <c r="AI436" s="751" t="s">
        <v>222</v>
      </c>
      <c r="AJ436" s="941">
        <f t="shared" si="35"/>
        <v>0.15</v>
      </c>
      <c r="AK436" s="814">
        <f t="shared" si="36"/>
        <v>0.3</v>
      </c>
      <c r="AL436" s="817">
        <f>IFERROR(IF(AND(AF435="Probabilidad",AF436="Probabilidad"),(AL435-(+AL435*AK436)),IF(AF436="Probabilidad",(S435-(+S435*AK436)),IF(AF436="Impacto",AL435,""))),"")</f>
        <v>0.16799999999999998</v>
      </c>
      <c r="AM436" s="817">
        <f>IFERROR(IF(AND(AF435="Impacto",AF436="Impacto"),(AM435-(+AM435*AK436)),IF(AF436="Impacto",(Y435-(+Y435*AK436)),IF(AF436="Probabilidad",AM435,""))),"")</f>
        <v>0.6</v>
      </c>
      <c r="AN436" s="751" t="s">
        <v>859</v>
      </c>
      <c r="AO436" s="751" t="s">
        <v>291</v>
      </c>
      <c r="AP436" s="751" t="s">
        <v>241</v>
      </c>
      <c r="AQ436" s="751" t="s">
        <v>226</v>
      </c>
      <c r="AR436" s="1013"/>
      <c r="AS436" s="1767"/>
      <c r="AT436" s="1767"/>
      <c r="AU436" s="1769"/>
      <c r="AV436" s="1767"/>
      <c r="AW436" s="1767"/>
      <c r="AX436" s="1769"/>
      <c r="AY436" s="1769"/>
      <c r="AZ436" s="1769"/>
      <c r="BA436" s="1774"/>
      <c r="BB436" s="789"/>
      <c r="BC436" s="789"/>
      <c r="BD436" s="822" t="str">
        <f t="shared" si="37"/>
        <v/>
      </c>
      <c r="BE436" s="774"/>
      <c r="BF436" s="774"/>
      <c r="BG436" s="774"/>
      <c r="BH436" s="774"/>
      <c r="BI436" s="789"/>
      <c r="BJ436" s="789"/>
      <c r="BK436" s="789"/>
      <c r="BL436" s="789"/>
      <c r="BM436" s="791"/>
      <c r="BN436" s="791"/>
      <c r="BO436" s="791"/>
      <c r="BP436" s="791"/>
      <c r="BQ436" s="792"/>
      <c r="BR436" s="796"/>
      <c r="BS436" s="884"/>
      <c r="BT436" s="884"/>
      <c r="BU436" s="1051"/>
      <c r="BV436" s="995"/>
      <c r="BW436" s="995"/>
      <c r="BX436" s="1875"/>
      <c r="BY436" s="1853"/>
      <c r="BZ436" s="998"/>
    </row>
    <row r="437" spans="1:78" ht="16" x14ac:dyDescent="0.2">
      <c r="A437" s="1817"/>
      <c r="B437" s="1818"/>
      <c r="C437" s="1819"/>
      <c r="D437" s="1820"/>
      <c r="E437" s="1004"/>
      <c r="F437" s="1759"/>
      <c r="G437" s="995"/>
      <c r="H437" s="1013"/>
      <c r="I437" s="1774"/>
      <c r="J437" s="1767"/>
      <c r="K437" s="1022"/>
      <c r="L437" s="995"/>
      <c r="M437" s="1169"/>
      <c r="N437" s="995"/>
      <c r="O437" s="995"/>
      <c r="P437" s="995"/>
      <c r="Q437" s="1829"/>
      <c r="R437" s="1774"/>
      <c r="S437" s="1878"/>
      <c r="T437" s="1774"/>
      <c r="U437" s="1878"/>
      <c r="V437" s="1774"/>
      <c r="W437" s="1878"/>
      <c r="X437" s="1781"/>
      <c r="Y437" s="1878"/>
      <c r="Z437" s="1878"/>
      <c r="AA437" s="1769"/>
      <c r="AB437" s="812">
        <v>3</v>
      </c>
      <c r="AC437" s="761"/>
      <c r="AD437" s="761"/>
      <c r="AE437" s="774"/>
      <c r="AF437" s="813" t="str">
        <f t="shared" si="33"/>
        <v/>
      </c>
      <c r="AG437" s="780"/>
      <c r="AH437" s="941" t="str">
        <f t="shared" si="34"/>
        <v/>
      </c>
      <c r="AI437" s="780"/>
      <c r="AJ437" s="941" t="str">
        <f t="shared" si="35"/>
        <v/>
      </c>
      <c r="AK437" s="814" t="str">
        <f t="shared" si="36"/>
        <v/>
      </c>
      <c r="AL437" s="815" t="str">
        <f>IFERROR(IF(AND(AF436="Probabilidad",AF437="Probabilidad"),(AL436-(+AL436*AK437)),IF(AND(AF436="Impacto",AF437="Probabilidad"),(AL435-(+AL435*AK437)),IF(AF437="Impacto",AL436,""))),"")</f>
        <v/>
      </c>
      <c r="AM437" s="815" t="str">
        <f>IFERROR(IF(AND(AF436="Impacto",AF437="Impacto"),(AM436-(+AM436*AK437)),IF(AND(AF436="Probabilidad",AF437="Impacto"),(AM435-(+AM435*AK437)),IF(AF437="Probabilidad",AM436,""))),"")</f>
        <v/>
      </c>
      <c r="AN437" s="751"/>
      <c r="AO437" s="751"/>
      <c r="AP437" s="751"/>
      <c r="AQ437" s="751"/>
      <c r="AR437" s="1013"/>
      <c r="AS437" s="1767"/>
      <c r="AT437" s="1767"/>
      <c r="AU437" s="1769"/>
      <c r="AV437" s="1767"/>
      <c r="AW437" s="1767"/>
      <c r="AX437" s="1769"/>
      <c r="AY437" s="1769"/>
      <c r="AZ437" s="1769"/>
      <c r="BA437" s="1774"/>
      <c r="BB437" s="789"/>
      <c r="BC437" s="789"/>
      <c r="BD437" s="822" t="str">
        <f t="shared" si="37"/>
        <v/>
      </c>
      <c r="BE437" s="774"/>
      <c r="BF437" s="774"/>
      <c r="BG437" s="774"/>
      <c r="BH437" s="774"/>
      <c r="BI437" s="789"/>
      <c r="BJ437" s="789"/>
      <c r="BK437" s="789"/>
      <c r="BL437" s="789"/>
      <c r="BM437" s="791"/>
      <c r="BN437" s="791"/>
      <c r="BO437" s="791"/>
      <c r="BP437" s="791"/>
      <c r="BQ437" s="792"/>
      <c r="BR437" s="796"/>
      <c r="BS437" s="884"/>
      <c r="BT437" s="884"/>
      <c r="BU437" s="1051"/>
      <c r="BV437" s="995"/>
      <c r="BW437" s="995"/>
      <c r="BX437" s="1875"/>
      <c r="BY437" s="1853"/>
      <c r="BZ437" s="998"/>
    </row>
    <row r="438" spans="1:78" ht="16" x14ac:dyDescent="0.2">
      <c r="A438" s="1817"/>
      <c r="B438" s="1818"/>
      <c r="C438" s="1819"/>
      <c r="D438" s="1820"/>
      <c r="E438" s="1004"/>
      <c r="F438" s="1759"/>
      <c r="G438" s="995"/>
      <c r="H438" s="1013"/>
      <c r="I438" s="1774"/>
      <c r="J438" s="1767"/>
      <c r="K438" s="1022"/>
      <c r="L438" s="995"/>
      <c r="M438" s="1169"/>
      <c r="N438" s="995"/>
      <c r="O438" s="995"/>
      <c r="P438" s="995"/>
      <c r="Q438" s="1829"/>
      <c r="R438" s="1774"/>
      <c r="S438" s="1878"/>
      <c r="T438" s="1774"/>
      <c r="U438" s="1878"/>
      <c r="V438" s="1774"/>
      <c r="W438" s="1878"/>
      <c r="X438" s="1781"/>
      <c r="Y438" s="1878"/>
      <c r="Z438" s="1878"/>
      <c r="AA438" s="1769"/>
      <c r="AB438" s="812">
        <v>4</v>
      </c>
      <c r="AC438" s="774"/>
      <c r="AD438" s="774"/>
      <c r="AE438" s="774"/>
      <c r="AF438" s="813" t="str">
        <f t="shared" si="33"/>
        <v/>
      </c>
      <c r="AG438" s="780"/>
      <c r="AH438" s="941" t="str">
        <f t="shared" si="34"/>
        <v/>
      </c>
      <c r="AI438" s="780"/>
      <c r="AJ438" s="941" t="str">
        <f t="shared" si="35"/>
        <v/>
      </c>
      <c r="AK438" s="814" t="str">
        <f t="shared" si="36"/>
        <v/>
      </c>
      <c r="AL438" s="815" t="str">
        <f>IFERROR(IF(AND(AF437="Probabilidad",AF438="Probabilidad"),(AL437-(+AL437*AK438)),IF(AND(AF437="Impacto",AF438="Probabilidad"),(AL436-(+AL436*AK438)),IF(AF438="Impacto",AL437,""))),"")</f>
        <v/>
      </c>
      <c r="AM438" s="815" t="str">
        <f>IFERROR(IF(AND(AF437="Impacto",AF438="Impacto"),(AM437-(+AM437*AK438)),IF(AND(AF437="Probabilidad",AF438="Impacto"),(AM436-(+AM436*AK438)),IF(AF438="Probabilidad",AM437,""))),"")</f>
        <v/>
      </c>
      <c r="AN438" s="751"/>
      <c r="AO438" s="751"/>
      <c r="AP438" s="751"/>
      <c r="AQ438" s="751"/>
      <c r="AR438" s="1013"/>
      <c r="AS438" s="1767"/>
      <c r="AT438" s="1767"/>
      <c r="AU438" s="1769"/>
      <c r="AV438" s="1767"/>
      <c r="AW438" s="1767"/>
      <c r="AX438" s="1769"/>
      <c r="AY438" s="1769"/>
      <c r="AZ438" s="1769"/>
      <c r="BA438" s="1774"/>
      <c r="BB438" s="789"/>
      <c r="BC438" s="789"/>
      <c r="BD438" s="822" t="str">
        <f t="shared" si="37"/>
        <v/>
      </c>
      <c r="BE438" s="774"/>
      <c r="BF438" s="774"/>
      <c r="BG438" s="774"/>
      <c r="BH438" s="774"/>
      <c r="BI438" s="789"/>
      <c r="BJ438" s="789"/>
      <c r="BK438" s="789"/>
      <c r="BL438" s="789"/>
      <c r="BM438" s="791"/>
      <c r="BN438" s="791"/>
      <c r="BO438" s="791"/>
      <c r="BP438" s="791"/>
      <c r="BQ438" s="792"/>
      <c r="BR438" s="796"/>
      <c r="BS438" s="884"/>
      <c r="BT438" s="884"/>
      <c r="BU438" s="1051"/>
      <c r="BV438" s="995"/>
      <c r="BW438" s="995"/>
      <c r="BX438" s="1875"/>
      <c r="BY438" s="1853"/>
      <c r="BZ438" s="998"/>
    </row>
    <row r="439" spans="1:78" ht="16" x14ac:dyDescent="0.2">
      <c r="A439" s="1817"/>
      <c r="B439" s="1818"/>
      <c r="C439" s="1819"/>
      <c r="D439" s="1820"/>
      <c r="E439" s="1004"/>
      <c r="F439" s="1759"/>
      <c r="G439" s="995"/>
      <c r="H439" s="1013"/>
      <c r="I439" s="1774"/>
      <c r="J439" s="1767"/>
      <c r="K439" s="1022"/>
      <c r="L439" s="995"/>
      <c r="M439" s="1169"/>
      <c r="N439" s="995"/>
      <c r="O439" s="995"/>
      <c r="P439" s="995"/>
      <c r="Q439" s="1829"/>
      <c r="R439" s="1774"/>
      <c r="S439" s="1878"/>
      <c r="T439" s="1774"/>
      <c r="U439" s="1878"/>
      <c r="V439" s="1774"/>
      <c r="W439" s="1878"/>
      <c r="X439" s="1781"/>
      <c r="Y439" s="1878"/>
      <c r="Z439" s="1878"/>
      <c r="AA439" s="1769"/>
      <c r="AB439" s="812">
        <v>5</v>
      </c>
      <c r="AC439" s="895"/>
      <c r="AD439" s="895"/>
      <c r="AE439" s="774"/>
      <c r="AF439" s="813" t="str">
        <f t="shared" si="33"/>
        <v/>
      </c>
      <c r="AG439" s="780"/>
      <c r="AH439" s="941" t="str">
        <f t="shared" si="34"/>
        <v/>
      </c>
      <c r="AI439" s="780"/>
      <c r="AJ439" s="941" t="str">
        <f t="shared" si="35"/>
        <v/>
      </c>
      <c r="AK439" s="814" t="str">
        <f t="shared" si="36"/>
        <v/>
      </c>
      <c r="AL439" s="815" t="str">
        <f>IFERROR(IF(AND(AF438="Probabilidad",AF439="Probabilidad"),(AL438-(+AL438*AK439)),IF(AND(AF438="Impacto",AF439="Probabilidad"),(AL437-(+AL437*AK439)),IF(AF439="Impacto",AL438,""))),"")</f>
        <v/>
      </c>
      <c r="AM439" s="815" t="str">
        <f>IFERROR(IF(AND(AF438="Impacto",AF439="Impacto"),(AM438-(+AM438*AK439)),IF(AND(AF438="Probabilidad",AF439="Impacto"),(AM437-(+AM437*AK439)),IF(AF439="Probabilidad",AM438,""))),"")</f>
        <v/>
      </c>
      <c r="AN439" s="751"/>
      <c r="AO439" s="751"/>
      <c r="AP439" s="751"/>
      <c r="AQ439" s="751"/>
      <c r="AR439" s="1013"/>
      <c r="AS439" s="1767"/>
      <c r="AT439" s="1767"/>
      <c r="AU439" s="1769"/>
      <c r="AV439" s="1767"/>
      <c r="AW439" s="1767"/>
      <c r="AX439" s="1769"/>
      <c r="AY439" s="1769"/>
      <c r="AZ439" s="1769"/>
      <c r="BA439" s="1774"/>
      <c r="BB439" s="789"/>
      <c r="BC439" s="789"/>
      <c r="BD439" s="822" t="str">
        <f t="shared" si="37"/>
        <v/>
      </c>
      <c r="BE439" s="774"/>
      <c r="BF439" s="774"/>
      <c r="BG439" s="774"/>
      <c r="BH439" s="774"/>
      <c r="BI439" s="789"/>
      <c r="BJ439" s="789"/>
      <c r="BK439" s="789"/>
      <c r="BL439" s="789"/>
      <c r="BM439" s="791"/>
      <c r="BN439" s="791"/>
      <c r="BO439" s="791"/>
      <c r="BP439" s="791"/>
      <c r="BQ439" s="792"/>
      <c r="BR439" s="796"/>
      <c r="BS439" s="884"/>
      <c r="BT439" s="884"/>
      <c r="BU439" s="1051"/>
      <c r="BV439" s="995"/>
      <c r="BW439" s="995"/>
      <c r="BX439" s="1875"/>
      <c r="BY439" s="1853"/>
      <c r="BZ439" s="998"/>
    </row>
    <row r="440" spans="1:78" ht="17" thickBot="1" x14ac:dyDescent="0.25">
      <c r="A440" s="1817"/>
      <c r="B440" s="1818"/>
      <c r="C440" s="1819"/>
      <c r="D440" s="1821"/>
      <c r="E440" s="1005"/>
      <c r="F440" s="1760"/>
      <c r="G440" s="996"/>
      <c r="H440" s="1014"/>
      <c r="I440" s="1775"/>
      <c r="J440" s="1768"/>
      <c r="K440" s="1023"/>
      <c r="L440" s="996"/>
      <c r="M440" s="1170"/>
      <c r="N440" s="996"/>
      <c r="O440" s="996"/>
      <c r="P440" s="996"/>
      <c r="Q440" s="1830"/>
      <c r="R440" s="1775"/>
      <c r="S440" s="1879"/>
      <c r="T440" s="1775"/>
      <c r="U440" s="1879"/>
      <c r="V440" s="1775"/>
      <c r="W440" s="1879"/>
      <c r="X440" s="1782"/>
      <c r="Y440" s="1879"/>
      <c r="Z440" s="1879"/>
      <c r="AA440" s="1770"/>
      <c r="AB440" s="773">
        <v>6</v>
      </c>
      <c r="AC440" s="757"/>
      <c r="AD440" s="757"/>
      <c r="AE440" s="757"/>
      <c r="AF440" s="896" t="str">
        <f t="shared" si="33"/>
        <v/>
      </c>
      <c r="AG440" s="888"/>
      <c r="AH440" s="942" t="str">
        <f t="shared" si="34"/>
        <v/>
      </c>
      <c r="AI440" s="888"/>
      <c r="AJ440" s="942" t="str">
        <f t="shared" si="35"/>
        <v/>
      </c>
      <c r="AK440" s="889" t="str">
        <f t="shared" si="36"/>
        <v/>
      </c>
      <c r="AL440" s="815" t="str">
        <f>IFERROR(IF(AND(AF439="Probabilidad",AF440="Probabilidad"),(AL439-(+AL439*AK440)),IF(AND(AF439="Impacto",AF440="Probabilidad"),(AL438-(+AL438*AK440)),IF(AF440="Impacto",AL439,""))),"")</f>
        <v/>
      </c>
      <c r="AM440" s="815" t="str">
        <f>IFERROR(IF(AND(AF439="Impacto",AF440="Impacto"),(AM439-(+AM439*AK440)),IF(AND(AF439="Probabilidad",AF440="Impacto"),(AM438-(+AM438*AK440)),IF(AF440="Probabilidad",AM439,""))),"")</f>
        <v/>
      </c>
      <c r="AN440" s="51"/>
      <c r="AO440" s="51"/>
      <c r="AP440" s="51"/>
      <c r="AQ440" s="51"/>
      <c r="AR440" s="1014"/>
      <c r="AS440" s="1768"/>
      <c r="AT440" s="1768"/>
      <c r="AU440" s="1770"/>
      <c r="AV440" s="1768"/>
      <c r="AW440" s="1768"/>
      <c r="AX440" s="1770"/>
      <c r="AY440" s="1770"/>
      <c r="AZ440" s="1770"/>
      <c r="BA440" s="1775"/>
      <c r="BB440" s="770"/>
      <c r="BC440" s="770"/>
      <c r="BD440" s="762" t="str">
        <f t="shared" si="37"/>
        <v/>
      </c>
      <c r="BE440" s="757"/>
      <c r="BF440" s="757"/>
      <c r="BG440" s="757"/>
      <c r="BH440" s="757"/>
      <c r="BI440" s="770"/>
      <c r="BJ440" s="770"/>
      <c r="BK440" s="770"/>
      <c r="BL440" s="770"/>
      <c r="BM440" s="749"/>
      <c r="BN440" s="749"/>
      <c r="BO440" s="749"/>
      <c r="BP440" s="749"/>
      <c r="BQ440" s="766"/>
      <c r="BR440" s="890"/>
      <c r="BS440" s="891"/>
      <c r="BT440" s="891"/>
      <c r="BU440" s="1052"/>
      <c r="BV440" s="996"/>
      <c r="BW440" s="996"/>
      <c r="BX440" s="1876"/>
      <c r="BY440" s="1854"/>
      <c r="BZ440" s="999"/>
    </row>
    <row r="441" spans="1:78" ht="167" x14ac:dyDescent="0.2">
      <c r="A441" s="1817"/>
      <c r="B441" s="1818"/>
      <c r="C441" s="1819"/>
      <c r="D441" s="1000" t="s">
        <v>1387</v>
      </c>
      <c r="E441" s="1003" t="s">
        <v>896</v>
      </c>
      <c r="F441" s="1006">
        <v>3</v>
      </c>
      <c r="G441" s="994" t="s">
        <v>1919</v>
      </c>
      <c r="H441" s="1012" t="s">
        <v>1244</v>
      </c>
      <c r="I441" s="1015" t="s">
        <v>1218</v>
      </c>
      <c r="J441" s="1812" t="str">
        <f>IF(D441="","",IF(D441="RG",[1]Árbol!A452,IF(D441="RIC",[1]Árbol!A452,IF(D441="RLAFT",[1]Árbol!A452,IF(D441="RF",[1]Árbol!A452,IF(I441="","",(CONCATENATE(I441," ",$M$3," ",G441," ",$M$4," ",O441," ",$M$5," ",N441))))))))</f>
        <v>Pérdida de confidencialidad e integridad de 1. Cordis
2. Gestor de Contenidos (WCC)
3. Infodoc  1. Borrado, pérdida o modificación de la información
2. Fallas Humanas
3 Abuso de Derechos  1. Ausencia de Controles de Acceso
2. Desconocimiento de Politicas de Seguridad de la Información
3. Defectos bien conocidos en el software
4. Ausencia de pistas de auditoria
5. 4. Inexistencia de los procedimientos de preservación digital.
5. Falta de conocimientos de los conceptos básicos de la preservación digital a largo plazo.
6. Desconocimiento del volumen real de los documentos objeto de preservación
7. No aplicación de las Tablas de Retención Documental -TRD-
8. Lineamientos técnicos incompletos</v>
      </c>
      <c r="K441" s="1021" t="s">
        <v>313</v>
      </c>
      <c r="L441" s="994" t="s">
        <v>562</v>
      </c>
      <c r="M441" s="1168" t="s">
        <v>1389</v>
      </c>
      <c r="N441" s="994" t="s">
        <v>1920</v>
      </c>
      <c r="O441" s="994" t="s">
        <v>1921</v>
      </c>
      <c r="P441" s="1075" t="s">
        <v>1392</v>
      </c>
      <c r="Q441" s="1133" t="s">
        <v>1392</v>
      </c>
      <c r="R441" s="1015" t="s">
        <v>340</v>
      </c>
      <c r="S441" s="1877">
        <f>IF(R441="Muy Alta",100%,IF(R441="Alta",80%,IF(R441="Media",60%,IF(R441="Baja",40%,IF(R441="Muy Baja",20%,"")))))</f>
        <v>0.8</v>
      </c>
      <c r="T441" s="1015" t="s">
        <v>317</v>
      </c>
      <c r="U441" s="1877">
        <f>IF(T441="Catastrófico",100%,IF(T441="Mayor",80%,IF(T441="Moderado",60%,IF(T441="Menor",40%,IF(T441="Leve",20%,"")))))</f>
        <v>0.2</v>
      </c>
      <c r="V441" s="1015" t="s">
        <v>251</v>
      </c>
      <c r="W441" s="1877">
        <f>IF(V441="Catastrófico",100%,IF(V441="Mayor",80%,IF(V441="Moderado",60%,IF(V441="Menor",40%,IF(V441="Leve",20%,"")))))</f>
        <v>0.4</v>
      </c>
      <c r="X441" s="1029" t="str">
        <f>IF(Y441=100%,"Catastrófico",IF(Y441=80%,"Mayor",IF(Y441=60%,"Moderado",IF(Y441=40%,"Menor",IF(Y441=20%,"Leve","")))))</f>
        <v>Menor</v>
      </c>
      <c r="Y441" s="1877">
        <f>IF(AND(U441="",W441=""),"",MAX(U441,W441))</f>
        <v>0.4</v>
      </c>
      <c r="Z441" s="1877" t="str">
        <f>CONCATENATE(R441,X441)</f>
        <v>AltaMenor</v>
      </c>
      <c r="AA441" s="1032" t="str">
        <f>IF(Z441="Muy AltaLeve","Alto",IF(Z441="Muy AltaMenor","Alto",IF(Z441="Muy AltaModerado","Alto",IF(Z441="Muy AltaMayor","Alto",IF(Z441="Muy AltaCatastrófico","Extremo",IF(Z441="AltaLeve","Moderado",IF(Z441="AltaMenor","Moderado",IF(Z441="AltaModerado","Alto",IF(Z441="AltaMayor","Alto",IF(Z441="AltaCatastrófico","Extremo",IF(Z441="MediaLeve","Moderado",IF(Z441="MediaMenor","Moderado",IF(Z441="MediaModerado","Moderado",IF(Z441="MediaMayor","Alto",IF(Z441="MediaCatastrófico","Extremo",IF(Z441="BajaLeve","Bajo",IF(Z441="BajaMenor","Moderado",IF(Z441="BajaModerado","Moderado",IF(Z441="BajaMayor","Alto",IF(Z441="BajaCatastrófico","Extremo",IF(Z441="Muy BajaLeve","Bajo",IF(Z441="Muy BajaMenor","Bajo",IF(Z441="Muy BajaModerado","Moderado",IF(Z441="Muy BajaMayor","Alto",IF(Z441="Muy BajaCatastrófico","Extremo","")))))))))))))))))))))))))</f>
        <v>Moderado</v>
      </c>
      <c r="AB441" s="97">
        <v>1</v>
      </c>
      <c r="AC441" s="898" t="s">
        <v>1922</v>
      </c>
      <c r="AD441" s="230">
        <v>1.4</v>
      </c>
      <c r="AE441" s="12" t="s">
        <v>1480</v>
      </c>
      <c r="AF441" s="99" t="str">
        <f t="shared" si="33"/>
        <v>Probabilidad</v>
      </c>
      <c r="AG441" s="10" t="s">
        <v>281</v>
      </c>
      <c r="AH441" s="940">
        <f t="shared" si="34"/>
        <v>0.15</v>
      </c>
      <c r="AI441" s="10" t="s">
        <v>734</v>
      </c>
      <c r="AJ441" s="940">
        <f t="shared" si="35"/>
        <v>0.25</v>
      </c>
      <c r="AK441" s="101">
        <f t="shared" si="36"/>
        <v>0.4</v>
      </c>
      <c r="AL441" s="100">
        <f>IFERROR(IF(AF441="Probabilidad",(S441-(+S441*AK441)),IF(AF441="Impacto",S441,"")),"")</f>
        <v>0.48</v>
      </c>
      <c r="AM441" s="100">
        <f>IFERROR(IF(AF441="Impacto",(Y441-(+Y441*AK441)),IF(AF441="Probabilidad",Y441,"")),"")</f>
        <v>0.4</v>
      </c>
      <c r="AN441" s="50" t="s">
        <v>859</v>
      </c>
      <c r="AO441" s="50" t="s">
        <v>291</v>
      </c>
      <c r="AP441" s="50" t="s">
        <v>241</v>
      </c>
      <c r="AQ441" s="50" t="s">
        <v>226</v>
      </c>
      <c r="AR441" s="1764" t="s">
        <v>1917</v>
      </c>
      <c r="AS441" s="1035">
        <f>S441</f>
        <v>0.8</v>
      </c>
      <c r="AT441" s="1035">
        <f>IF(AL441="","",MIN(AL441:AL446))</f>
        <v>7.2576000000000002E-2</v>
      </c>
      <c r="AU441" s="1032" t="str">
        <f>IFERROR(IF(AT441="","",IF(AT441&lt;=0.2,"Muy Baja",IF(AT441&lt;=0.4,"Baja",IF(AT441&lt;=0.6,"Media",IF(AT441&lt;=0.8,"Alta","Muy Alta"))))),"")</f>
        <v>Muy Baja</v>
      </c>
      <c r="AV441" s="1035">
        <f>Y441</f>
        <v>0.4</v>
      </c>
      <c r="AW441" s="1035">
        <f>IF(AM441="","",MIN(AM441:AM446))</f>
        <v>0.30000000000000004</v>
      </c>
      <c r="AX441" s="1032" t="str">
        <f>IFERROR(IF(AW441="","",IF(AW441&lt;=0.2,"Leve",IF(AW441&lt;=0.4,"Menor",IF(AW441&lt;=0.6,"Moderado",IF(AW441&lt;=0.8,"Mayor","Catastrófico"))))),"")</f>
        <v>Menor</v>
      </c>
      <c r="AY441" s="1032" t="str">
        <f>AA441</f>
        <v>Moderado</v>
      </c>
      <c r="AZ441" s="1032" t="str">
        <f>IFERROR(IF(OR(AND(AU441="Muy Baja",AX441="Leve"),AND(AU441="Muy Baja",AX441="Menor"),AND(AU441="Baja",AX441="Leve")),"Bajo",IF(OR(AND(AU441="Muy baja",AX441="Moderado"),AND(AU441="Baja",AX441="Menor"),AND(AU441="Baja",AX441="Moderado"),AND(AU441="Media",AX441="Leve"),AND(AU441="Media",AX441="Menor"),AND(AU441="Media",AX441="Moderado"),AND(AU441="Alta",AX441="Leve"),AND(AU441="Alta",AX441="Menor")),"Moderado",IF(OR(AND(AU441="Muy Baja",AX441="Mayor"),AND(AU441="Baja",AX441="Mayor"),AND(AU441="Media",AX441="Mayor"),AND(AU441="Alta",AX441="Moderado"),AND(AU441="Alta",AX441="Mayor"),AND(AU441="Muy Alta",AX441="Leve"),AND(AU441="Muy Alta",AX441="Menor"),AND(AU441="Muy Alta",AX441="Moderado"),AND(AU441="Muy Alta",AX441="Mayor")),"Alto",IF(OR(AND(AU441="Muy Baja",AX441="Catastrófico"),AND(AU441="Baja",AX441="Catastrófico"),AND(AU441="Media",AX441="Catastrófico"),AND(AU441="Alta",AX441="Catastrófico"),AND(AU441="Muy Alta",AX441="Catastrófico")),"Extremo","")))),"")</f>
        <v>Bajo</v>
      </c>
      <c r="BA441" s="1015" t="s">
        <v>255</v>
      </c>
      <c r="BB441" s="309"/>
      <c r="BC441" s="46"/>
      <c r="BD441" s="103" t="str">
        <f t="shared" si="37"/>
        <v/>
      </c>
      <c r="BE441" s="9"/>
      <c r="BF441" s="9"/>
      <c r="BG441" s="9"/>
      <c r="BH441" s="9"/>
      <c r="BI441" s="46"/>
      <c r="BJ441" s="46"/>
      <c r="BK441" s="46"/>
      <c r="BL441" s="46"/>
      <c r="BM441" s="48"/>
      <c r="BN441" s="48"/>
      <c r="BO441" s="48"/>
      <c r="BP441" s="48"/>
      <c r="BQ441" s="104"/>
      <c r="BR441" s="797"/>
      <c r="BS441" s="883"/>
      <c r="BT441" s="883"/>
      <c r="BU441" s="1050"/>
      <c r="BV441" s="994"/>
      <c r="BW441" s="994"/>
      <c r="BX441" s="1874"/>
      <c r="BY441" s="1852"/>
      <c r="BZ441" s="997"/>
    </row>
    <row r="442" spans="1:78" ht="118" x14ac:dyDescent="0.2">
      <c r="A442" s="1817"/>
      <c r="B442" s="1818"/>
      <c r="C442" s="1819"/>
      <c r="D442" s="1820"/>
      <c r="E442" s="1004"/>
      <c r="F442" s="1759"/>
      <c r="G442" s="995"/>
      <c r="H442" s="1013"/>
      <c r="I442" s="1774"/>
      <c r="J442" s="1767"/>
      <c r="K442" s="1022"/>
      <c r="L442" s="995"/>
      <c r="M442" s="1169"/>
      <c r="N442" s="995"/>
      <c r="O442" s="995"/>
      <c r="P442" s="1191"/>
      <c r="Q442" s="1827"/>
      <c r="R442" s="1774"/>
      <c r="S442" s="1878"/>
      <c r="T442" s="1774"/>
      <c r="U442" s="1878"/>
      <c r="V442" s="1774"/>
      <c r="W442" s="1878"/>
      <c r="X442" s="1781"/>
      <c r="Y442" s="1878"/>
      <c r="Z442" s="1878"/>
      <c r="AA442" s="1769"/>
      <c r="AB442" s="812">
        <v>2</v>
      </c>
      <c r="AC442" s="898" t="s">
        <v>1571</v>
      </c>
      <c r="AD442" s="898">
        <v>2</v>
      </c>
      <c r="AE442" s="774" t="s">
        <v>1480</v>
      </c>
      <c r="AF442" s="813" t="str">
        <f t="shared" si="33"/>
        <v>Probabilidad</v>
      </c>
      <c r="AG442" s="780" t="s">
        <v>221</v>
      </c>
      <c r="AH442" s="941">
        <f t="shared" si="34"/>
        <v>0.25</v>
      </c>
      <c r="AI442" s="780" t="s">
        <v>222</v>
      </c>
      <c r="AJ442" s="941">
        <f t="shared" si="35"/>
        <v>0.15</v>
      </c>
      <c r="AK442" s="814">
        <f t="shared" si="36"/>
        <v>0.4</v>
      </c>
      <c r="AL442" s="815">
        <f>IFERROR(IF(AND(AF441="Probabilidad",AF442="Probabilidad"),(AL441-(+AL441*AK442)),IF(AF442="Probabilidad",(S441-(+S441*AK442)),IF(AF442="Impacto",AL441,""))),"")</f>
        <v>0.28799999999999998</v>
      </c>
      <c r="AM442" s="815">
        <f>IFERROR(IF(AND(AF441="Impacto",AF442="Impacto"),(AM441-(+AM441*AK442)),IF(AF442="Impacto",(Y441-(+Y441*AK442)),IF(AF442="Probabilidad",AM441,""))),"")</f>
        <v>0.4</v>
      </c>
      <c r="AN442" s="751" t="s">
        <v>859</v>
      </c>
      <c r="AO442" s="751" t="s">
        <v>245</v>
      </c>
      <c r="AP442" s="751" t="s">
        <v>241</v>
      </c>
      <c r="AQ442" s="751" t="s">
        <v>226</v>
      </c>
      <c r="AR442" s="1013"/>
      <c r="AS442" s="1767"/>
      <c r="AT442" s="1767"/>
      <c r="AU442" s="1769"/>
      <c r="AV442" s="1767"/>
      <c r="AW442" s="1767"/>
      <c r="AX442" s="1769"/>
      <c r="AY442" s="1769"/>
      <c r="AZ442" s="1769"/>
      <c r="BA442" s="1774"/>
      <c r="BB442" s="894"/>
      <c r="BC442" s="789"/>
      <c r="BD442" s="822" t="str">
        <f t="shared" si="37"/>
        <v/>
      </c>
      <c r="BE442" s="774"/>
      <c r="BF442" s="774"/>
      <c r="BG442" s="774"/>
      <c r="BH442" s="774"/>
      <c r="BI442" s="789"/>
      <c r="BJ442" s="789"/>
      <c r="BK442" s="789"/>
      <c r="BL442" s="789"/>
      <c r="BM442" s="791"/>
      <c r="BN442" s="791"/>
      <c r="BO442" s="791"/>
      <c r="BP442" s="791"/>
      <c r="BQ442" s="792"/>
      <c r="BR442" s="796"/>
      <c r="BS442" s="884"/>
      <c r="BT442" s="884"/>
      <c r="BU442" s="1051"/>
      <c r="BV442" s="995"/>
      <c r="BW442" s="995"/>
      <c r="BX442" s="1875"/>
      <c r="BY442" s="1853"/>
      <c r="BZ442" s="998"/>
    </row>
    <row r="443" spans="1:78" ht="167" x14ac:dyDescent="0.2">
      <c r="A443" s="1817"/>
      <c r="B443" s="1818"/>
      <c r="C443" s="1819"/>
      <c r="D443" s="1820"/>
      <c r="E443" s="1004"/>
      <c r="F443" s="1759"/>
      <c r="G443" s="995"/>
      <c r="H443" s="1013"/>
      <c r="I443" s="1774"/>
      <c r="J443" s="1767"/>
      <c r="K443" s="1022"/>
      <c r="L443" s="995"/>
      <c r="M443" s="1169"/>
      <c r="N443" s="995"/>
      <c r="O443" s="995"/>
      <c r="P443" s="1191"/>
      <c r="Q443" s="1827"/>
      <c r="R443" s="1774"/>
      <c r="S443" s="1878"/>
      <c r="T443" s="1774"/>
      <c r="U443" s="1878"/>
      <c r="V443" s="1774"/>
      <c r="W443" s="1878"/>
      <c r="X443" s="1781"/>
      <c r="Y443" s="1878"/>
      <c r="Z443" s="1878"/>
      <c r="AA443" s="1769"/>
      <c r="AB443" s="812">
        <v>3</v>
      </c>
      <c r="AC443" s="898" t="s">
        <v>1923</v>
      </c>
      <c r="AD443" s="898" t="s">
        <v>1924</v>
      </c>
      <c r="AE443" s="774" t="s">
        <v>1925</v>
      </c>
      <c r="AF443" s="813" t="str">
        <f t="shared" si="33"/>
        <v>Impacto</v>
      </c>
      <c r="AG443" s="780" t="s">
        <v>264</v>
      </c>
      <c r="AH443" s="941">
        <f t="shared" si="34"/>
        <v>0.1</v>
      </c>
      <c r="AI443" s="780" t="s">
        <v>222</v>
      </c>
      <c r="AJ443" s="941">
        <f t="shared" si="35"/>
        <v>0.15</v>
      </c>
      <c r="AK443" s="814">
        <f t="shared" si="36"/>
        <v>0.25</v>
      </c>
      <c r="AL443" s="815">
        <f>IFERROR(IF(AND(AF442="Probabilidad",AF443="Probabilidad"),(AL442-(+AL442*AK443)),IF(AND(AF442="Impacto",AF443="Probabilidad"),(AL441-(+AL441*AK443)),IF(AF443="Impacto",AL442,""))),"")</f>
        <v>0.28799999999999998</v>
      </c>
      <c r="AM443" s="815">
        <f>IFERROR(IF(AND(AF442="Impacto",AF443="Impacto"),(AM442-(+AM442*AK443)),IF(AND(AF442="Probabilidad",AF443="Impacto"),(AM441-(+AM441*AK443)),IF(AF443="Probabilidad",AM442,""))),"")</f>
        <v>0.30000000000000004</v>
      </c>
      <c r="AN443" s="751" t="s">
        <v>223</v>
      </c>
      <c r="AO443" s="751" t="s">
        <v>291</v>
      </c>
      <c r="AP443" s="751" t="s">
        <v>241</v>
      </c>
      <c r="AQ443" s="751" t="s">
        <v>226</v>
      </c>
      <c r="AR443" s="1013"/>
      <c r="AS443" s="1767"/>
      <c r="AT443" s="1767"/>
      <c r="AU443" s="1769"/>
      <c r="AV443" s="1767"/>
      <c r="AW443" s="1767"/>
      <c r="AX443" s="1769"/>
      <c r="AY443" s="1769"/>
      <c r="AZ443" s="1769"/>
      <c r="BA443" s="1774"/>
      <c r="BB443" s="894"/>
      <c r="BC443" s="789"/>
      <c r="BD443" s="822" t="str">
        <f t="shared" si="37"/>
        <v/>
      </c>
      <c r="BE443" s="774"/>
      <c r="BF443" s="774"/>
      <c r="BG443" s="774"/>
      <c r="BH443" s="774"/>
      <c r="BI443" s="789"/>
      <c r="BJ443" s="789"/>
      <c r="BK443" s="789"/>
      <c r="BL443" s="789"/>
      <c r="BM443" s="791"/>
      <c r="BN443" s="791"/>
      <c r="BO443" s="791"/>
      <c r="BP443" s="791"/>
      <c r="BQ443" s="792"/>
      <c r="BR443" s="796"/>
      <c r="BS443" s="884"/>
      <c r="BT443" s="884"/>
      <c r="BU443" s="1051"/>
      <c r="BV443" s="995"/>
      <c r="BW443" s="995"/>
      <c r="BX443" s="1875"/>
      <c r="BY443" s="1853"/>
      <c r="BZ443" s="998"/>
    </row>
    <row r="444" spans="1:78" ht="167" x14ac:dyDescent="0.2">
      <c r="A444" s="1817"/>
      <c r="B444" s="1818"/>
      <c r="C444" s="1819"/>
      <c r="D444" s="1820"/>
      <c r="E444" s="1004"/>
      <c r="F444" s="1759"/>
      <c r="G444" s="995"/>
      <c r="H444" s="1013"/>
      <c r="I444" s="1774"/>
      <c r="J444" s="1767"/>
      <c r="K444" s="1022"/>
      <c r="L444" s="995"/>
      <c r="M444" s="1169"/>
      <c r="N444" s="995"/>
      <c r="O444" s="995"/>
      <c r="P444" s="1191"/>
      <c r="Q444" s="1827"/>
      <c r="R444" s="1774"/>
      <c r="S444" s="1878"/>
      <c r="T444" s="1774"/>
      <c r="U444" s="1878"/>
      <c r="V444" s="1774"/>
      <c r="W444" s="1878"/>
      <c r="X444" s="1781"/>
      <c r="Y444" s="1878"/>
      <c r="Z444" s="1878"/>
      <c r="AA444" s="1769"/>
      <c r="AB444" s="812">
        <v>4</v>
      </c>
      <c r="AC444" s="898" t="s">
        <v>1926</v>
      </c>
      <c r="AD444" s="898">
        <v>3</v>
      </c>
      <c r="AE444" s="774" t="s">
        <v>1925</v>
      </c>
      <c r="AF444" s="813" t="str">
        <f t="shared" si="33"/>
        <v>Probabilidad</v>
      </c>
      <c r="AG444" s="780" t="s">
        <v>281</v>
      </c>
      <c r="AH444" s="941">
        <f t="shared" si="34"/>
        <v>0.15</v>
      </c>
      <c r="AI444" s="780" t="s">
        <v>222</v>
      </c>
      <c r="AJ444" s="941">
        <f t="shared" si="35"/>
        <v>0.15</v>
      </c>
      <c r="AK444" s="814">
        <f t="shared" si="36"/>
        <v>0.3</v>
      </c>
      <c r="AL444" s="815">
        <f>IFERROR(IF(AND(AF443="Probabilidad",AF444="Probabilidad"),(AL443-(+AL443*AK444)),IF(AND(AF443="Impacto",AF444="Probabilidad"),(AL442-(+AL442*AK444)),IF(AF444="Impacto",AL443,""))),"")</f>
        <v>0.2016</v>
      </c>
      <c r="AM444" s="815">
        <f>IFERROR(IF(AND(AF443="Impacto",AF444="Impacto"),(AM443-(+AM443*AK444)),IF(AND(AF443="Probabilidad",AF444="Impacto"),(AM442-(+AM442*AK444)),IF(AF444="Probabilidad",AM443,""))),"")</f>
        <v>0.30000000000000004</v>
      </c>
      <c r="AN444" s="751" t="s">
        <v>223</v>
      </c>
      <c r="AO444" s="751" t="s">
        <v>291</v>
      </c>
      <c r="AP444" s="751" t="s">
        <v>241</v>
      </c>
      <c r="AQ444" s="751" t="s">
        <v>226</v>
      </c>
      <c r="AR444" s="1013"/>
      <c r="AS444" s="1767"/>
      <c r="AT444" s="1767"/>
      <c r="AU444" s="1769"/>
      <c r="AV444" s="1767"/>
      <c r="AW444" s="1767"/>
      <c r="AX444" s="1769"/>
      <c r="AY444" s="1769"/>
      <c r="AZ444" s="1769"/>
      <c r="BA444" s="1774"/>
      <c r="BB444" s="894"/>
      <c r="BC444" s="789"/>
      <c r="BD444" s="822" t="str">
        <f t="shared" si="37"/>
        <v/>
      </c>
      <c r="BE444" s="774"/>
      <c r="BF444" s="774"/>
      <c r="BG444" s="774"/>
      <c r="BH444" s="774"/>
      <c r="BI444" s="789"/>
      <c r="BJ444" s="789"/>
      <c r="BK444" s="789"/>
      <c r="BL444" s="789"/>
      <c r="BM444" s="791"/>
      <c r="BN444" s="791"/>
      <c r="BO444" s="791"/>
      <c r="BP444" s="791"/>
      <c r="BQ444" s="792"/>
      <c r="BR444" s="796"/>
      <c r="BS444" s="884"/>
      <c r="BT444" s="884"/>
      <c r="BU444" s="1051"/>
      <c r="BV444" s="995"/>
      <c r="BW444" s="995"/>
      <c r="BX444" s="1875"/>
      <c r="BY444" s="1853"/>
      <c r="BZ444" s="998"/>
    </row>
    <row r="445" spans="1:78" ht="167" x14ac:dyDescent="0.2">
      <c r="A445" s="1817"/>
      <c r="B445" s="1818"/>
      <c r="C445" s="1819"/>
      <c r="D445" s="1820"/>
      <c r="E445" s="1004"/>
      <c r="F445" s="1759"/>
      <c r="G445" s="995"/>
      <c r="H445" s="1013"/>
      <c r="I445" s="1774"/>
      <c r="J445" s="1767"/>
      <c r="K445" s="1022"/>
      <c r="L445" s="995"/>
      <c r="M445" s="1169"/>
      <c r="N445" s="995"/>
      <c r="O445" s="995"/>
      <c r="P445" s="1191"/>
      <c r="Q445" s="1827"/>
      <c r="R445" s="1774"/>
      <c r="S445" s="1878"/>
      <c r="T445" s="1774"/>
      <c r="U445" s="1878"/>
      <c r="V445" s="1774"/>
      <c r="W445" s="1878"/>
      <c r="X445" s="1781"/>
      <c r="Y445" s="1878"/>
      <c r="Z445" s="1878"/>
      <c r="AA445" s="1769"/>
      <c r="AB445" s="812">
        <v>5</v>
      </c>
      <c r="AC445" s="900" t="s">
        <v>1451</v>
      </c>
      <c r="AD445" s="900">
        <v>1</v>
      </c>
      <c r="AE445" s="28" t="s">
        <v>1762</v>
      </c>
      <c r="AF445" s="813" t="str">
        <f t="shared" si="33"/>
        <v>Probabilidad</v>
      </c>
      <c r="AG445" s="780" t="s">
        <v>281</v>
      </c>
      <c r="AH445" s="941">
        <f t="shared" si="34"/>
        <v>0.15</v>
      </c>
      <c r="AI445" s="780" t="s">
        <v>734</v>
      </c>
      <c r="AJ445" s="941">
        <f t="shared" si="35"/>
        <v>0.25</v>
      </c>
      <c r="AK445" s="814">
        <f t="shared" si="36"/>
        <v>0.4</v>
      </c>
      <c r="AL445" s="815">
        <f>IFERROR(IF(AND(AF444="Probabilidad",AF445="Probabilidad"),(AL444-(+AL444*AK445)),IF(AND(AF444="Impacto",AF445="Probabilidad"),(AL443-(+AL443*AK445)),IF(AF445="Impacto",AL444,""))),"")</f>
        <v>0.12096</v>
      </c>
      <c r="AM445" s="815">
        <f>IFERROR(IF(AND(AF444="Impacto",AF445="Impacto"),(AM444-(+AM444*AK445)),IF(AND(AF444="Probabilidad",AF445="Impacto"),(AM443-(+AM443*AK445)),IF(AF445="Probabilidad",AM444,""))),"")</f>
        <v>0.30000000000000004</v>
      </c>
      <c r="AN445" s="751" t="s">
        <v>859</v>
      </c>
      <c r="AO445" s="751" t="s">
        <v>291</v>
      </c>
      <c r="AP445" s="751" t="s">
        <v>241</v>
      </c>
      <c r="AQ445" s="751" t="s">
        <v>226</v>
      </c>
      <c r="AR445" s="1013"/>
      <c r="AS445" s="1767"/>
      <c r="AT445" s="1767"/>
      <c r="AU445" s="1769"/>
      <c r="AV445" s="1767"/>
      <c r="AW445" s="1767"/>
      <c r="AX445" s="1769"/>
      <c r="AY445" s="1769"/>
      <c r="AZ445" s="1769"/>
      <c r="BA445" s="1774"/>
      <c r="BB445" s="894"/>
      <c r="BC445" s="789"/>
      <c r="BD445" s="822" t="str">
        <f t="shared" si="37"/>
        <v/>
      </c>
      <c r="BE445" s="774"/>
      <c r="BF445" s="774"/>
      <c r="BG445" s="774"/>
      <c r="BH445" s="774"/>
      <c r="BI445" s="789"/>
      <c r="BJ445" s="789"/>
      <c r="BK445" s="789"/>
      <c r="BL445" s="789"/>
      <c r="BM445" s="791"/>
      <c r="BN445" s="791"/>
      <c r="BO445" s="791"/>
      <c r="BP445" s="791"/>
      <c r="BQ445" s="792"/>
      <c r="BR445" s="796"/>
      <c r="BS445" s="884"/>
      <c r="BT445" s="884"/>
      <c r="BU445" s="1051"/>
      <c r="BV445" s="995"/>
      <c r="BW445" s="995"/>
      <c r="BX445" s="1875"/>
      <c r="BY445" s="1853"/>
      <c r="BZ445" s="998"/>
    </row>
    <row r="446" spans="1:78" ht="168" thickBot="1" x14ac:dyDescent="0.25">
      <c r="A446" s="1817"/>
      <c r="B446" s="1818"/>
      <c r="C446" s="1819"/>
      <c r="D446" s="1821"/>
      <c r="E446" s="1005"/>
      <c r="F446" s="1760"/>
      <c r="G446" s="996"/>
      <c r="H446" s="1014"/>
      <c r="I446" s="1775"/>
      <c r="J446" s="1768"/>
      <c r="K446" s="1023"/>
      <c r="L446" s="996"/>
      <c r="M446" s="1170"/>
      <c r="N446" s="996"/>
      <c r="O446" s="996"/>
      <c r="P446" s="1192"/>
      <c r="Q446" s="1828"/>
      <c r="R446" s="1775"/>
      <c r="S446" s="1879"/>
      <c r="T446" s="1775"/>
      <c r="U446" s="1879"/>
      <c r="V446" s="1775"/>
      <c r="W446" s="1879"/>
      <c r="X446" s="1782"/>
      <c r="Y446" s="1879"/>
      <c r="Z446" s="1879"/>
      <c r="AA446" s="1770"/>
      <c r="AB446" s="773">
        <v>6</v>
      </c>
      <c r="AC446" s="757" t="s">
        <v>1764</v>
      </c>
      <c r="AD446" s="757" t="s">
        <v>1927</v>
      </c>
      <c r="AE446" s="757" t="s">
        <v>1925</v>
      </c>
      <c r="AF446" s="896" t="str">
        <f t="shared" si="33"/>
        <v>Probabilidad</v>
      </c>
      <c r="AG446" s="888" t="s">
        <v>221</v>
      </c>
      <c r="AH446" s="942">
        <f t="shared" si="34"/>
        <v>0.25</v>
      </c>
      <c r="AI446" s="888" t="s">
        <v>222</v>
      </c>
      <c r="AJ446" s="942">
        <f t="shared" si="35"/>
        <v>0.15</v>
      </c>
      <c r="AK446" s="889">
        <f t="shared" si="36"/>
        <v>0.4</v>
      </c>
      <c r="AL446" s="815">
        <f>IFERROR(IF(AND(AF445="Probabilidad",AF446="Probabilidad"),(AL445-(+AL445*AK446)),IF(AND(AF445="Impacto",AF446="Probabilidad"),(AL444-(+AL444*AK446)),IF(AF446="Impacto",AL445,""))),"")</f>
        <v>7.2576000000000002E-2</v>
      </c>
      <c r="AM446" s="815">
        <f>IFERROR(IF(AND(AF445="Impacto",AF446="Impacto"),(AM445-(+AM445*AK446)),IF(AND(AF445="Probabilidad",AF446="Impacto"),(AM444-(+AM444*AK446)),IF(AF446="Probabilidad",AM445,""))),"")</f>
        <v>0.30000000000000004</v>
      </c>
      <c r="AN446" s="51" t="s">
        <v>223</v>
      </c>
      <c r="AO446" s="51" t="s">
        <v>291</v>
      </c>
      <c r="AP446" s="51" t="s">
        <v>241</v>
      </c>
      <c r="AQ446" s="51" t="s">
        <v>226</v>
      </c>
      <c r="AR446" s="1014"/>
      <c r="AS446" s="1768"/>
      <c r="AT446" s="1768"/>
      <c r="AU446" s="1770"/>
      <c r="AV446" s="1768"/>
      <c r="AW446" s="1768"/>
      <c r="AX446" s="1770"/>
      <c r="AY446" s="1770"/>
      <c r="AZ446" s="1770"/>
      <c r="BA446" s="1775"/>
      <c r="BB446" s="901"/>
      <c r="BC446" s="770"/>
      <c r="BD446" s="762" t="str">
        <f t="shared" si="37"/>
        <v/>
      </c>
      <c r="BE446" s="757"/>
      <c r="BF446" s="757"/>
      <c r="BG446" s="757"/>
      <c r="BH446" s="757"/>
      <c r="BI446" s="770"/>
      <c r="BJ446" s="770"/>
      <c r="BK446" s="770"/>
      <c r="BL446" s="770"/>
      <c r="BM446" s="749"/>
      <c r="BN446" s="749"/>
      <c r="BO446" s="749"/>
      <c r="BP446" s="749"/>
      <c r="BQ446" s="766"/>
      <c r="BR446" s="890"/>
      <c r="BS446" s="891"/>
      <c r="BT446" s="891"/>
      <c r="BU446" s="1052"/>
      <c r="BV446" s="996"/>
      <c r="BW446" s="996"/>
      <c r="BX446" s="1876"/>
      <c r="BY446" s="1854"/>
      <c r="BZ446" s="999"/>
    </row>
    <row r="447" spans="1:78" ht="145" x14ac:dyDescent="0.2">
      <c r="A447" s="1817"/>
      <c r="B447" s="1818"/>
      <c r="C447" s="1819"/>
      <c r="D447" s="1000" t="s">
        <v>1387</v>
      </c>
      <c r="E447" s="1003" t="s">
        <v>896</v>
      </c>
      <c r="F447" s="1006">
        <v>4</v>
      </c>
      <c r="G447" s="994" t="s">
        <v>1919</v>
      </c>
      <c r="H447" s="1012" t="s">
        <v>1244</v>
      </c>
      <c r="I447" s="1015" t="s">
        <v>1215</v>
      </c>
      <c r="J447" s="1812" t="str">
        <f>IF(D447="","",IF(D447="RG",[1]Árbol!A458,IF(D447="RIC",[1]Árbol!A458,IF(D447="RLAFT",[1]Árbol!A458,IF(D447="RF",[1]Árbol!A458,IF(I447="","",(CONCATENATE(I447," ",$M$3," ",G447," ",$M$4," ",O447," ",$M$5," ",N447))))))))</f>
        <v xml:space="preserve">Pérdida de Disponibilidad de 1. Cordis
2. Gestor de Contenidos (WCC)
3. Infodoc  1. Perdida o destrucción de Información con / sin intencion por parte de usuario
Continuidad: 2. Fallas tecnológicas.  1. Ausencia de Copias de Respaldo
2. Ausencia de planes de continuidad
3. Defectos bien conocidos del software
4. Parametrización inadecuada del Software
5. Inexistencia de los procedimientos de preservación digital.
5. Falta de conocimientos de los conceptos básicos de la preservación digital a largo plazo.
</v>
      </c>
      <c r="K447" s="1021" t="s">
        <v>313</v>
      </c>
      <c r="L447" s="994" t="s">
        <v>562</v>
      </c>
      <c r="M447" s="1168" t="s">
        <v>1389</v>
      </c>
      <c r="N447" s="994" t="s">
        <v>1928</v>
      </c>
      <c r="O447" s="994" t="s">
        <v>1929</v>
      </c>
      <c r="P447" s="1075" t="s">
        <v>1392</v>
      </c>
      <c r="Q447" s="1887" t="s">
        <v>1392</v>
      </c>
      <c r="R447" s="1015" t="s">
        <v>340</v>
      </c>
      <c r="S447" s="1877">
        <f>IF(R447="Muy Alta",100%,IF(R447="Alta",80%,IF(R447="Media",60%,IF(R447="Baja",40%,IF(R447="Muy Baja",20%,"")))))</f>
        <v>0.8</v>
      </c>
      <c r="T447" s="1015" t="s">
        <v>317</v>
      </c>
      <c r="U447" s="1877">
        <f>IF(T447="Catastrófico",100%,IF(T447="Mayor",80%,IF(T447="Moderado",60%,IF(T447="Menor",40%,IF(T447="Leve",20%,"")))))</f>
        <v>0.2</v>
      </c>
      <c r="V447" s="1015" t="s">
        <v>218</v>
      </c>
      <c r="W447" s="1877">
        <f>IF(V447="Catastrófico",100%,IF(V447="Mayor",80%,IF(V447="Moderado",60%,IF(V447="Menor",40%,IF(V447="Leve",20%,"")))))</f>
        <v>0.6</v>
      </c>
      <c r="X447" s="1029" t="str">
        <f>IF(Y447=100%,"Catastrófico",IF(Y447=80%,"Mayor",IF(Y447=60%,"Moderado",IF(Y447=40%,"Menor",IF(Y447=20%,"Leve","")))))</f>
        <v>Moderado</v>
      </c>
      <c r="Y447" s="1877">
        <f>IF(AND(U447="",W447=""),"",MAX(U447,W447))</f>
        <v>0.6</v>
      </c>
      <c r="Z447" s="1877" t="str">
        <f>CONCATENATE(R447,X447)</f>
        <v>AltaModerado</v>
      </c>
      <c r="AA447" s="1032" t="str">
        <f>IF(Z447="Muy AltaLeve","Alto",IF(Z447="Muy AltaMenor","Alto",IF(Z447="Muy AltaModerado","Alto",IF(Z447="Muy AltaMayor","Alto",IF(Z447="Muy AltaCatastrófico","Extremo",IF(Z447="AltaLeve","Moderado",IF(Z447="AltaMenor","Moderado",IF(Z447="AltaModerado","Alto",IF(Z447="AltaMayor","Alto",IF(Z447="AltaCatastrófico","Extremo",IF(Z447="MediaLeve","Moderado",IF(Z447="MediaMenor","Moderado",IF(Z447="MediaModerado","Moderado",IF(Z447="MediaMayor","Alto",IF(Z447="MediaCatastrófico","Extremo",IF(Z447="BajaLeve","Bajo",IF(Z447="BajaMenor","Moderado",IF(Z447="BajaModerado","Moderado",IF(Z447="BajaMayor","Alto",IF(Z447="BajaCatastrófico","Extremo",IF(Z447="Muy BajaLeve","Bajo",IF(Z447="Muy BajaMenor","Bajo",IF(Z447="Muy BajaModerado","Moderado",IF(Z447="Muy BajaMayor","Alto",IF(Z447="Muy BajaCatastrófico","Extremo","")))))))))))))))))))))))))</f>
        <v>Alto</v>
      </c>
      <c r="AB447" s="97">
        <v>1</v>
      </c>
      <c r="AC447" s="9" t="s">
        <v>1930</v>
      </c>
      <c r="AD447" s="9">
        <v>1.2</v>
      </c>
      <c r="AE447" s="9" t="s">
        <v>1612</v>
      </c>
      <c r="AF447" s="99" t="str">
        <f t="shared" si="33"/>
        <v>Probabilidad</v>
      </c>
      <c r="AG447" s="10" t="s">
        <v>221</v>
      </c>
      <c r="AH447" s="940">
        <f t="shared" si="34"/>
        <v>0.25</v>
      </c>
      <c r="AI447" s="10" t="s">
        <v>734</v>
      </c>
      <c r="AJ447" s="940">
        <f t="shared" si="35"/>
        <v>0.25</v>
      </c>
      <c r="AK447" s="101">
        <f t="shared" si="36"/>
        <v>0.5</v>
      </c>
      <c r="AL447" s="100">
        <f>IFERROR(IF(AF447="Probabilidad",(S447-(+S447*AK447)),IF(AF447="Impacto",S447,"")),"")</f>
        <v>0.4</v>
      </c>
      <c r="AM447" s="100">
        <f>IFERROR(IF(AF447="Impacto",(Y447-(+Y447*AK447)),IF(AF447="Probabilidad",Y447,"")),"")</f>
        <v>0.6</v>
      </c>
      <c r="AN447" s="50" t="s">
        <v>223</v>
      </c>
      <c r="AO447" s="50" t="s">
        <v>224</v>
      </c>
      <c r="AP447" s="50" t="s">
        <v>241</v>
      </c>
      <c r="AQ447" s="50" t="s">
        <v>226</v>
      </c>
      <c r="AR447" s="1764" t="s">
        <v>1931</v>
      </c>
      <c r="AS447" s="1035">
        <f>S447</f>
        <v>0.8</v>
      </c>
      <c r="AT447" s="1035">
        <f>IF(AL447="","",MIN(AL447:AL452))</f>
        <v>5.183999999999999E-2</v>
      </c>
      <c r="AU447" s="1032" t="str">
        <f>IFERROR(IF(AT447="","",IF(AT447&lt;=0.2,"Muy Baja",IF(AT447&lt;=0.4,"Baja",IF(AT447&lt;=0.6,"Media",IF(AT447&lt;=0.8,"Alta","Muy Alta"))))),"")</f>
        <v>Muy Baja</v>
      </c>
      <c r="AV447" s="1035">
        <f>Y447</f>
        <v>0.6</v>
      </c>
      <c r="AW447" s="1035">
        <f>IF(AM447="","",MIN(AM447:AM452))</f>
        <v>0.44999999999999996</v>
      </c>
      <c r="AX447" s="1032" t="str">
        <f>IFERROR(IF(AW447="","",IF(AW447&lt;=0.2,"Leve",IF(AW447&lt;=0.4,"Menor",IF(AW447&lt;=0.6,"Moderado",IF(AW447&lt;=0.8,"Mayor","Catastrófico"))))),"")</f>
        <v>Moderado</v>
      </c>
      <c r="AY447" s="1032" t="str">
        <f>AA447</f>
        <v>Alto</v>
      </c>
      <c r="AZ447" s="1032" t="str">
        <f>IFERROR(IF(OR(AND(AU447="Muy Baja",AX447="Leve"),AND(AU447="Muy Baja",AX447="Menor"),AND(AU447="Baja",AX447="Leve")),"Bajo",IF(OR(AND(AU447="Muy baja",AX447="Moderado"),AND(AU447="Baja",AX447="Menor"),AND(AU447="Baja",AX447="Moderado"),AND(AU447="Media",AX447="Leve"),AND(AU447="Media",AX447="Menor"),AND(AU447="Media",AX447="Moderado"),AND(AU447="Alta",AX447="Leve"),AND(AU447="Alta",AX447="Menor")),"Moderado",IF(OR(AND(AU447="Muy Baja",AX447="Mayor"),AND(AU447="Baja",AX447="Mayor"),AND(AU447="Media",AX447="Mayor"),AND(AU447="Alta",AX447="Moderado"),AND(AU447="Alta",AX447="Mayor"),AND(AU447="Muy Alta",AX447="Leve"),AND(AU447="Muy Alta",AX447="Menor"),AND(AU447="Muy Alta",AX447="Moderado"),AND(AU447="Muy Alta",AX447="Mayor")),"Alto",IF(OR(AND(AU447="Muy Baja",AX447="Catastrófico"),AND(AU447="Baja",AX447="Catastrófico"),AND(AU447="Media",AX447="Catastrófico"),AND(AU447="Alta",AX447="Catastrófico"),AND(AU447="Muy Alta",AX447="Catastrófico")),"Extremo","")))),"")</f>
        <v>Moderado</v>
      </c>
      <c r="BA447" s="1015" t="s">
        <v>228</v>
      </c>
      <c r="BB447" s="46" t="s">
        <v>1932</v>
      </c>
      <c r="BC447" s="46" t="s">
        <v>1909</v>
      </c>
      <c r="BD447" s="103">
        <f t="shared" si="37"/>
        <v>2</v>
      </c>
      <c r="BE447" s="9">
        <v>1</v>
      </c>
      <c r="BF447" s="9"/>
      <c r="BG447" s="9">
        <v>1</v>
      </c>
      <c r="BH447" s="9"/>
      <c r="BI447" s="46" t="s">
        <v>1748</v>
      </c>
      <c r="BJ447" s="46" t="s">
        <v>1910</v>
      </c>
      <c r="BK447" s="46"/>
      <c r="BL447" s="46"/>
      <c r="BM447" s="48"/>
      <c r="BN447" s="48"/>
      <c r="BO447" s="48"/>
      <c r="BP447" s="48"/>
      <c r="BQ447" s="104"/>
      <c r="BR447" s="797"/>
      <c r="BS447" s="883"/>
      <c r="BT447" s="883"/>
      <c r="BU447" s="1050"/>
      <c r="BV447" s="994"/>
      <c r="BW447" s="994"/>
      <c r="BX447" s="1874"/>
      <c r="BY447" s="1852"/>
      <c r="BZ447" s="997"/>
    </row>
    <row r="448" spans="1:78" ht="167" x14ac:dyDescent="0.2">
      <c r="A448" s="1817"/>
      <c r="B448" s="1818"/>
      <c r="C448" s="1819"/>
      <c r="D448" s="1820"/>
      <c r="E448" s="1004"/>
      <c r="F448" s="1759"/>
      <c r="G448" s="995"/>
      <c r="H448" s="1013"/>
      <c r="I448" s="1774"/>
      <c r="J448" s="1767"/>
      <c r="K448" s="1022"/>
      <c r="L448" s="995"/>
      <c r="M448" s="1169"/>
      <c r="N448" s="995"/>
      <c r="O448" s="995"/>
      <c r="P448" s="1191"/>
      <c r="Q448" s="1888"/>
      <c r="R448" s="1774"/>
      <c r="S448" s="1878"/>
      <c r="T448" s="1774"/>
      <c r="U448" s="1878"/>
      <c r="V448" s="1774"/>
      <c r="W448" s="1878"/>
      <c r="X448" s="1781"/>
      <c r="Y448" s="1878"/>
      <c r="Z448" s="1878"/>
      <c r="AA448" s="1769"/>
      <c r="AB448" s="812">
        <v>2</v>
      </c>
      <c r="AC448" s="774" t="s">
        <v>1933</v>
      </c>
      <c r="AD448" s="774">
        <v>1.2</v>
      </c>
      <c r="AE448" s="28" t="s">
        <v>1612</v>
      </c>
      <c r="AF448" s="813" t="str">
        <f t="shared" si="33"/>
        <v>Probabilidad</v>
      </c>
      <c r="AG448" s="780" t="s">
        <v>221</v>
      </c>
      <c r="AH448" s="941">
        <f t="shared" si="34"/>
        <v>0.25</v>
      </c>
      <c r="AI448" s="780" t="s">
        <v>222</v>
      </c>
      <c r="AJ448" s="941">
        <f t="shared" si="35"/>
        <v>0.15</v>
      </c>
      <c r="AK448" s="814">
        <f t="shared" si="36"/>
        <v>0.4</v>
      </c>
      <c r="AL448" s="815">
        <f>IFERROR(IF(AND(AF447="Probabilidad",AF448="Probabilidad"),(AL447-(+AL447*AK448)),IF(AF448="Probabilidad",(S447-(+S447*AK448)),IF(AF448="Impacto",AL447,""))),"")</f>
        <v>0.24</v>
      </c>
      <c r="AM448" s="815">
        <f>IFERROR(IF(AND(AF447="Impacto",AF448="Impacto"),(AM447-(+AM447*AK448)),IF(AF448="Impacto",(Y447-(+Y447*AK448)),IF(AF448="Probabilidad",AM447,""))),"")</f>
        <v>0.6</v>
      </c>
      <c r="AN448" s="751" t="s">
        <v>223</v>
      </c>
      <c r="AO448" s="751" t="s">
        <v>291</v>
      </c>
      <c r="AP448" s="751" t="s">
        <v>241</v>
      </c>
      <c r="AQ448" s="751" t="s">
        <v>226</v>
      </c>
      <c r="AR448" s="1013"/>
      <c r="AS448" s="1767"/>
      <c r="AT448" s="1767"/>
      <c r="AU448" s="1769"/>
      <c r="AV448" s="1767"/>
      <c r="AW448" s="1767"/>
      <c r="AX448" s="1769"/>
      <c r="AY448" s="1769"/>
      <c r="AZ448" s="1769"/>
      <c r="BA448" s="1774"/>
      <c r="BB448" s="789"/>
      <c r="BC448" s="789"/>
      <c r="BD448" s="822" t="str">
        <f t="shared" si="37"/>
        <v/>
      </c>
      <c r="BE448" s="774"/>
      <c r="BF448" s="774"/>
      <c r="BG448" s="774"/>
      <c r="BH448" s="774"/>
      <c r="BI448" s="789"/>
      <c r="BJ448" s="789"/>
      <c r="BK448" s="789"/>
      <c r="BL448" s="789"/>
      <c r="BM448" s="791"/>
      <c r="BN448" s="791"/>
      <c r="BO448" s="791"/>
      <c r="BP448" s="791"/>
      <c r="BQ448" s="792"/>
      <c r="BR448" s="796"/>
      <c r="BS448" s="884"/>
      <c r="BT448" s="884"/>
      <c r="BU448" s="1051"/>
      <c r="BV448" s="995"/>
      <c r="BW448" s="995"/>
      <c r="BX448" s="1875"/>
      <c r="BY448" s="1853"/>
      <c r="BZ448" s="998"/>
    </row>
    <row r="449" spans="1:78" ht="145" x14ac:dyDescent="0.2">
      <c r="A449" s="1817"/>
      <c r="B449" s="1818"/>
      <c r="C449" s="1819"/>
      <c r="D449" s="1820"/>
      <c r="E449" s="1004"/>
      <c r="F449" s="1759"/>
      <c r="G449" s="995"/>
      <c r="H449" s="1013"/>
      <c r="I449" s="1774"/>
      <c r="J449" s="1767"/>
      <c r="K449" s="1022"/>
      <c r="L449" s="995"/>
      <c r="M449" s="1169"/>
      <c r="N449" s="995"/>
      <c r="O449" s="995"/>
      <c r="P449" s="1191"/>
      <c r="Q449" s="1888"/>
      <c r="R449" s="1774"/>
      <c r="S449" s="1878"/>
      <c r="T449" s="1774"/>
      <c r="U449" s="1878"/>
      <c r="V449" s="1774"/>
      <c r="W449" s="1878"/>
      <c r="X449" s="1781"/>
      <c r="Y449" s="1878"/>
      <c r="Z449" s="1878"/>
      <c r="AA449" s="1769"/>
      <c r="AB449" s="812">
        <v>3</v>
      </c>
      <c r="AC449" s="774" t="s">
        <v>1934</v>
      </c>
      <c r="AD449" s="774">
        <v>2</v>
      </c>
      <c r="AE449" s="774" t="s">
        <v>1612</v>
      </c>
      <c r="AF449" s="813" t="str">
        <f t="shared" si="33"/>
        <v>Impacto</v>
      </c>
      <c r="AG449" s="780" t="s">
        <v>264</v>
      </c>
      <c r="AH449" s="941">
        <f t="shared" si="34"/>
        <v>0.1</v>
      </c>
      <c r="AI449" s="780" t="s">
        <v>222</v>
      </c>
      <c r="AJ449" s="941">
        <f t="shared" si="35"/>
        <v>0.15</v>
      </c>
      <c r="AK449" s="814">
        <f t="shared" si="36"/>
        <v>0.25</v>
      </c>
      <c r="AL449" s="815">
        <f>IFERROR(IF(AND(AF448="Probabilidad",AF449="Probabilidad"),(AL448-(+AL448*AK449)),IF(AND(AF448="Impacto",AF449="Probabilidad"),(AL447-(+AL447*AK449)),IF(AF449="Impacto",AL448,""))),"")</f>
        <v>0.24</v>
      </c>
      <c r="AM449" s="815">
        <f>IFERROR(IF(AND(AF448="Impacto",AF449="Impacto"),(AM448-(+AM448*AK449)),IF(AND(AF448="Probabilidad",AF449="Impacto"),(AM447-(+AM447*AK449)),IF(AF449="Probabilidad",AM448,""))),"")</f>
        <v>0.44999999999999996</v>
      </c>
      <c r="AN449" s="751" t="s">
        <v>223</v>
      </c>
      <c r="AO449" s="751" t="s">
        <v>443</v>
      </c>
      <c r="AP449" s="751" t="s">
        <v>241</v>
      </c>
      <c r="AQ449" s="751" t="s">
        <v>226</v>
      </c>
      <c r="AR449" s="1013"/>
      <c r="AS449" s="1767"/>
      <c r="AT449" s="1767"/>
      <c r="AU449" s="1769"/>
      <c r="AV449" s="1767"/>
      <c r="AW449" s="1767"/>
      <c r="AX449" s="1769"/>
      <c r="AY449" s="1769"/>
      <c r="AZ449" s="1769"/>
      <c r="BA449" s="1774"/>
      <c r="BB449" s="789"/>
      <c r="BC449" s="789"/>
      <c r="BD449" s="822" t="str">
        <f t="shared" si="37"/>
        <v/>
      </c>
      <c r="BE449" s="774"/>
      <c r="BF449" s="774"/>
      <c r="BG449" s="774"/>
      <c r="BH449" s="774"/>
      <c r="BI449" s="789"/>
      <c r="BJ449" s="789"/>
      <c r="BK449" s="789"/>
      <c r="BL449" s="789"/>
      <c r="BM449" s="791"/>
      <c r="BN449" s="791"/>
      <c r="BO449" s="791"/>
      <c r="BP449" s="791"/>
      <c r="BQ449" s="792"/>
      <c r="BR449" s="796"/>
      <c r="BS449" s="884"/>
      <c r="BT449" s="884"/>
      <c r="BU449" s="1051"/>
      <c r="BV449" s="995"/>
      <c r="BW449" s="995"/>
      <c r="BX449" s="1875"/>
      <c r="BY449" s="1853"/>
      <c r="BZ449" s="998"/>
    </row>
    <row r="450" spans="1:78" ht="167" x14ac:dyDescent="0.2">
      <c r="A450" s="1817"/>
      <c r="B450" s="1818"/>
      <c r="C450" s="1819"/>
      <c r="D450" s="1820"/>
      <c r="E450" s="1004"/>
      <c r="F450" s="1759"/>
      <c r="G450" s="995"/>
      <c r="H450" s="1013"/>
      <c r="I450" s="1774"/>
      <c r="J450" s="1767"/>
      <c r="K450" s="1022"/>
      <c r="L450" s="995"/>
      <c r="M450" s="1169"/>
      <c r="N450" s="995"/>
      <c r="O450" s="995"/>
      <c r="P450" s="1191"/>
      <c r="Q450" s="1888"/>
      <c r="R450" s="1774"/>
      <c r="S450" s="1878"/>
      <c r="T450" s="1774"/>
      <c r="U450" s="1878"/>
      <c r="V450" s="1774"/>
      <c r="W450" s="1878"/>
      <c r="X450" s="1781"/>
      <c r="Y450" s="1878"/>
      <c r="Z450" s="1878"/>
      <c r="AA450" s="1769"/>
      <c r="AB450" s="812">
        <v>4</v>
      </c>
      <c r="AC450" s="774" t="s">
        <v>2704</v>
      </c>
      <c r="AD450" s="774">
        <v>1</v>
      </c>
      <c r="AE450" s="774" t="s">
        <v>1612</v>
      </c>
      <c r="AF450" s="813" t="str">
        <f t="shared" si="33"/>
        <v>Probabilidad</v>
      </c>
      <c r="AG450" s="780" t="s">
        <v>221</v>
      </c>
      <c r="AH450" s="941">
        <f t="shared" si="34"/>
        <v>0.25</v>
      </c>
      <c r="AI450" s="780" t="s">
        <v>222</v>
      </c>
      <c r="AJ450" s="941">
        <f t="shared" si="35"/>
        <v>0.15</v>
      </c>
      <c r="AK450" s="814">
        <f t="shared" si="36"/>
        <v>0.4</v>
      </c>
      <c r="AL450" s="815">
        <f>IFERROR(IF(AND(AF449="Probabilidad",AF450="Probabilidad"),(AL449-(+AL449*AK450)),IF(AND(AF449="Impacto",AF450="Probabilidad"),(AL448-(+AL448*AK450)),IF(AF450="Impacto",AL449,""))),"")</f>
        <v>0.14399999999999999</v>
      </c>
      <c r="AM450" s="815">
        <f>IFERROR(IF(AND(AF449="Impacto",AF450="Impacto"),(AM449-(+AM449*AK450)),IF(AND(AF449="Probabilidad",AF450="Impacto"),(AM448-(+AM448*AK450)),IF(AF450="Probabilidad",AM449,""))),"")</f>
        <v>0.44999999999999996</v>
      </c>
      <c r="AN450" s="751" t="s">
        <v>223</v>
      </c>
      <c r="AO450" s="751" t="s">
        <v>291</v>
      </c>
      <c r="AP450" s="751" t="s">
        <v>241</v>
      </c>
      <c r="AQ450" s="751" t="s">
        <v>226</v>
      </c>
      <c r="AR450" s="1013"/>
      <c r="AS450" s="1767"/>
      <c r="AT450" s="1767"/>
      <c r="AU450" s="1769"/>
      <c r="AV450" s="1767"/>
      <c r="AW450" s="1767"/>
      <c r="AX450" s="1769"/>
      <c r="AY450" s="1769"/>
      <c r="AZ450" s="1769"/>
      <c r="BA450" s="1774"/>
      <c r="BB450" s="789"/>
      <c r="BC450" s="789"/>
      <c r="BD450" s="822" t="str">
        <f t="shared" si="37"/>
        <v/>
      </c>
      <c r="BE450" s="774"/>
      <c r="BF450" s="774"/>
      <c r="BG450" s="774"/>
      <c r="BH450" s="774"/>
      <c r="BI450" s="789"/>
      <c r="BJ450" s="789"/>
      <c r="BK450" s="789"/>
      <c r="BL450" s="789"/>
      <c r="BM450" s="791"/>
      <c r="BN450" s="791"/>
      <c r="BO450" s="791"/>
      <c r="BP450" s="791"/>
      <c r="BQ450" s="792"/>
      <c r="BR450" s="796"/>
      <c r="BS450" s="884"/>
      <c r="BT450" s="884"/>
      <c r="BU450" s="1051"/>
      <c r="BV450" s="995"/>
      <c r="BW450" s="995"/>
      <c r="BX450" s="1875"/>
      <c r="BY450" s="1853"/>
      <c r="BZ450" s="998"/>
    </row>
    <row r="451" spans="1:78" ht="167" x14ac:dyDescent="0.2">
      <c r="A451" s="1817"/>
      <c r="B451" s="1818"/>
      <c r="C451" s="1819"/>
      <c r="D451" s="1820"/>
      <c r="E451" s="1004"/>
      <c r="F451" s="1759"/>
      <c r="G451" s="995"/>
      <c r="H451" s="1013"/>
      <c r="I451" s="1774"/>
      <c r="J451" s="1767"/>
      <c r="K451" s="1022"/>
      <c r="L451" s="995"/>
      <c r="M451" s="1169"/>
      <c r="N451" s="995"/>
      <c r="O451" s="995"/>
      <c r="P451" s="1191"/>
      <c r="Q451" s="1888"/>
      <c r="R451" s="1774"/>
      <c r="S451" s="1878"/>
      <c r="T451" s="1774"/>
      <c r="U451" s="1878"/>
      <c r="V451" s="1774"/>
      <c r="W451" s="1878"/>
      <c r="X451" s="1781"/>
      <c r="Y451" s="1878"/>
      <c r="Z451" s="1878"/>
      <c r="AA451" s="1769"/>
      <c r="AB451" s="812">
        <v>5</v>
      </c>
      <c r="AC451" s="774" t="s">
        <v>1935</v>
      </c>
      <c r="AD451" s="774" t="s">
        <v>1854</v>
      </c>
      <c r="AE451" s="774" t="s">
        <v>1925</v>
      </c>
      <c r="AF451" s="813" t="str">
        <f t="shared" si="33"/>
        <v>Probabilidad</v>
      </c>
      <c r="AG451" s="780" t="s">
        <v>221</v>
      </c>
      <c r="AH451" s="941">
        <f t="shared" si="34"/>
        <v>0.25</v>
      </c>
      <c r="AI451" s="780" t="s">
        <v>222</v>
      </c>
      <c r="AJ451" s="941">
        <f t="shared" si="35"/>
        <v>0.15</v>
      </c>
      <c r="AK451" s="814">
        <f t="shared" si="36"/>
        <v>0.4</v>
      </c>
      <c r="AL451" s="815">
        <f>IFERROR(IF(AND(AF450="Probabilidad",AF451="Probabilidad"),(AL450-(+AL450*AK451)),IF(AND(AF450="Impacto",AF451="Probabilidad"),(AL449-(+AL449*AK451)),IF(AF451="Impacto",AL450,""))),"")</f>
        <v>8.6399999999999991E-2</v>
      </c>
      <c r="AM451" s="815">
        <f>IFERROR(IF(AND(AF450="Impacto",AF451="Impacto"),(AM450-(+AM450*AK451)),IF(AND(AF450="Probabilidad",AF451="Impacto"),(AM449-(+AM449*AK451)),IF(AF451="Probabilidad",AM450,""))),"")</f>
        <v>0.44999999999999996</v>
      </c>
      <c r="AN451" s="751" t="s">
        <v>223</v>
      </c>
      <c r="AO451" s="751" t="s">
        <v>291</v>
      </c>
      <c r="AP451" s="751" t="s">
        <v>241</v>
      </c>
      <c r="AQ451" s="751" t="s">
        <v>226</v>
      </c>
      <c r="AR451" s="1013"/>
      <c r="AS451" s="1767"/>
      <c r="AT451" s="1767"/>
      <c r="AU451" s="1769"/>
      <c r="AV451" s="1767"/>
      <c r="AW451" s="1767"/>
      <c r="AX451" s="1769"/>
      <c r="AY451" s="1769"/>
      <c r="AZ451" s="1769"/>
      <c r="BA451" s="1774"/>
      <c r="BB451" s="789"/>
      <c r="BC451" s="789"/>
      <c r="BD451" s="822" t="str">
        <f t="shared" si="37"/>
        <v/>
      </c>
      <c r="BE451" s="774"/>
      <c r="BF451" s="774"/>
      <c r="BG451" s="774"/>
      <c r="BH451" s="774"/>
      <c r="BI451" s="789"/>
      <c r="BJ451" s="789"/>
      <c r="BK451" s="789"/>
      <c r="BL451" s="789"/>
      <c r="BM451" s="791"/>
      <c r="BN451" s="791"/>
      <c r="BO451" s="791"/>
      <c r="BP451" s="791"/>
      <c r="BQ451" s="792"/>
      <c r="BR451" s="796"/>
      <c r="BS451" s="884"/>
      <c r="BT451" s="884"/>
      <c r="BU451" s="1051"/>
      <c r="BV451" s="995"/>
      <c r="BW451" s="995"/>
      <c r="BX451" s="1875"/>
      <c r="BY451" s="1853"/>
      <c r="BZ451" s="998"/>
    </row>
    <row r="452" spans="1:78" ht="168" thickBot="1" x14ac:dyDescent="0.25">
      <c r="A452" s="1817"/>
      <c r="B452" s="1818"/>
      <c r="C452" s="1819"/>
      <c r="D452" s="1821"/>
      <c r="E452" s="1005"/>
      <c r="F452" s="1760"/>
      <c r="G452" s="996"/>
      <c r="H452" s="1014"/>
      <c r="I452" s="1775"/>
      <c r="J452" s="1768"/>
      <c r="K452" s="1023"/>
      <c r="L452" s="996"/>
      <c r="M452" s="1170"/>
      <c r="N452" s="996"/>
      <c r="O452" s="996"/>
      <c r="P452" s="1192"/>
      <c r="Q452" s="1889"/>
      <c r="R452" s="1775"/>
      <c r="S452" s="1879"/>
      <c r="T452" s="1775"/>
      <c r="U452" s="1879"/>
      <c r="V452" s="1775"/>
      <c r="W452" s="1879"/>
      <c r="X452" s="1782"/>
      <c r="Y452" s="1879"/>
      <c r="Z452" s="1879"/>
      <c r="AA452" s="1770"/>
      <c r="AB452" s="773">
        <v>6</v>
      </c>
      <c r="AC452" s="774" t="s">
        <v>1936</v>
      </c>
      <c r="AD452" s="774">
        <v>1</v>
      </c>
      <c r="AE452" s="774" t="s">
        <v>1552</v>
      </c>
      <c r="AF452" s="896" t="str">
        <f t="shared" si="33"/>
        <v>Probabilidad</v>
      </c>
      <c r="AG452" s="888" t="s">
        <v>221</v>
      </c>
      <c r="AH452" s="942">
        <f t="shared" si="34"/>
        <v>0.25</v>
      </c>
      <c r="AI452" s="888" t="s">
        <v>222</v>
      </c>
      <c r="AJ452" s="942">
        <f t="shared" si="35"/>
        <v>0.15</v>
      </c>
      <c r="AK452" s="889">
        <f t="shared" si="36"/>
        <v>0.4</v>
      </c>
      <c r="AL452" s="815">
        <f>IFERROR(IF(AND(AF451="Probabilidad",AF452="Probabilidad"),(AL451-(+AL451*AK452)),IF(AND(AF451="Impacto",AF452="Probabilidad"),(AL450-(+AL450*AK452)),IF(AF452="Impacto",AL451,""))),"")</f>
        <v>5.183999999999999E-2</v>
      </c>
      <c r="AM452" s="815">
        <f>IFERROR(IF(AND(AF451="Impacto",AF452="Impacto"),(AM451-(+AM451*AK452)),IF(AND(AF451="Probabilidad",AF452="Impacto"),(AM450-(+AM450*AK452)),IF(AF452="Probabilidad",AM451,""))),"")</f>
        <v>0.44999999999999996</v>
      </c>
      <c r="AN452" s="51" t="s">
        <v>859</v>
      </c>
      <c r="AO452" s="51" t="s">
        <v>291</v>
      </c>
      <c r="AP452" s="51" t="s">
        <v>241</v>
      </c>
      <c r="AQ452" s="51" t="s">
        <v>226</v>
      </c>
      <c r="AR452" s="1014"/>
      <c r="AS452" s="1768"/>
      <c r="AT452" s="1768"/>
      <c r="AU452" s="1770"/>
      <c r="AV452" s="1768"/>
      <c r="AW452" s="1768"/>
      <c r="AX452" s="1770"/>
      <c r="AY452" s="1770"/>
      <c r="AZ452" s="1770"/>
      <c r="BA452" s="1775"/>
      <c r="BB452" s="770"/>
      <c r="BC452" s="770"/>
      <c r="BD452" s="762" t="str">
        <f t="shared" si="37"/>
        <v/>
      </c>
      <c r="BE452" s="757"/>
      <c r="BF452" s="757"/>
      <c r="BG452" s="757"/>
      <c r="BH452" s="757"/>
      <c r="BI452" s="770"/>
      <c r="BJ452" s="770"/>
      <c r="BK452" s="770"/>
      <c r="BL452" s="770"/>
      <c r="BM452" s="749"/>
      <c r="BN452" s="749"/>
      <c r="BO452" s="749"/>
      <c r="BP452" s="749"/>
      <c r="BQ452" s="766"/>
      <c r="BR452" s="890"/>
      <c r="BS452" s="891"/>
      <c r="BT452" s="891"/>
      <c r="BU452" s="1052"/>
      <c r="BV452" s="996"/>
      <c r="BW452" s="996"/>
      <c r="BX452" s="1876"/>
      <c r="BY452" s="1854"/>
      <c r="BZ452" s="999"/>
    </row>
    <row r="453" spans="1:78" ht="167" x14ac:dyDescent="0.2">
      <c r="A453" s="1817"/>
      <c r="B453" s="1818"/>
      <c r="C453" s="1819"/>
      <c r="D453" s="1000" t="s">
        <v>1387</v>
      </c>
      <c r="E453" s="1003" t="s">
        <v>896</v>
      </c>
      <c r="F453" s="1006">
        <v>5</v>
      </c>
      <c r="G453" s="994" t="s">
        <v>1937</v>
      </c>
      <c r="H453" s="1012" t="s">
        <v>1246</v>
      </c>
      <c r="I453" s="1015" t="s">
        <v>1218</v>
      </c>
      <c r="J453" s="1812" t="str">
        <f>IF(D453="","",IF(D453="RG",[1]Árbol!A464,IF(D453="RIC",[1]Árbol!A464,IF(D453="RLAFT",[1]Árbol!A464,IF(D453="RF",[1]Árbol!A464,IF(I453="","",(CONCATENATE(I453," ",$M$3," ",G453," ",$M$4," ",O453," ",$M$5," ",N453))))))))</f>
        <v xml:space="preserve">Pérdida de confidencialidad e integridad de 1. Archivo Central 
2. Centro Documental (Archivo Intermedio)  1. Pérdida, destrucción de documentos
2. Fallas Humanas  1. Uso inadecuado o descuidado del control de acceso físico a las edificaciones y los recintos
2. Desconocimiento de Políticas de Seguridad </v>
      </c>
      <c r="K453" s="1021" t="s">
        <v>313</v>
      </c>
      <c r="L453" s="994" t="s">
        <v>1179</v>
      </c>
      <c r="M453" s="1168" t="s">
        <v>1389</v>
      </c>
      <c r="N453" s="994" t="s">
        <v>1938</v>
      </c>
      <c r="O453" s="994" t="s">
        <v>1939</v>
      </c>
      <c r="P453" s="1353" t="s">
        <v>1392</v>
      </c>
      <c r="Q453" s="1887" t="s">
        <v>1392</v>
      </c>
      <c r="R453" s="1015" t="s">
        <v>250</v>
      </c>
      <c r="S453" s="1877">
        <f>IF(R453="Muy Alta",100%,IF(R453="Alta",80%,IF(R453="Media",60%,IF(R453="Baja",40%,IF(R453="Muy Baja",20%,"")))))</f>
        <v>0.4</v>
      </c>
      <c r="T453" s="1015" t="s">
        <v>317</v>
      </c>
      <c r="U453" s="1877">
        <f>IF(T453="Catastrófico",100%,IF(T453="Mayor",80%,IF(T453="Moderado",60%,IF(T453="Menor",40%,IF(T453="Leve",20%,"")))))</f>
        <v>0.2</v>
      </c>
      <c r="V453" s="1015" t="s">
        <v>218</v>
      </c>
      <c r="W453" s="1877">
        <f>IF(V453="Catastrófico",100%,IF(V453="Mayor",80%,IF(V453="Moderado",60%,IF(V453="Menor",40%,IF(V453="Leve",20%,"")))))</f>
        <v>0.6</v>
      </c>
      <c r="X453" s="1029" t="str">
        <f>IF(Y453=100%,"Catastrófico",IF(Y453=80%,"Mayor",IF(Y453=60%,"Moderado",IF(Y453=40%,"Menor",IF(Y453=20%,"Leve","")))))</f>
        <v>Moderado</v>
      </c>
      <c r="Y453" s="1877">
        <f>IF(AND(U453="",W453=""),"",MAX(U453,W453))</f>
        <v>0.6</v>
      </c>
      <c r="Z453" s="1877" t="str">
        <f>CONCATENATE(R453,X453)</f>
        <v>BajaModerado</v>
      </c>
      <c r="AA453" s="1032" t="str">
        <f>IF(Z453="Muy AltaLeve","Alto",IF(Z453="Muy AltaMenor","Alto",IF(Z453="Muy AltaModerado","Alto",IF(Z453="Muy AltaMayor","Alto",IF(Z453="Muy AltaCatastrófico","Extremo",IF(Z453="AltaLeve","Moderado",IF(Z453="AltaMenor","Moderado",IF(Z453="AltaModerado","Alto",IF(Z453="AltaMayor","Alto",IF(Z453="AltaCatastrófico","Extremo",IF(Z453="MediaLeve","Moderado",IF(Z453="MediaMenor","Moderado",IF(Z453="MediaModerado","Moderado",IF(Z453="MediaMayor","Alto",IF(Z453="MediaCatastrófico","Extremo",IF(Z453="BajaLeve","Bajo",IF(Z453="BajaMenor","Moderado",IF(Z453="BajaModerado","Moderado",IF(Z453="BajaMayor","Alto",IF(Z453="BajaCatastrófico","Extremo",IF(Z453="Muy BajaLeve","Bajo",IF(Z453="Muy BajaMenor","Bajo",IF(Z453="Muy BajaModerado","Moderado",IF(Z453="Muy BajaMayor","Alto",IF(Z453="Muy BajaCatastrófico","Extremo","")))))))))))))))))))))))))</f>
        <v>Moderado</v>
      </c>
      <c r="AB453" s="97">
        <v>1</v>
      </c>
      <c r="AC453" s="9" t="s">
        <v>1914</v>
      </c>
      <c r="AD453" s="9">
        <v>1</v>
      </c>
      <c r="AE453" s="9" t="s">
        <v>1480</v>
      </c>
      <c r="AF453" s="231" t="str">
        <f t="shared" si="33"/>
        <v>Probabilidad</v>
      </c>
      <c r="AG453" s="10" t="s">
        <v>221</v>
      </c>
      <c r="AH453" s="940">
        <f t="shared" si="34"/>
        <v>0.25</v>
      </c>
      <c r="AI453" s="10" t="s">
        <v>222</v>
      </c>
      <c r="AJ453" s="940">
        <f t="shared" si="35"/>
        <v>0.15</v>
      </c>
      <c r="AK453" s="101">
        <f t="shared" si="36"/>
        <v>0.4</v>
      </c>
      <c r="AL453" s="100">
        <f>IFERROR(IF(AF453="Probabilidad",(S453-(+S453*AK453)),IF(AF453="Impacto",S453,"")),"")</f>
        <v>0.24</v>
      </c>
      <c r="AM453" s="100">
        <f>IFERROR(IF(AF453="Impacto",(Y453-(+Y453*AK453)),IF(AF453="Probabilidad",Y453,"")),"")</f>
        <v>0.6</v>
      </c>
      <c r="AN453" s="50" t="s">
        <v>859</v>
      </c>
      <c r="AO453" s="50" t="s">
        <v>291</v>
      </c>
      <c r="AP453" s="50" t="s">
        <v>241</v>
      </c>
      <c r="AQ453" s="50" t="s">
        <v>226</v>
      </c>
      <c r="AR453" s="1764" t="s">
        <v>1917</v>
      </c>
      <c r="AS453" s="1035">
        <f>S453</f>
        <v>0.4</v>
      </c>
      <c r="AT453" s="1035">
        <f>IF(AL453="","",MIN(AL453:AL458))</f>
        <v>0.16799999999999998</v>
      </c>
      <c r="AU453" s="1032" t="str">
        <f>IFERROR(IF(AT453="","",IF(AT453&lt;=0.2,"Muy Baja",IF(AT453&lt;=0.4,"Baja",IF(AT453&lt;=0.6,"Media",IF(AT453&lt;=0.8,"Alta","Muy Alta"))))),"")</f>
        <v>Muy Baja</v>
      </c>
      <c r="AV453" s="1035">
        <f>Y453</f>
        <v>0.6</v>
      </c>
      <c r="AW453" s="1035">
        <f>IF(AM453="","",MIN(AM453:AM458))</f>
        <v>0.6</v>
      </c>
      <c r="AX453" s="1032" t="str">
        <f>IFERROR(IF(AW453="","",IF(AW453&lt;=0.2,"Leve",IF(AW453&lt;=0.4,"Menor",IF(AW453&lt;=0.6,"Moderado",IF(AW453&lt;=0.8,"Mayor","Catastrófico"))))),"")</f>
        <v>Moderado</v>
      </c>
      <c r="AY453" s="1032" t="str">
        <f>AA453</f>
        <v>Moderado</v>
      </c>
      <c r="AZ453" s="1032" t="str">
        <f>IFERROR(IF(OR(AND(AU453="Muy Baja",AX453="Leve"),AND(AU453="Muy Baja",AX453="Menor"),AND(AU453="Baja",AX453="Leve")),"Bajo",IF(OR(AND(AU453="Muy baja",AX453="Moderado"),AND(AU453="Baja",AX453="Menor"),AND(AU453="Baja",AX453="Moderado"),AND(AU453="Media",AX453="Leve"),AND(AU453="Media",AX453="Menor"),AND(AU453="Media",AX453="Moderado"),AND(AU453="Alta",AX453="Leve"),AND(AU453="Alta",AX453="Menor")),"Moderado",IF(OR(AND(AU453="Muy Baja",AX453="Mayor"),AND(AU453="Baja",AX453="Mayor"),AND(AU453="Media",AX453="Mayor"),AND(AU453="Alta",AX453="Moderado"),AND(AU453="Alta",AX453="Mayor"),AND(AU453="Muy Alta",AX453="Leve"),AND(AU453="Muy Alta",AX453="Menor"),AND(AU453="Muy Alta",AX453="Moderado"),AND(AU453="Muy Alta",AX453="Mayor")),"Alto",IF(OR(AND(AU453="Muy Baja",AX453="Catastrófico"),AND(AU453="Baja",AX453="Catastrófico"),AND(AU453="Media",AX453="Catastrófico"),AND(AU453="Alta",AX453="Catastrófico"),AND(AU453="Muy Alta",AX453="Catastrófico")),"Extremo","")))),"")</f>
        <v>Moderado</v>
      </c>
      <c r="BA453" s="1015" t="s">
        <v>228</v>
      </c>
      <c r="BB453" s="46" t="s">
        <v>1940</v>
      </c>
      <c r="BC453" s="46" t="s">
        <v>1909</v>
      </c>
      <c r="BD453" s="103">
        <f t="shared" si="37"/>
        <v>2</v>
      </c>
      <c r="BE453" s="9">
        <v>1</v>
      </c>
      <c r="BF453" s="9"/>
      <c r="BG453" s="9">
        <v>1</v>
      </c>
      <c r="BH453" s="9"/>
      <c r="BI453" s="46" t="s">
        <v>1748</v>
      </c>
      <c r="BJ453" s="46" t="s">
        <v>1910</v>
      </c>
      <c r="BK453" s="619"/>
      <c r="BL453" s="46"/>
      <c r="BM453" s="48"/>
      <c r="BN453" s="48"/>
      <c r="BO453" s="48"/>
      <c r="BP453" s="48"/>
      <c r="BQ453" s="104"/>
      <c r="BR453" s="797"/>
      <c r="BS453" s="883"/>
      <c r="BT453" s="883"/>
      <c r="BU453" s="1050"/>
      <c r="BV453" s="994"/>
      <c r="BW453" s="994"/>
      <c r="BX453" s="1874"/>
      <c r="BY453" s="1852"/>
      <c r="BZ453" s="997"/>
    </row>
    <row r="454" spans="1:78" ht="167" x14ac:dyDescent="0.2">
      <c r="A454" s="1817"/>
      <c r="B454" s="1818"/>
      <c r="C454" s="1819"/>
      <c r="D454" s="1820"/>
      <c r="E454" s="1004"/>
      <c r="F454" s="1759"/>
      <c r="G454" s="995"/>
      <c r="H454" s="1013"/>
      <c r="I454" s="1774"/>
      <c r="J454" s="1767"/>
      <c r="K454" s="1022"/>
      <c r="L454" s="995"/>
      <c r="M454" s="1169"/>
      <c r="N454" s="995"/>
      <c r="O454" s="995"/>
      <c r="P454" s="1488"/>
      <c r="Q454" s="1888"/>
      <c r="R454" s="1774"/>
      <c r="S454" s="1878"/>
      <c r="T454" s="1774"/>
      <c r="U454" s="1878"/>
      <c r="V454" s="1774"/>
      <c r="W454" s="1878"/>
      <c r="X454" s="1781"/>
      <c r="Y454" s="1878"/>
      <c r="Z454" s="1878"/>
      <c r="AA454" s="1769"/>
      <c r="AB454" s="812">
        <v>2</v>
      </c>
      <c r="AC454" s="774" t="s">
        <v>1941</v>
      </c>
      <c r="AD454" s="774">
        <v>2</v>
      </c>
      <c r="AE454" s="774" t="s">
        <v>1480</v>
      </c>
      <c r="AF454" s="813" t="str">
        <f t="shared" si="33"/>
        <v>Probabilidad</v>
      </c>
      <c r="AG454" s="780" t="s">
        <v>281</v>
      </c>
      <c r="AH454" s="941">
        <f t="shared" si="34"/>
        <v>0.15</v>
      </c>
      <c r="AI454" s="780" t="s">
        <v>222</v>
      </c>
      <c r="AJ454" s="941">
        <f t="shared" si="35"/>
        <v>0.15</v>
      </c>
      <c r="AK454" s="814">
        <f t="shared" si="36"/>
        <v>0.3</v>
      </c>
      <c r="AL454" s="815">
        <f>IFERROR(IF(AND(AF453="Probabilidad",AF454="Probabilidad"),(AL453-(+AL453*AK454)),IF(AF454="Probabilidad",(S453-(+S453*AK454)),IF(AF454="Impacto",AL453,""))),"")</f>
        <v>0.16799999999999998</v>
      </c>
      <c r="AM454" s="815">
        <f>IFERROR(IF(AND(AF453="Impacto",AF454="Impacto"),(AM453-(+AM453*AK454)),IF(AF454="Impacto",(Y453-(+Y453*AK454)),IF(AF454="Probabilidad",AM453,""))),"")</f>
        <v>0.6</v>
      </c>
      <c r="AN454" s="751" t="s">
        <v>859</v>
      </c>
      <c r="AO454" s="751" t="s">
        <v>291</v>
      </c>
      <c r="AP454" s="751" t="s">
        <v>241</v>
      </c>
      <c r="AQ454" s="751" t="s">
        <v>226</v>
      </c>
      <c r="AR454" s="1013"/>
      <c r="AS454" s="1767"/>
      <c r="AT454" s="1767"/>
      <c r="AU454" s="1769"/>
      <c r="AV454" s="1767"/>
      <c r="AW454" s="1767"/>
      <c r="AX454" s="1769"/>
      <c r="AY454" s="1769"/>
      <c r="AZ454" s="1769"/>
      <c r="BA454" s="1774"/>
      <c r="BB454" s="789"/>
      <c r="BC454" s="789"/>
      <c r="BD454" s="822" t="str">
        <f t="shared" si="37"/>
        <v/>
      </c>
      <c r="BE454" s="774"/>
      <c r="BF454" s="774"/>
      <c r="BG454" s="774"/>
      <c r="BH454" s="774"/>
      <c r="BI454" s="789"/>
      <c r="BJ454" s="789"/>
      <c r="BK454" s="789"/>
      <c r="BL454" s="789"/>
      <c r="BM454" s="791"/>
      <c r="BN454" s="791"/>
      <c r="BO454" s="791"/>
      <c r="BP454" s="791"/>
      <c r="BQ454" s="792"/>
      <c r="BR454" s="796"/>
      <c r="BS454" s="884"/>
      <c r="BT454" s="884"/>
      <c r="BU454" s="1051"/>
      <c r="BV454" s="995"/>
      <c r="BW454" s="995"/>
      <c r="BX454" s="1875"/>
      <c r="BY454" s="1853"/>
      <c r="BZ454" s="998"/>
    </row>
    <row r="455" spans="1:78" ht="16" x14ac:dyDescent="0.2">
      <c r="A455" s="1817"/>
      <c r="B455" s="1818"/>
      <c r="C455" s="1819"/>
      <c r="D455" s="1820"/>
      <c r="E455" s="1004"/>
      <c r="F455" s="1759"/>
      <c r="G455" s="995"/>
      <c r="H455" s="1013"/>
      <c r="I455" s="1774"/>
      <c r="J455" s="1767"/>
      <c r="K455" s="1022"/>
      <c r="L455" s="995"/>
      <c r="M455" s="1169"/>
      <c r="N455" s="995"/>
      <c r="O455" s="995"/>
      <c r="P455" s="1488"/>
      <c r="Q455" s="1888"/>
      <c r="R455" s="1774"/>
      <c r="S455" s="1878"/>
      <c r="T455" s="1774"/>
      <c r="U455" s="1878"/>
      <c r="V455" s="1774"/>
      <c r="W455" s="1878"/>
      <c r="X455" s="1781"/>
      <c r="Y455" s="1878"/>
      <c r="Z455" s="1878"/>
      <c r="AA455" s="1769"/>
      <c r="AB455" s="812">
        <v>3</v>
      </c>
      <c r="AC455" s="774"/>
      <c r="AD455" s="774"/>
      <c r="AE455" s="774"/>
      <c r="AF455" s="813" t="str">
        <f t="shared" si="33"/>
        <v/>
      </c>
      <c r="AG455" s="780"/>
      <c r="AH455" s="941" t="str">
        <f t="shared" si="34"/>
        <v/>
      </c>
      <c r="AI455" s="780"/>
      <c r="AJ455" s="941" t="str">
        <f t="shared" si="35"/>
        <v/>
      </c>
      <c r="AK455" s="814" t="str">
        <f t="shared" si="36"/>
        <v/>
      </c>
      <c r="AL455" s="815" t="str">
        <f>IFERROR(IF(AND(AF454="Probabilidad",AF455="Probabilidad"),(AL454-(+AL454*AK455)),IF(AND(AF454="Impacto",AF455="Probabilidad"),(AL453-(+AL453*AK455)),IF(AF455="Impacto",AL454,""))),"")</f>
        <v/>
      </c>
      <c r="AM455" s="815" t="str">
        <f>IFERROR(IF(AND(AF454="Impacto",AF455="Impacto"),(AM454-(+AM454*AK455)),IF(AND(AF454="Probabilidad",AF455="Impacto"),(AM453-(+AM453*AK455)),IF(AF455="Probabilidad",AM454,""))),"")</f>
        <v/>
      </c>
      <c r="AN455" s="751"/>
      <c r="AO455" s="751"/>
      <c r="AP455" s="751"/>
      <c r="AQ455" s="751"/>
      <c r="AR455" s="1013"/>
      <c r="AS455" s="1767"/>
      <c r="AT455" s="1767"/>
      <c r="AU455" s="1769"/>
      <c r="AV455" s="1767"/>
      <c r="AW455" s="1767"/>
      <c r="AX455" s="1769"/>
      <c r="AY455" s="1769"/>
      <c r="AZ455" s="1769"/>
      <c r="BA455" s="1774"/>
      <c r="BB455" s="789"/>
      <c r="BC455" s="789"/>
      <c r="BD455" s="822" t="str">
        <f t="shared" si="37"/>
        <v/>
      </c>
      <c r="BE455" s="774"/>
      <c r="BF455" s="774"/>
      <c r="BG455" s="774"/>
      <c r="BH455" s="774"/>
      <c r="BI455" s="789"/>
      <c r="BJ455" s="789"/>
      <c r="BK455" s="789"/>
      <c r="BL455" s="789"/>
      <c r="BM455" s="791"/>
      <c r="BN455" s="791"/>
      <c r="BO455" s="791"/>
      <c r="BP455" s="791"/>
      <c r="BQ455" s="792"/>
      <c r="BR455" s="796"/>
      <c r="BS455" s="884"/>
      <c r="BT455" s="884"/>
      <c r="BU455" s="1051"/>
      <c r="BV455" s="995"/>
      <c r="BW455" s="995"/>
      <c r="BX455" s="1875"/>
      <c r="BY455" s="1853"/>
      <c r="BZ455" s="998"/>
    </row>
    <row r="456" spans="1:78" ht="16" x14ac:dyDescent="0.2">
      <c r="A456" s="1817"/>
      <c r="B456" s="1818"/>
      <c r="C456" s="1819"/>
      <c r="D456" s="1820"/>
      <c r="E456" s="1004"/>
      <c r="F456" s="1759"/>
      <c r="G456" s="995"/>
      <c r="H456" s="1013"/>
      <c r="I456" s="1774"/>
      <c r="J456" s="1767"/>
      <c r="K456" s="1022"/>
      <c r="L456" s="995"/>
      <c r="M456" s="1169"/>
      <c r="N456" s="995"/>
      <c r="O456" s="995"/>
      <c r="P456" s="1488"/>
      <c r="Q456" s="1888"/>
      <c r="R456" s="1774"/>
      <c r="S456" s="1878"/>
      <c r="T456" s="1774"/>
      <c r="U456" s="1878"/>
      <c r="V456" s="1774"/>
      <c r="W456" s="1878"/>
      <c r="X456" s="1781"/>
      <c r="Y456" s="1878"/>
      <c r="Z456" s="1878"/>
      <c r="AA456" s="1769"/>
      <c r="AB456" s="812">
        <v>4</v>
      </c>
      <c r="AC456" s="774"/>
      <c r="AD456" s="774"/>
      <c r="AE456" s="774"/>
      <c r="AF456" s="813" t="str">
        <f t="shared" si="33"/>
        <v/>
      </c>
      <c r="AG456" s="780"/>
      <c r="AH456" s="941" t="str">
        <f t="shared" si="34"/>
        <v/>
      </c>
      <c r="AI456" s="780"/>
      <c r="AJ456" s="941" t="str">
        <f t="shared" si="35"/>
        <v/>
      </c>
      <c r="AK456" s="814" t="str">
        <f t="shared" si="36"/>
        <v/>
      </c>
      <c r="AL456" s="815" t="str">
        <f>IFERROR(IF(AND(AF455="Probabilidad",AF456="Probabilidad"),(AL455-(+AL455*AK456)),IF(AND(AF455="Impacto",AF456="Probabilidad"),(AL454-(+AL454*AK456)),IF(AF456="Impacto",AL455,""))),"")</f>
        <v/>
      </c>
      <c r="AM456" s="815" t="str">
        <f>IFERROR(IF(AND(AF455="Impacto",AF456="Impacto"),(AM455-(+AM455*AK456)),IF(AND(AF455="Probabilidad",AF456="Impacto"),(AM454-(+AM454*AK456)),IF(AF456="Probabilidad",AM455,""))),"")</f>
        <v/>
      </c>
      <c r="AN456" s="751"/>
      <c r="AO456" s="751"/>
      <c r="AP456" s="751"/>
      <c r="AQ456" s="751"/>
      <c r="AR456" s="1013"/>
      <c r="AS456" s="1767"/>
      <c r="AT456" s="1767"/>
      <c r="AU456" s="1769"/>
      <c r="AV456" s="1767"/>
      <c r="AW456" s="1767"/>
      <c r="AX456" s="1769"/>
      <c r="AY456" s="1769"/>
      <c r="AZ456" s="1769"/>
      <c r="BA456" s="1774"/>
      <c r="BB456" s="789"/>
      <c r="BC456" s="789"/>
      <c r="BD456" s="822" t="str">
        <f t="shared" si="37"/>
        <v/>
      </c>
      <c r="BE456" s="774"/>
      <c r="BF456" s="774"/>
      <c r="BG456" s="774"/>
      <c r="BH456" s="774"/>
      <c r="BI456" s="789"/>
      <c r="BJ456" s="789"/>
      <c r="BK456" s="789"/>
      <c r="BL456" s="789"/>
      <c r="BM456" s="791"/>
      <c r="BN456" s="791"/>
      <c r="BO456" s="791"/>
      <c r="BP456" s="791"/>
      <c r="BQ456" s="792"/>
      <c r="BR456" s="796"/>
      <c r="BS456" s="884"/>
      <c r="BT456" s="884"/>
      <c r="BU456" s="1051"/>
      <c r="BV456" s="995"/>
      <c r="BW456" s="995"/>
      <c r="BX456" s="1875"/>
      <c r="BY456" s="1853"/>
      <c r="BZ456" s="998"/>
    </row>
    <row r="457" spans="1:78" ht="16" x14ac:dyDescent="0.2">
      <c r="A457" s="1817"/>
      <c r="B457" s="1818"/>
      <c r="C457" s="1819"/>
      <c r="D457" s="1820"/>
      <c r="E457" s="1004"/>
      <c r="F457" s="1759"/>
      <c r="G457" s="995"/>
      <c r="H457" s="1013"/>
      <c r="I457" s="1774"/>
      <c r="J457" s="1767"/>
      <c r="K457" s="1022"/>
      <c r="L457" s="995"/>
      <c r="M457" s="1169"/>
      <c r="N457" s="995"/>
      <c r="O457" s="995"/>
      <c r="P457" s="1488"/>
      <c r="Q457" s="1888"/>
      <c r="R457" s="1774"/>
      <c r="S457" s="1878"/>
      <c r="T457" s="1774"/>
      <c r="U457" s="1878"/>
      <c r="V457" s="1774"/>
      <c r="W457" s="1878"/>
      <c r="X457" s="1781"/>
      <c r="Y457" s="1878"/>
      <c r="Z457" s="1878"/>
      <c r="AA457" s="1769"/>
      <c r="AB457" s="812">
        <v>5</v>
      </c>
      <c r="AC457" s="774"/>
      <c r="AD457" s="774"/>
      <c r="AE457" s="774"/>
      <c r="AF457" s="813" t="str">
        <f t="shared" si="33"/>
        <v/>
      </c>
      <c r="AG457" s="780"/>
      <c r="AH457" s="941" t="str">
        <f t="shared" si="34"/>
        <v/>
      </c>
      <c r="AI457" s="780"/>
      <c r="AJ457" s="941" t="str">
        <f t="shared" si="35"/>
        <v/>
      </c>
      <c r="AK457" s="814" t="str">
        <f t="shared" si="36"/>
        <v/>
      </c>
      <c r="AL457" s="815" t="str">
        <f>IFERROR(IF(AND(AF456="Probabilidad",AF457="Probabilidad"),(AL456-(+AL456*AK457)),IF(AND(AF456="Impacto",AF457="Probabilidad"),(AL455-(+AL455*AK457)),IF(AF457="Impacto",AL456,""))),"")</f>
        <v/>
      </c>
      <c r="AM457" s="815" t="str">
        <f>IFERROR(IF(AND(AF456="Impacto",AF457="Impacto"),(AM456-(+AM456*AK457)),IF(AND(AF456="Probabilidad",AF457="Impacto"),(AM455-(+AM455*AK457)),IF(AF457="Probabilidad",AM456,""))),"")</f>
        <v/>
      </c>
      <c r="AN457" s="751"/>
      <c r="AO457" s="751"/>
      <c r="AP457" s="751"/>
      <c r="AQ457" s="751"/>
      <c r="AR457" s="1013"/>
      <c r="AS457" s="1767"/>
      <c r="AT457" s="1767"/>
      <c r="AU457" s="1769"/>
      <c r="AV457" s="1767"/>
      <c r="AW457" s="1767"/>
      <c r="AX457" s="1769"/>
      <c r="AY457" s="1769"/>
      <c r="AZ457" s="1769"/>
      <c r="BA457" s="1774"/>
      <c r="BB457" s="789"/>
      <c r="BC457" s="789"/>
      <c r="BD457" s="822" t="str">
        <f t="shared" si="37"/>
        <v/>
      </c>
      <c r="BE457" s="774"/>
      <c r="BF457" s="774"/>
      <c r="BG457" s="774"/>
      <c r="BH457" s="774"/>
      <c r="BI457" s="789"/>
      <c r="BJ457" s="789"/>
      <c r="BK457" s="789"/>
      <c r="BL457" s="789"/>
      <c r="BM457" s="791"/>
      <c r="BN457" s="791"/>
      <c r="BO457" s="791"/>
      <c r="BP457" s="791"/>
      <c r="BQ457" s="792"/>
      <c r="BR457" s="796"/>
      <c r="BS457" s="884"/>
      <c r="BT457" s="884"/>
      <c r="BU457" s="1051"/>
      <c r="BV457" s="995"/>
      <c r="BW457" s="995"/>
      <c r="BX457" s="1875"/>
      <c r="BY457" s="1853"/>
      <c r="BZ457" s="998"/>
    </row>
    <row r="458" spans="1:78" ht="17" thickBot="1" x14ac:dyDescent="0.25">
      <c r="A458" s="1817"/>
      <c r="B458" s="1818"/>
      <c r="C458" s="1819"/>
      <c r="D458" s="1821"/>
      <c r="E458" s="1005"/>
      <c r="F458" s="1760"/>
      <c r="G458" s="996"/>
      <c r="H458" s="1014"/>
      <c r="I458" s="1775"/>
      <c r="J458" s="1768"/>
      <c r="K458" s="1023"/>
      <c r="L458" s="996"/>
      <c r="M458" s="1170"/>
      <c r="N458" s="996"/>
      <c r="O458" s="996"/>
      <c r="P458" s="1489"/>
      <c r="Q458" s="1889"/>
      <c r="R458" s="1775"/>
      <c r="S458" s="1879"/>
      <c r="T458" s="1775"/>
      <c r="U458" s="1879"/>
      <c r="V458" s="1775"/>
      <c r="W458" s="1879"/>
      <c r="X458" s="1782"/>
      <c r="Y458" s="1879"/>
      <c r="Z458" s="1879"/>
      <c r="AA458" s="1770"/>
      <c r="AB458" s="773">
        <v>6</v>
      </c>
      <c r="AC458" s="757"/>
      <c r="AD458" s="757"/>
      <c r="AE458" s="757"/>
      <c r="AF458" s="819" t="str">
        <f t="shared" si="33"/>
        <v/>
      </c>
      <c r="AG458" s="902"/>
      <c r="AH458" s="942" t="str">
        <f t="shared" si="34"/>
        <v/>
      </c>
      <c r="AI458" s="902"/>
      <c r="AJ458" s="942" t="str">
        <f t="shared" si="35"/>
        <v/>
      </c>
      <c r="AK458" s="889" t="str">
        <f t="shared" si="36"/>
        <v/>
      </c>
      <c r="AL458" s="815" t="str">
        <f>IFERROR(IF(AND(AF457="Probabilidad",AF458="Probabilidad"),(AL457-(+AL457*AK458)),IF(AND(AF457="Impacto",AF458="Probabilidad"),(AL456-(+AL456*AK458)),IF(AF458="Impacto",AL457,""))),"")</f>
        <v/>
      </c>
      <c r="AM458" s="815" t="str">
        <f>IFERROR(IF(AND(AF457="Impacto",AF458="Impacto"),(AM457-(+AM457*AK458)),IF(AND(AF457="Probabilidad",AF458="Impacto"),(AM456-(+AM456*AK458)),IF(AF458="Probabilidad",AM457,""))),"")</f>
        <v/>
      </c>
      <c r="AN458" s="51"/>
      <c r="AO458" s="51"/>
      <c r="AP458" s="51"/>
      <c r="AQ458" s="51"/>
      <c r="AR458" s="1014"/>
      <c r="AS458" s="1768"/>
      <c r="AT458" s="1768"/>
      <c r="AU458" s="1770"/>
      <c r="AV458" s="1768"/>
      <c r="AW458" s="1768"/>
      <c r="AX458" s="1770"/>
      <c r="AY458" s="1770"/>
      <c r="AZ458" s="1770"/>
      <c r="BA458" s="1775"/>
      <c r="BB458" s="770"/>
      <c r="BC458" s="770"/>
      <c r="BD458" s="762" t="str">
        <f t="shared" si="37"/>
        <v/>
      </c>
      <c r="BE458" s="757"/>
      <c r="BF458" s="757"/>
      <c r="BG458" s="757"/>
      <c r="BH458" s="757"/>
      <c r="BI458" s="770"/>
      <c r="BJ458" s="770"/>
      <c r="BK458" s="770"/>
      <c r="BL458" s="770"/>
      <c r="BM458" s="749"/>
      <c r="BN458" s="749"/>
      <c r="BO458" s="749"/>
      <c r="BP458" s="749"/>
      <c r="BQ458" s="766"/>
      <c r="BR458" s="890"/>
      <c r="BS458" s="891"/>
      <c r="BT458" s="891"/>
      <c r="BU458" s="1052"/>
      <c r="BV458" s="996"/>
      <c r="BW458" s="996"/>
      <c r="BX458" s="1876"/>
      <c r="BY458" s="1854"/>
      <c r="BZ458" s="999"/>
    </row>
    <row r="459" spans="1:78" ht="167" x14ac:dyDescent="0.2">
      <c r="A459" s="1817"/>
      <c r="B459" s="1818"/>
      <c r="C459" s="1819"/>
      <c r="D459" s="1000" t="s">
        <v>1387</v>
      </c>
      <c r="E459" s="1003" t="s">
        <v>896</v>
      </c>
      <c r="F459" s="1006">
        <v>6</v>
      </c>
      <c r="G459" s="994" t="s">
        <v>1937</v>
      </c>
      <c r="H459" s="1012" t="s">
        <v>1246</v>
      </c>
      <c r="I459" s="1015" t="s">
        <v>1215</v>
      </c>
      <c r="J459" s="1812" t="str">
        <f>IF(D459="","",IF(D459="RG",[1]Árbol!A470,IF(D459="RIC",[1]Árbol!A470,IF(D459="RLAFT",[1]Árbol!A470,IF(D459="RF",[1]Árbol!A470,IF(I459="","",(CONCATENATE(I459," ",$M$3," ",G459," ",$M$4," ",O459," ",$M$5," ",N459))))))))</f>
        <v>Pérdida de Disponibilidad de 1. Archivo Central 
2. Centro Documental (Archivo Intermedio)  1. Inundación
2. Pérdida, hurto o destrucción de documento
3.Perdida o destrucción de Información con / sin intencion por parte de usuario
4. Saturación del sistema de información accidental.
5. Fallas Humanas  1. Ubicación en un área susceptible de inundación
2. Ausencia de protección física de la edificación, puertas y ventanas
3. Ausencia de Controles de Acceso asociado al instrumento archivistico Tablas de Control de Acceso -TCA-
4. No aplicación de las Tablas de Retención Documental -TRD-</v>
      </c>
      <c r="K459" s="1021" t="s">
        <v>313</v>
      </c>
      <c r="L459" s="994" t="s">
        <v>1179</v>
      </c>
      <c r="M459" s="1168" t="s">
        <v>1389</v>
      </c>
      <c r="N459" s="994" t="s">
        <v>1942</v>
      </c>
      <c r="O459" s="994" t="s">
        <v>1943</v>
      </c>
      <c r="P459" s="1075" t="s">
        <v>1392</v>
      </c>
      <c r="Q459" s="1133" t="s">
        <v>1392</v>
      </c>
      <c r="R459" s="1015" t="s">
        <v>250</v>
      </c>
      <c r="S459" s="1877">
        <f>IF(R459="Muy Alta",100%,IF(R459="Alta",80%,IF(R459="Media",60%,IF(R459="Baja",40%,IF(R459="Muy Baja",20%,"")))))</f>
        <v>0.4</v>
      </c>
      <c r="T459" s="1015" t="s">
        <v>317</v>
      </c>
      <c r="U459" s="1877">
        <f>IF(T459="Catastrófico",100%,IF(T459="Mayor",80%,IF(T459="Moderado",60%,IF(T459="Menor",40%,IF(T459="Leve",20%,"")))))</f>
        <v>0.2</v>
      </c>
      <c r="V459" s="1015" t="s">
        <v>218</v>
      </c>
      <c r="W459" s="1877">
        <f>IF(V459="Catastrófico",100%,IF(V459="Mayor",80%,IF(V459="Moderado",60%,IF(V459="Menor",40%,IF(V459="Leve",20%,"")))))</f>
        <v>0.6</v>
      </c>
      <c r="X459" s="1029" t="str">
        <f>IF(Y459=100%,"Catastrófico",IF(Y459=80%,"Mayor",IF(Y459=60%,"Moderado",IF(Y459=40%,"Menor",IF(Y459=20%,"Leve","")))))</f>
        <v>Moderado</v>
      </c>
      <c r="Y459" s="1877">
        <f>IF(AND(U459="",W459=""),"",MAX(U459,W459))</f>
        <v>0.6</v>
      </c>
      <c r="Z459" s="1877" t="str">
        <f>CONCATENATE(R459,X459)</f>
        <v>BajaModerado</v>
      </c>
      <c r="AA459" s="1032" t="str">
        <f>IF(Z459="Muy AltaLeve","Alto",IF(Z459="Muy AltaMenor","Alto",IF(Z459="Muy AltaModerado","Alto",IF(Z459="Muy AltaMayor","Alto",IF(Z459="Muy AltaCatastrófico","Extremo",IF(Z459="AltaLeve","Moderado",IF(Z459="AltaMenor","Moderado",IF(Z459="AltaModerado","Alto",IF(Z459="AltaMayor","Alto",IF(Z459="AltaCatastrófico","Extremo",IF(Z459="MediaLeve","Moderado",IF(Z459="MediaMenor","Moderado",IF(Z459="MediaModerado","Moderado",IF(Z459="MediaMayor","Alto",IF(Z459="MediaCatastrófico","Extremo",IF(Z459="BajaLeve","Bajo",IF(Z459="BajaMenor","Moderado",IF(Z459="BajaModerado","Moderado",IF(Z459="BajaMayor","Alto",IF(Z459="BajaCatastrófico","Extremo",IF(Z459="Muy BajaLeve","Bajo",IF(Z459="Muy BajaMenor","Bajo",IF(Z459="Muy BajaModerado","Moderado",IF(Z459="Muy BajaMayor","Alto",IF(Z459="Muy BajaCatastrófico","Extremo","")))))))))))))))))))))))))</f>
        <v>Moderado</v>
      </c>
      <c r="AB459" s="97">
        <v>1</v>
      </c>
      <c r="AC459" s="9" t="s">
        <v>1914</v>
      </c>
      <c r="AD459" s="9" t="s">
        <v>257</v>
      </c>
      <c r="AE459" s="9" t="s">
        <v>1480</v>
      </c>
      <c r="AF459" s="99" t="str">
        <f t="shared" si="33"/>
        <v>Probabilidad</v>
      </c>
      <c r="AG459" s="10" t="s">
        <v>221</v>
      </c>
      <c r="AH459" s="940">
        <f t="shared" si="34"/>
        <v>0.25</v>
      </c>
      <c r="AI459" s="10" t="s">
        <v>222</v>
      </c>
      <c r="AJ459" s="940">
        <f t="shared" si="35"/>
        <v>0.15</v>
      </c>
      <c r="AK459" s="101">
        <f t="shared" si="36"/>
        <v>0.4</v>
      </c>
      <c r="AL459" s="100">
        <f>IFERROR(IF(AF459="Probabilidad",(S459-(+S459*AK459)),IF(AF459="Impacto",S459,"")),"")</f>
        <v>0.24</v>
      </c>
      <c r="AM459" s="100">
        <f>IFERROR(IF(AF459="Impacto",(Y459-(+Y459*AK459)),IF(AF459="Probabilidad",Y459,"")),"")</f>
        <v>0.6</v>
      </c>
      <c r="AN459" s="50" t="s">
        <v>859</v>
      </c>
      <c r="AO459" s="50" t="s">
        <v>291</v>
      </c>
      <c r="AP459" s="50" t="s">
        <v>241</v>
      </c>
      <c r="AQ459" s="50" t="s">
        <v>226</v>
      </c>
      <c r="AR459" s="1764" t="s">
        <v>1917</v>
      </c>
      <c r="AS459" s="1035">
        <f>S459</f>
        <v>0.4</v>
      </c>
      <c r="AT459" s="1035">
        <f>IF(AL459="","",MIN(AL459:AL464))</f>
        <v>0.16799999999999998</v>
      </c>
      <c r="AU459" s="1032" t="str">
        <f>IFERROR(IF(AT459="","",IF(AT459&lt;=0.2,"Muy Baja",IF(AT459&lt;=0.4,"Baja",IF(AT459&lt;=0.6,"Media",IF(AT459&lt;=0.8,"Alta","Muy Alta"))))),"")</f>
        <v>Muy Baja</v>
      </c>
      <c r="AV459" s="1035">
        <f>Y459</f>
        <v>0.6</v>
      </c>
      <c r="AW459" s="1035">
        <f>IF(AM459="","",MIN(AM459:AM464))</f>
        <v>0.6</v>
      </c>
      <c r="AX459" s="1032" t="str">
        <f>IFERROR(IF(AW459="","",IF(AW459&lt;=0.2,"Leve",IF(AW459&lt;=0.4,"Menor",IF(AW459&lt;=0.6,"Moderado",IF(AW459&lt;=0.8,"Mayor","Catastrófico"))))),"")</f>
        <v>Moderado</v>
      </c>
      <c r="AY459" s="1032" t="str">
        <f>AA459</f>
        <v>Moderado</v>
      </c>
      <c r="AZ459" s="1032" t="str">
        <f>IFERROR(IF(OR(AND(AU459="Muy Baja",AX459="Leve"),AND(AU459="Muy Baja",AX459="Menor"),AND(AU459="Baja",AX459="Leve")),"Bajo",IF(OR(AND(AU459="Muy baja",AX459="Moderado"),AND(AU459="Baja",AX459="Menor"),AND(AU459="Baja",AX459="Moderado"),AND(AU459="Media",AX459="Leve"),AND(AU459="Media",AX459="Menor"),AND(AU459="Media",AX459="Moderado"),AND(AU459="Alta",AX459="Leve"),AND(AU459="Alta",AX459="Menor")),"Moderado",IF(OR(AND(AU459="Muy Baja",AX459="Mayor"),AND(AU459="Baja",AX459="Mayor"),AND(AU459="Media",AX459="Mayor"),AND(AU459="Alta",AX459="Moderado"),AND(AU459="Alta",AX459="Mayor"),AND(AU459="Muy Alta",AX459="Leve"),AND(AU459="Muy Alta",AX459="Menor"),AND(AU459="Muy Alta",AX459="Moderado"),AND(AU459="Muy Alta",AX459="Mayor")),"Alto",IF(OR(AND(AU459="Muy Baja",AX459="Catastrófico"),AND(AU459="Baja",AX459="Catastrófico"),AND(AU459="Media",AX459="Catastrófico"),AND(AU459="Alta",AX459="Catastrófico"),AND(AU459="Muy Alta",AX459="Catastrófico")),"Extremo","")))),"")</f>
        <v>Moderado</v>
      </c>
      <c r="BA459" s="1015" t="s">
        <v>228</v>
      </c>
      <c r="BB459" s="46" t="s">
        <v>1944</v>
      </c>
      <c r="BC459" s="46" t="s">
        <v>1909</v>
      </c>
      <c r="BD459" s="103">
        <f t="shared" si="37"/>
        <v>2</v>
      </c>
      <c r="BE459" s="9">
        <v>1</v>
      </c>
      <c r="BF459" s="9"/>
      <c r="BG459" s="9">
        <v>1</v>
      </c>
      <c r="BH459" s="9"/>
      <c r="BI459" s="46" t="s">
        <v>1748</v>
      </c>
      <c r="BJ459" s="46" t="s">
        <v>1910</v>
      </c>
      <c r="BK459" s="46"/>
      <c r="BL459" s="46"/>
      <c r="BM459" s="48"/>
      <c r="BN459" s="48"/>
      <c r="BO459" s="48"/>
      <c r="BP459" s="48"/>
      <c r="BQ459" s="104"/>
      <c r="BR459" s="797"/>
      <c r="BS459" s="883"/>
      <c r="BT459" s="883"/>
      <c r="BU459" s="1050"/>
      <c r="BV459" s="994"/>
      <c r="BW459" s="994"/>
      <c r="BX459" s="1874"/>
      <c r="BY459" s="1852"/>
      <c r="BZ459" s="997"/>
    </row>
    <row r="460" spans="1:78" ht="167" x14ac:dyDescent="0.2">
      <c r="A460" s="1817"/>
      <c r="B460" s="1818"/>
      <c r="C460" s="1819"/>
      <c r="D460" s="1820"/>
      <c r="E460" s="1004"/>
      <c r="F460" s="1759"/>
      <c r="G460" s="995"/>
      <c r="H460" s="1013"/>
      <c r="I460" s="1774"/>
      <c r="J460" s="1767"/>
      <c r="K460" s="1022"/>
      <c r="L460" s="995"/>
      <c r="M460" s="1169"/>
      <c r="N460" s="995"/>
      <c r="O460" s="995"/>
      <c r="P460" s="1191"/>
      <c r="Q460" s="1827"/>
      <c r="R460" s="1774"/>
      <c r="S460" s="1878"/>
      <c r="T460" s="1774"/>
      <c r="U460" s="1878"/>
      <c r="V460" s="1774"/>
      <c r="W460" s="1878"/>
      <c r="X460" s="1781"/>
      <c r="Y460" s="1878"/>
      <c r="Z460" s="1878"/>
      <c r="AA460" s="1769"/>
      <c r="AB460" s="812">
        <v>2</v>
      </c>
      <c r="AC460" s="774" t="s">
        <v>1912</v>
      </c>
      <c r="AD460" s="774">
        <v>3</v>
      </c>
      <c r="AE460" s="774" t="s">
        <v>1480</v>
      </c>
      <c r="AF460" s="813" t="str">
        <f t="shared" si="33"/>
        <v>Probabilidad</v>
      </c>
      <c r="AG460" s="780" t="s">
        <v>281</v>
      </c>
      <c r="AH460" s="941">
        <f t="shared" si="34"/>
        <v>0.15</v>
      </c>
      <c r="AI460" s="780" t="s">
        <v>222</v>
      </c>
      <c r="AJ460" s="941">
        <f t="shared" si="35"/>
        <v>0.15</v>
      </c>
      <c r="AK460" s="814">
        <f t="shared" si="36"/>
        <v>0.3</v>
      </c>
      <c r="AL460" s="815">
        <f>IFERROR(IF(AND(AF459="Probabilidad",AF460="Probabilidad"),(AL459-(+AL459*AK460)),IF(AF460="Probabilidad",(S459-(+S459*AK460)),IF(AF460="Impacto",AL459,""))),"")</f>
        <v>0.16799999999999998</v>
      </c>
      <c r="AM460" s="815">
        <f>IFERROR(IF(AND(AF459="Impacto",AF460="Impacto"),(AM459-(+AM459*AK460)),IF(AF460="Impacto",(Y459-(+Y459*AK460)),IF(AF460="Probabilidad",AM459,""))),"")</f>
        <v>0.6</v>
      </c>
      <c r="AN460" s="751" t="s">
        <v>859</v>
      </c>
      <c r="AO460" s="751" t="s">
        <v>291</v>
      </c>
      <c r="AP460" s="751" t="s">
        <v>241</v>
      </c>
      <c r="AQ460" s="751" t="s">
        <v>226</v>
      </c>
      <c r="AR460" s="1013"/>
      <c r="AS460" s="1767"/>
      <c r="AT460" s="1767"/>
      <c r="AU460" s="1769"/>
      <c r="AV460" s="1767"/>
      <c r="AW460" s="1767"/>
      <c r="AX460" s="1769"/>
      <c r="AY460" s="1769"/>
      <c r="AZ460" s="1769"/>
      <c r="BA460" s="1774"/>
      <c r="BB460" s="789"/>
      <c r="BC460" s="789"/>
      <c r="BD460" s="822" t="str">
        <f t="shared" si="37"/>
        <v/>
      </c>
      <c r="BE460" s="774"/>
      <c r="BF460" s="774"/>
      <c r="BG460" s="774"/>
      <c r="BH460" s="774"/>
      <c r="BI460" s="789"/>
      <c r="BJ460" s="789"/>
      <c r="BK460" s="789"/>
      <c r="BL460" s="789"/>
      <c r="BM460" s="791"/>
      <c r="BN460" s="791"/>
      <c r="BO460" s="791"/>
      <c r="BP460" s="791"/>
      <c r="BQ460" s="792"/>
      <c r="BR460" s="796"/>
      <c r="BS460" s="884"/>
      <c r="BT460" s="884"/>
      <c r="BU460" s="1051"/>
      <c r="BV460" s="995"/>
      <c r="BW460" s="995"/>
      <c r="BX460" s="1875"/>
      <c r="BY460" s="1853"/>
      <c r="BZ460" s="998"/>
    </row>
    <row r="461" spans="1:78" ht="16" x14ac:dyDescent="0.2">
      <c r="A461" s="1817"/>
      <c r="B461" s="1818"/>
      <c r="C461" s="1819"/>
      <c r="D461" s="1820"/>
      <c r="E461" s="1004"/>
      <c r="F461" s="1759"/>
      <c r="G461" s="995"/>
      <c r="H461" s="1013"/>
      <c r="I461" s="1774"/>
      <c r="J461" s="1767"/>
      <c r="K461" s="1022"/>
      <c r="L461" s="995"/>
      <c r="M461" s="1169"/>
      <c r="N461" s="995"/>
      <c r="O461" s="995"/>
      <c r="P461" s="1191"/>
      <c r="Q461" s="1827"/>
      <c r="R461" s="1774"/>
      <c r="S461" s="1878"/>
      <c r="T461" s="1774"/>
      <c r="U461" s="1878"/>
      <c r="V461" s="1774"/>
      <c r="W461" s="1878"/>
      <c r="X461" s="1781"/>
      <c r="Y461" s="1878"/>
      <c r="Z461" s="1878"/>
      <c r="AA461" s="1769"/>
      <c r="AB461" s="812">
        <v>3</v>
      </c>
      <c r="AC461" s="774"/>
      <c r="AD461" s="774"/>
      <c r="AE461" s="774"/>
      <c r="AF461" s="813" t="str">
        <f t="shared" si="33"/>
        <v/>
      </c>
      <c r="AG461" s="780"/>
      <c r="AH461" s="941" t="str">
        <f t="shared" si="34"/>
        <v/>
      </c>
      <c r="AI461" s="780"/>
      <c r="AJ461" s="941" t="str">
        <f t="shared" si="35"/>
        <v/>
      </c>
      <c r="AK461" s="814" t="str">
        <f t="shared" si="36"/>
        <v/>
      </c>
      <c r="AL461" s="815" t="str">
        <f>IFERROR(IF(AND(AF460="Probabilidad",AF461="Probabilidad"),(AL460-(+AL460*AK461)),IF(AND(AF460="Impacto",AF461="Probabilidad"),(AL459-(+AL459*AK461)),IF(AF461="Impacto",AL460,""))),"")</f>
        <v/>
      </c>
      <c r="AM461" s="815" t="str">
        <f>IFERROR(IF(AND(AF460="Impacto",AF461="Impacto"),(AM460-(+AM460*AK461)),IF(AND(AF460="Probabilidad",AF461="Impacto"),(AM459-(+AM459*AK461)),IF(AF461="Probabilidad",AM460,""))),"")</f>
        <v/>
      </c>
      <c r="AN461" s="751"/>
      <c r="AO461" s="751"/>
      <c r="AP461" s="751"/>
      <c r="AQ461" s="751"/>
      <c r="AR461" s="1013"/>
      <c r="AS461" s="1767"/>
      <c r="AT461" s="1767"/>
      <c r="AU461" s="1769"/>
      <c r="AV461" s="1767"/>
      <c r="AW461" s="1767"/>
      <c r="AX461" s="1769"/>
      <c r="AY461" s="1769"/>
      <c r="AZ461" s="1769"/>
      <c r="BA461" s="1774"/>
      <c r="BB461" s="789"/>
      <c r="BC461" s="789"/>
      <c r="BD461" s="822" t="str">
        <f t="shared" si="37"/>
        <v/>
      </c>
      <c r="BE461" s="774"/>
      <c r="BF461" s="774"/>
      <c r="BG461" s="774"/>
      <c r="BH461" s="774"/>
      <c r="BI461" s="789"/>
      <c r="BJ461" s="789"/>
      <c r="BK461" s="789"/>
      <c r="BL461" s="789"/>
      <c r="BM461" s="791"/>
      <c r="BN461" s="791"/>
      <c r="BO461" s="791"/>
      <c r="BP461" s="791"/>
      <c r="BQ461" s="792"/>
      <c r="BR461" s="796"/>
      <c r="BS461" s="884"/>
      <c r="BT461" s="884"/>
      <c r="BU461" s="1051"/>
      <c r="BV461" s="995"/>
      <c r="BW461" s="995"/>
      <c r="BX461" s="1875"/>
      <c r="BY461" s="1853"/>
      <c r="BZ461" s="998"/>
    </row>
    <row r="462" spans="1:78" ht="16" x14ac:dyDescent="0.2">
      <c r="A462" s="1817"/>
      <c r="B462" s="1818"/>
      <c r="C462" s="1819"/>
      <c r="D462" s="1820"/>
      <c r="E462" s="1004"/>
      <c r="F462" s="1759"/>
      <c r="G462" s="995"/>
      <c r="H462" s="1013"/>
      <c r="I462" s="1774"/>
      <c r="J462" s="1767"/>
      <c r="K462" s="1022"/>
      <c r="L462" s="995"/>
      <c r="M462" s="1169"/>
      <c r="N462" s="995"/>
      <c r="O462" s="995"/>
      <c r="P462" s="1191"/>
      <c r="Q462" s="1827"/>
      <c r="R462" s="1774"/>
      <c r="S462" s="1878"/>
      <c r="T462" s="1774"/>
      <c r="U462" s="1878"/>
      <c r="V462" s="1774"/>
      <c r="W462" s="1878"/>
      <c r="X462" s="1781"/>
      <c r="Y462" s="1878"/>
      <c r="Z462" s="1878"/>
      <c r="AA462" s="1769"/>
      <c r="AB462" s="812">
        <v>4</v>
      </c>
      <c r="AC462" s="774"/>
      <c r="AD462" s="774"/>
      <c r="AE462" s="774"/>
      <c r="AF462" s="813" t="str">
        <f t="shared" si="33"/>
        <v/>
      </c>
      <c r="AG462" s="780"/>
      <c r="AH462" s="941" t="str">
        <f t="shared" si="34"/>
        <v/>
      </c>
      <c r="AI462" s="780"/>
      <c r="AJ462" s="941" t="str">
        <f t="shared" si="35"/>
        <v/>
      </c>
      <c r="AK462" s="814" t="str">
        <f t="shared" si="36"/>
        <v/>
      </c>
      <c r="AL462" s="815" t="str">
        <f>IFERROR(IF(AND(AF461="Probabilidad",AF462="Probabilidad"),(AL461-(+AL461*AK462)),IF(AND(AF461="Impacto",AF462="Probabilidad"),(AL460-(+AL460*AK462)),IF(AF462="Impacto",AL461,""))),"")</f>
        <v/>
      </c>
      <c r="AM462" s="815" t="str">
        <f>IFERROR(IF(AND(AF461="Impacto",AF462="Impacto"),(AM461-(+AM461*AK462)),IF(AND(AF461="Probabilidad",AF462="Impacto"),(AM460-(+AM460*AK462)),IF(AF462="Probabilidad",AM461,""))),"")</f>
        <v/>
      </c>
      <c r="AN462" s="751"/>
      <c r="AO462" s="751"/>
      <c r="AP462" s="751"/>
      <c r="AQ462" s="751"/>
      <c r="AR462" s="1013"/>
      <c r="AS462" s="1767"/>
      <c r="AT462" s="1767"/>
      <c r="AU462" s="1769"/>
      <c r="AV462" s="1767"/>
      <c r="AW462" s="1767"/>
      <c r="AX462" s="1769"/>
      <c r="AY462" s="1769"/>
      <c r="AZ462" s="1769"/>
      <c r="BA462" s="1774"/>
      <c r="BB462" s="789"/>
      <c r="BC462" s="789"/>
      <c r="BD462" s="822" t="str">
        <f t="shared" si="37"/>
        <v/>
      </c>
      <c r="BE462" s="774"/>
      <c r="BF462" s="774"/>
      <c r="BG462" s="774"/>
      <c r="BH462" s="774"/>
      <c r="BI462" s="789"/>
      <c r="BJ462" s="789"/>
      <c r="BK462" s="789"/>
      <c r="BL462" s="789"/>
      <c r="BM462" s="791"/>
      <c r="BN462" s="791"/>
      <c r="BO462" s="791"/>
      <c r="BP462" s="791"/>
      <c r="BQ462" s="792"/>
      <c r="BR462" s="796"/>
      <c r="BS462" s="884"/>
      <c r="BT462" s="884"/>
      <c r="BU462" s="1051"/>
      <c r="BV462" s="995"/>
      <c r="BW462" s="995"/>
      <c r="BX462" s="1875"/>
      <c r="BY462" s="1853"/>
      <c r="BZ462" s="998"/>
    </row>
    <row r="463" spans="1:78" ht="16" x14ac:dyDescent="0.2">
      <c r="A463" s="1817"/>
      <c r="B463" s="1818"/>
      <c r="C463" s="1819"/>
      <c r="D463" s="1820"/>
      <c r="E463" s="1004"/>
      <c r="F463" s="1759"/>
      <c r="G463" s="995"/>
      <c r="H463" s="1013"/>
      <c r="I463" s="1774"/>
      <c r="J463" s="1767"/>
      <c r="K463" s="1022"/>
      <c r="L463" s="995"/>
      <c r="M463" s="1169"/>
      <c r="N463" s="995"/>
      <c r="O463" s="995"/>
      <c r="P463" s="1191"/>
      <c r="Q463" s="1827"/>
      <c r="R463" s="1774"/>
      <c r="S463" s="1878"/>
      <c r="T463" s="1774"/>
      <c r="U463" s="1878"/>
      <c r="V463" s="1774"/>
      <c r="W463" s="1878"/>
      <c r="X463" s="1781"/>
      <c r="Y463" s="1878"/>
      <c r="Z463" s="1878"/>
      <c r="AA463" s="1769"/>
      <c r="AB463" s="812">
        <v>5</v>
      </c>
      <c r="AC463" s="774"/>
      <c r="AD463" s="774"/>
      <c r="AE463" s="774"/>
      <c r="AF463" s="813" t="str">
        <f t="shared" si="33"/>
        <v/>
      </c>
      <c r="AG463" s="780"/>
      <c r="AH463" s="941" t="str">
        <f t="shared" si="34"/>
        <v/>
      </c>
      <c r="AI463" s="780"/>
      <c r="AJ463" s="941" t="str">
        <f t="shared" si="35"/>
        <v/>
      </c>
      <c r="AK463" s="814" t="str">
        <f t="shared" si="36"/>
        <v/>
      </c>
      <c r="AL463" s="815" t="str">
        <f>IFERROR(IF(AND(AF462="Probabilidad",AF463="Probabilidad"),(AL462-(+AL462*AK463)),IF(AND(AF462="Impacto",AF463="Probabilidad"),(AL461-(+AL461*AK463)),IF(AF463="Impacto",AL462,""))),"")</f>
        <v/>
      </c>
      <c r="AM463" s="815" t="str">
        <f>IFERROR(IF(AND(AF462="Impacto",AF463="Impacto"),(AM462-(+AM462*AK463)),IF(AND(AF462="Probabilidad",AF463="Impacto"),(AM461-(+AM461*AK463)),IF(AF463="Probabilidad",AM462,""))),"")</f>
        <v/>
      </c>
      <c r="AN463" s="751"/>
      <c r="AO463" s="751"/>
      <c r="AP463" s="751"/>
      <c r="AQ463" s="751"/>
      <c r="AR463" s="1013"/>
      <c r="AS463" s="1767"/>
      <c r="AT463" s="1767"/>
      <c r="AU463" s="1769"/>
      <c r="AV463" s="1767"/>
      <c r="AW463" s="1767"/>
      <c r="AX463" s="1769"/>
      <c r="AY463" s="1769"/>
      <c r="AZ463" s="1769"/>
      <c r="BA463" s="1774"/>
      <c r="BB463" s="789"/>
      <c r="BC463" s="789"/>
      <c r="BD463" s="822" t="str">
        <f t="shared" si="37"/>
        <v/>
      </c>
      <c r="BE463" s="774"/>
      <c r="BF463" s="774"/>
      <c r="BG463" s="774"/>
      <c r="BH463" s="774"/>
      <c r="BI463" s="789"/>
      <c r="BJ463" s="789"/>
      <c r="BK463" s="789"/>
      <c r="BL463" s="789"/>
      <c r="BM463" s="791"/>
      <c r="BN463" s="791"/>
      <c r="BO463" s="791"/>
      <c r="BP463" s="791"/>
      <c r="BQ463" s="792"/>
      <c r="BR463" s="796"/>
      <c r="BS463" s="884"/>
      <c r="BT463" s="884"/>
      <c r="BU463" s="1051"/>
      <c r="BV463" s="995"/>
      <c r="BW463" s="995"/>
      <c r="BX463" s="1875"/>
      <c r="BY463" s="1853"/>
      <c r="BZ463" s="998"/>
    </row>
    <row r="464" spans="1:78" ht="17" thickBot="1" x14ac:dyDescent="0.25">
      <c r="A464" s="1817"/>
      <c r="B464" s="1818"/>
      <c r="C464" s="1819"/>
      <c r="D464" s="1821"/>
      <c r="E464" s="1005"/>
      <c r="F464" s="1760"/>
      <c r="G464" s="996"/>
      <c r="H464" s="1014"/>
      <c r="I464" s="1775"/>
      <c r="J464" s="1768"/>
      <c r="K464" s="1023"/>
      <c r="L464" s="996"/>
      <c r="M464" s="1170"/>
      <c r="N464" s="996"/>
      <c r="O464" s="996"/>
      <c r="P464" s="1192"/>
      <c r="Q464" s="1828"/>
      <c r="R464" s="1775"/>
      <c r="S464" s="1879"/>
      <c r="T464" s="1775"/>
      <c r="U464" s="1879"/>
      <c r="V464" s="1775"/>
      <c r="W464" s="1879"/>
      <c r="X464" s="1782"/>
      <c r="Y464" s="1879"/>
      <c r="Z464" s="1879"/>
      <c r="AA464" s="1770"/>
      <c r="AB464" s="773">
        <v>6</v>
      </c>
      <c r="AC464" s="757"/>
      <c r="AD464" s="757"/>
      <c r="AE464" s="757"/>
      <c r="AF464" s="896" t="str">
        <f t="shared" si="33"/>
        <v/>
      </c>
      <c r="AG464" s="888"/>
      <c r="AH464" s="942" t="str">
        <f t="shared" si="34"/>
        <v/>
      </c>
      <c r="AI464" s="888"/>
      <c r="AJ464" s="942" t="str">
        <f t="shared" si="35"/>
        <v/>
      </c>
      <c r="AK464" s="889" t="str">
        <f t="shared" si="36"/>
        <v/>
      </c>
      <c r="AL464" s="815" t="str">
        <f>IFERROR(IF(AND(AF463="Probabilidad",AF464="Probabilidad"),(AL463-(+AL463*AK464)),IF(AND(AF463="Impacto",AF464="Probabilidad"),(AL462-(+AL462*AK464)),IF(AF464="Impacto",AL463,""))),"")</f>
        <v/>
      </c>
      <c r="AM464" s="815" t="str">
        <f>IFERROR(IF(AND(AF463="Impacto",AF464="Impacto"),(AM463-(+AM463*AK464)),IF(AND(AF463="Probabilidad",AF464="Impacto"),(AM462-(+AM462*AK464)),IF(AF464="Probabilidad",AM463,""))),"")</f>
        <v/>
      </c>
      <c r="AN464" s="51"/>
      <c r="AO464" s="51"/>
      <c r="AP464" s="51"/>
      <c r="AQ464" s="51"/>
      <c r="AR464" s="1014"/>
      <c r="AS464" s="1768"/>
      <c r="AT464" s="1768"/>
      <c r="AU464" s="1770"/>
      <c r="AV464" s="1768"/>
      <c r="AW464" s="1768"/>
      <c r="AX464" s="1770"/>
      <c r="AY464" s="1770"/>
      <c r="AZ464" s="1770"/>
      <c r="BA464" s="1775"/>
      <c r="BB464" s="770"/>
      <c r="BC464" s="770"/>
      <c r="BD464" s="762" t="str">
        <f t="shared" si="37"/>
        <v/>
      </c>
      <c r="BE464" s="757"/>
      <c r="BF464" s="757"/>
      <c r="BG464" s="757"/>
      <c r="BH464" s="757"/>
      <c r="BI464" s="770"/>
      <c r="BJ464" s="770"/>
      <c r="BK464" s="770"/>
      <c r="BL464" s="770"/>
      <c r="BM464" s="749"/>
      <c r="BN464" s="749"/>
      <c r="BO464" s="749"/>
      <c r="BP464" s="749"/>
      <c r="BQ464" s="766"/>
      <c r="BR464" s="890"/>
      <c r="BS464" s="891"/>
      <c r="BT464" s="891"/>
      <c r="BU464" s="1052"/>
      <c r="BV464" s="996"/>
      <c r="BW464" s="996"/>
      <c r="BX464" s="1876"/>
      <c r="BY464" s="1854"/>
      <c r="BZ464" s="999"/>
    </row>
    <row r="465" spans="1:78" ht="167" x14ac:dyDescent="0.2">
      <c r="A465" s="1817" t="s">
        <v>929</v>
      </c>
      <c r="B465" s="1818" t="s">
        <v>207</v>
      </c>
      <c r="C465" s="1819" t="s">
        <v>930</v>
      </c>
      <c r="D465" s="1000" t="s">
        <v>1387</v>
      </c>
      <c r="E465" s="1003" t="s">
        <v>931</v>
      </c>
      <c r="F465" s="1006">
        <v>1</v>
      </c>
      <c r="G465" s="1075" t="s">
        <v>1945</v>
      </c>
      <c r="H465" s="1012" t="s">
        <v>1244</v>
      </c>
      <c r="I465" s="1015" t="s">
        <v>1218</v>
      </c>
      <c r="J465" s="1812" t="str">
        <f>IF(D465="","",IF(D465="RG",[1]Árbol!A476,IF(D465="RIC",[1]Árbol!A476,IF(D465="RLAFT",[1]Árbol!A476,IF(D465="RF",[1]Árbol!A476,IF(I465="","",(CONCATENATE(I465," ",$M$3," ",G465," ",$M$4," ",O465," ",$M$5," ",N465))))))))</f>
        <v>Pérdida de confidencialidad e integridad de Control de accesos Sistema Biométrico
SICAPITAL:ERP- SAI-SAE
SICAPITAL:ERP- OPGET
(Software)
  1. Ataques cibernéticos.  
2. Pérdida o modificación de la información.
3. Suplantación de usuarios autorizados.
4. Error en el uso / Fallas Humanas.  1. Debilidad en  parámetros de seguridad.
2. Fallas  en la asignación de privilegios y permisos en la plataforma.
3. Defectos conocidos en el software.
4. Desconocimiento de políticas de seguridad de la información.
5. Falta de mantenimientos preventivos y correctivos.</v>
      </c>
      <c r="K465" s="1021" t="s">
        <v>313</v>
      </c>
      <c r="L465" s="994" t="s">
        <v>562</v>
      </c>
      <c r="M465" s="1168" t="s">
        <v>1389</v>
      </c>
      <c r="N465" s="994" t="s">
        <v>1946</v>
      </c>
      <c r="O465" s="994" t="s">
        <v>1947</v>
      </c>
      <c r="P465" s="1075" t="s">
        <v>1392</v>
      </c>
      <c r="Q465" s="1133" t="s">
        <v>1392</v>
      </c>
      <c r="R465" s="1015" t="s">
        <v>269</v>
      </c>
      <c r="S465" s="1824">
        <f>IF(R465="Muy Alta",100%,IF(R465="Alta",80%,IF(R465="Media",60%,IF(R465="Baja",40%,IF(R465="Muy Baja",20%,"")))))</f>
        <v>0.2</v>
      </c>
      <c r="T465" s="1015" t="s">
        <v>251</v>
      </c>
      <c r="U465" s="1824">
        <f>IF(T465="Catastrófico",100%,IF(T465="Mayor",80%,IF(T465="Moderado",60%,IF(T465="Menor",40%,IF(T465="Leve",20%,"")))))</f>
        <v>0.4</v>
      </c>
      <c r="V465" s="1015" t="s">
        <v>251</v>
      </c>
      <c r="W465" s="1824">
        <f>IF(V465="Catastrófico",100%,IF(V465="Mayor",80%,IF(V465="Moderado",60%,IF(V465="Menor",40%,IF(V465="Leve",20%,"")))))</f>
        <v>0.4</v>
      </c>
      <c r="X465" s="1029" t="str">
        <f>IF(Y465=100%,"Catastrófico",IF(Y465=80%,"Mayor",IF(Y465=60%,"Moderado",IF(Y465=40%,"Menor",IF(Y465=20%,"Leve","")))))</f>
        <v>Menor</v>
      </c>
      <c r="Y465" s="1824">
        <f>IF(AND(U465="",W465=""),"",MAX(U465,W465))</f>
        <v>0.4</v>
      </c>
      <c r="Z465" s="1824" t="str">
        <f>CONCATENATE(R465,X465)</f>
        <v>Muy BajaMenor</v>
      </c>
      <c r="AA465" s="1038" t="str">
        <f>IF(Z465="Muy AltaLeve","Alto",IF(Z465="Muy AltaMenor","Alto",IF(Z465="Muy AltaModerado","Alto",IF(Z465="Muy AltaMayor","Alto",IF(Z465="Muy AltaCatastrófico","Extremo",IF(Z465="AltaLeve","Moderado",IF(Z465="AltaMenor","Moderado",IF(Z465="AltaModerado","Alto",IF(Z465="AltaMayor","Alto",IF(Z465="AltaCatastrófico","Extremo",IF(Z465="MediaLeve","Moderado",IF(Z465="MediaMenor","Moderado",IF(Z465="MediaModerado","Moderado",IF(Z465="MediaMayor","Alto",IF(Z465="MediaCatastrófico","Extremo",IF(Z465="BajaLeve","Bajo",IF(Z465="BajaMenor","Moderado",IF(Z465="BajaModerado","Moderado",IF(Z465="BajaMayor","Alto",IF(Z465="BajaCatastrófico","Extremo",IF(Z465="Muy BajaLeve","Bajo",IF(Z465="Muy BajaMenor","Bajo",IF(Z465="Muy BajaModerado","Moderado",IF(Z465="Muy BajaMayor","Alto",IF(Z465="Muy BajaCatastrófico","Extremo","")))))))))))))))))))))))))</f>
        <v>Bajo</v>
      </c>
      <c r="AB465" s="97">
        <v>1</v>
      </c>
      <c r="AC465" s="9" t="s">
        <v>1841</v>
      </c>
      <c r="AD465" s="9">
        <v>2</v>
      </c>
      <c r="AE465" s="9" t="s">
        <v>1488</v>
      </c>
      <c r="AF465" s="813" t="str">
        <f t="shared" si="33"/>
        <v>Probabilidad</v>
      </c>
      <c r="AG465" s="10" t="s">
        <v>281</v>
      </c>
      <c r="AH465" s="790">
        <f t="shared" si="34"/>
        <v>0.15</v>
      </c>
      <c r="AI465" s="10" t="s">
        <v>734</v>
      </c>
      <c r="AJ465" s="790">
        <f t="shared" si="35"/>
        <v>0.25</v>
      </c>
      <c r="AK465" s="814">
        <f t="shared" si="36"/>
        <v>0.4</v>
      </c>
      <c r="AL465" s="100">
        <f>IFERROR(IF(AF465="Probabilidad",(S465-(+S465*AK465)),IF(AF465="Impacto",S465,"")),"")</f>
        <v>0.12</v>
      </c>
      <c r="AM465" s="100">
        <f>IFERROR(IF(AF465="Impacto",(Y465-(+Y465*AK465)),IF(AF465="Probabilidad",Y465,"")),"")</f>
        <v>0.4</v>
      </c>
      <c r="AN465" s="50" t="s">
        <v>223</v>
      </c>
      <c r="AO465" s="50" t="s">
        <v>291</v>
      </c>
      <c r="AP465" s="50" t="s">
        <v>241</v>
      </c>
      <c r="AQ465" s="50" t="s">
        <v>226</v>
      </c>
      <c r="AR465" s="1764" t="s">
        <v>1948</v>
      </c>
      <c r="AS465" s="1035">
        <f>S465</f>
        <v>0.2</v>
      </c>
      <c r="AT465" s="1035">
        <f>IF(AL465="","",MIN(AL465:AL470))</f>
        <v>4.1159999999999995E-2</v>
      </c>
      <c r="AU465" s="1032" t="str">
        <f>IFERROR(IF(AT465="","",IF(AT465&lt;=0.2,"Muy Baja",IF(AT465&lt;=0.4,"Baja",IF(AT465&lt;=0.6,"Media",IF(AT465&lt;=0.8,"Alta","Muy Alta"))))),"")</f>
        <v>Muy Baja</v>
      </c>
      <c r="AV465" s="1035">
        <f>Y465</f>
        <v>0.4</v>
      </c>
      <c r="AW465" s="1035">
        <f>IF(AM465="","",MIN(AM465:AM470))</f>
        <v>0.4</v>
      </c>
      <c r="AX465" s="1032" t="str">
        <f>IFERROR(IF(AW465="","",IF(AW465&lt;=0.2,"Leve",IF(AW465&lt;=0.4,"Menor",IF(AW465&lt;=0.6,"Moderado",IF(AW465&lt;=0.8,"Mayor","Catastrófico"))))),"")</f>
        <v>Menor</v>
      </c>
      <c r="AY465" s="1032" t="str">
        <f>AA465</f>
        <v>Bajo</v>
      </c>
      <c r="AZ465" s="1032" t="str">
        <f>IFERROR(IF(OR(AND(AU465="Muy Baja",AX465="Leve"),AND(AU465="Muy Baja",AX465="Menor"),AND(AU465="Baja",AX465="Leve")),"Bajo",IF(OR(AND(AU465="Muy baja",AX465="Moderado"),AND(AU465="Baja",AX465="Menor"),AND(AU465="Baja",AX465="Moderado"),AND(AU465="Media",AX465="Leve"),AND(AU465="Media",AX465="Menor"),AND(AU465="Media",AX465="Moderado"),AND(AU465="Alta",AX465="Leve"),AND(AU465="Alta",AX465="Menor")),"Moderado",IF(OR(AND(AU465="Muy Baja",AX465="Mayor"),AND(AU465="Baja",AX465="Mayor"),AND(AU465="Media",AX465="Mayor"),AND(AU465="Alta",AX465="Moderado"),AND(AU465="Alta",AX465="Mayor"),AND(AU465="Muy Alta",AX465="Leve"),AND(AU465="Muy Alta",AX465="Menor"),AND(AU465="Muy Alta",AX465="Moderado"),AND(AU465="Muy Alta",AX465="Mayor")),"Alto",IF(OR(AND(AU465="Muy Baja",AX465="Catastrófico"),AND(AU465="Baja",AX465="Catastrófico"),AND(AU465="Media",AX465="Catastrófico"),AND(AU465="Alta",AX465="Catastrófico"),AND(AU465="Muy Alta",AX465="Catastrófico")),"Extremo","")))),"")</f>
        <v>Bajo</v>
      </c>
      <c r="BA465" s="1015" t="s">
        <v>255</v>
      </c>
      <c r="BB465" s="216"/>
      <c r="BC465" s="216"/>
      <c r="BD465" s="102" t="str">
        <f t="shared" si="37"/>
        <v/>
      </c>
      <c r="BE465" s="49"/>
      <c r="BF465" s="49"/>
      <c r="BG465" s="49"/>
      <c r="BH465" s="49"/>
      <c r="BI465" s="46"/>
      <c r="BJ465" s="46"/>
      <c r="BK465" s="46"/>
      <c r="BL465" s="46"/>
      <c r="BM465" s="48"/>
      <c r="BN465" s="48"/>
      <c r="BO465" s="48"/>
      <c r="BP465" s="48"/>
      <c r="BQ465" s="104"/>
      <c r="BR465" s="797"/>
      <c r="BS465" s="883"/>
      <c r="BT465" s="883"/>
      <c r="BU465" s="1050"/>
      <c r="BV465" s="1075"/>
      <c r="BW465" s="1075"/>
      <c r="BX465" s="1836"/>
      <c r="BY465" s="1839"/>
      <c r="BZ465" s="997"/>
    </row>
    <row r="466" spans="1:78" ht="167" x14ac:dyDescent="0.2">
      <c r="A466" s="1817"/>
      <c r="B466" s="1818"/>
      <c r="C466" s="1819"/>
      <c r="D466" s="1820"/>
      <c r="E466" s="1004"/>
      <c r="F466" s="1759"/>
      <c r="G466" s="1191"/>
      <c r="H466" s="1013"/>
      <c r="I466" s="1774"/>
      <c r="J466" s="1767"/>
      <c r="K466" s="1022"/>
      <c r="L466" s="995"/>
      <c r="M466" s="1169"/>
      <c r="N466" s="995"/>
      <c r="O466" s="995"/>
      <c r="P466" s="1191"/>
      <c r="Q466" s="1827"/>
      <c r="R466" s="1774"/>
      <c r="S466" s="1825"/>
      <c r="T466" s="1774"/>
      <c r="U466" s="1825"/>
      <c r="V466" s="1774"/>
      <c r="W466" s="1825"/>
      <c r="X466" s="1781"/>
      <c r="Y466" s="1825"/>
      <c r="Z466" s="1825"/>
      <c r="AA466" s="1039"/>
      <c r="AB466" s="812">
        <v>2</v>
      </c>
      <c r="AC466" s="761" t="s">
        <v>1538</v>
      </c>
      <c r="AD466" s="761" t="s">
        <v>684</v>
      </c>
      <c r="AE466" s="774" t="s">
        <v>1925</v>
      </c>
      <c r="AF466" s="813" t="str">
        <f t="shared" si="33"/>
        <v>Probabilidad</v>
      </c>
      <c r="AG466" s="780" t="s">
        <v>281</v>
      </c>
      <c r="AH466" s="790">
        <f t="shared" si="34"/>
        <v>0.15</v>
      </c>
      <c r="AI466" s="780" t="s">
        <v>222</v>
      </c>
      <c r="AJ466" s="790">
        <f t="shared" si="35"/>
        <v>0.15</v>
      </c>
      <c r="AK466" s="814">
        <f t="shared" si="36"/>
        <v>0.3</v>
      </c>
      <c r="AL466" s="815">
        <f>IFERROR(IF(AND(AF465="Probabilidad",AF466="Probabilidad"),(AL465-(+AL465*AK466)),IF(AF466="Probabilidad",(S465-(+S465*AK466)),IF(AF466="Impacto",AL465,""))),"")</f>
        <v>8.3999999999999991E-2</v>
      </c>
      <c r="AM466" s="815">
        <f>IFERROR(IF(AND(AF465="Impacto",AF466="Impacto"),(AM465-(+AM465*AK466)),IF(AF466="Impacto",(Y465-(+Y465*AK466)),IF(AF466="Probabilidad",AM465,""))),"")</f>
        <v>0.4</v>
      </c>
      <c r="AN466" s="751" t="s">
        <v>223</v>
      </c>
      <c r="AO466" s="751" t="s">
        <v>291</v>
      </c>
      <c r="AP466" s="751" t="s">
        <v>241</v>
      </c>
      <c r="AQ466" s="751" t="s">
        <v>226</v>
      </c>
      <c r="AR466" s="1013"/>
      <c r="AS466" s="1767"/>
      <c r="AT466" s="1767"/>
      <c r="AU466" s="1769"/>
      <c r="AV466" s="1767"/>
      <c r="AW466" s="1767"/>
      <c r="AX466" s="1769"/>
      <c r="AY466" s="1769"/>
      <c r="AZ466" s="1769"/>
      <c r="BA466" s="1774"/>
      <c r="BB466" s="788"/>
      <c r="BC466" s="788"/>
      <c r="BD466" s="781" t="str">
        <f t="shared" si="37"/>
        <v/>
      </c>
      <c r="BE466" s="755"/>
      <c r="BF466" s="755"/>
      <c r="BG466" s="755"/>
      <c r="BH466" s="755"/>
      <c r="BI466" s="789"/>
      <c r="BJ466" s="789"/>
      <c r="BK466" s="789"/>
      <c r="BL466" s="789"/>
      <c r="BM466" s="791"/>
      <c r="BN466" s="791"/>
      <c r="BO466" s="791"/>
      <c r="BP466" s="791"/>
      <c r="BQ466" s="792"/>
      <c r="BR466" s="796"/>
      <c r="BS466" s="884"/>
      <c r="BT466" s="884"/>
      <c r="BU466" s="1051"/>
      <c r="BV466" s="1191"/>
      <c r="BW466" s="1191"/>
      <c r="BX466" s="1837"/>
      <c r="BY466" s="1840"/>
      <c r="BZ466" s="998"/>
    </row>
    <row r="467" spans="1:78" ht="167" x14ac:dyDescent="0.2">
      <c r="A467" s="1817"/>
      <c r="B467" s="1818"/>
      <c r="C467" s="1819"/>
      <c r="D467" s="1820"/>
      <c r="E467" s="1004"/>
      <c r="F467" s="1759"/>
      <c r="G467" s="1191"/>
      <c r="H467" s="1013"/>
      <c r="I467" s="1774"/>
      <c r="J467" s="1767"/>
      <c r="K467" s="1022"/>
      <c r="L467" s="995"/>
      <c r="M467" s="1169"/>
      <c r="N467" s="995"/>
      <c r="O467" s="995"/>
      <c r="P467" s="1191"/>
      <c r="Q467" s="1827"/>
      <c r="R467" s="1774"/>
      <c r="S467" s="1825"/>
      <c r="T467" s="1774"/>
      <c r="U467" s="1825"/>
      <c r="V467" s="1774"/>
      <c r="W467" s="1825"/>
      <c r="X467" s="1781"/>
      <c r="Y467" s="1825"/>
      <c r="Z467" s="1825"/>
      <c r="AA467" s="1039"/>
      <c r="AB467" s="812">
        <v>3</v>
      </c>
      <c r="AC467" s="761" t="s">
        <v>1848</v>
      </c>
      <c r="AD467" s="761">
        <v>3.4</v>
      </c>
      <c r="AE467" s="761" t="s">
        <v>1925</v>
      </c>
      <c r="AF467" s="813" t="str">
        <f t="shared" si="33"/>
        <v>Probabilidad</v>
      </c>
      <c r="AG467" s="780" t="s">
        <v>281</v>
      </c>
      <c r="AH467" s="790">
        <f t="shared" si="34"/>
        <v>0.15</v>
      </c>
      <c r="AI467" s="780" t="s">
        <v>222</v>
      </c>
      <c r="AJ467" s="790">
        <f t="shared" si="35"/>
        <v>0.15</v>
      </c>
      <c r="AK467" s="814">
        <f t="shared" si="36"/>
        <v>0.3</v>
      </c>
      <c r="AL467" s="815">
        <f>IFERROR(IF(AND(AF466="Probabilidad",AF467="Probabilidad"),(AL466-(+AL466*AK467)),IF(AND(AF466="Impacto",AF467="Probabilidad"),(AL465-(+AL465*AK467)),IF(AF467="Impacto",AL466,""))),"")</f>
        <v>5.8799999999999991E-2</v>
      </c>
      <c r="AM467" s="815">
        <f>IFERROR(IF(AND(AF466="Impacto",AF467="Impacto"),(AM466-(+AM466*AK467)),IF(AND(AF466="Probabilidad",AF467="Impacto"),(AM465-(+AM465*AK467)),IF(AF467="Probabilidad",AM466,""))),"")</f>
        <v>0.4</v>
      </c>
      <c r="AN467" s="751" t="s">
        <v>223</v>
      </c>
      <c r="AO467" s="751" t="s">
        <v>291</v>
      </c>
      <c r="AP467" s="751" t="s">
        <v>241</v>
      </c>
      <c r="AQ467" s="751" t="s">
        <v>226</v>
      </c>
      <c r="AR467" s="1013"/>
      <c r="AS467" s="1767"/>
      <c r="AT467" s="1767"/>
      <c r="AU467" s="1769"/>
      <c r="AV467" s="1767"/>
      <c r="AW467" s="1767"/>
      <c r="AX467" s="1769"/>
      <c r="AY467" s="1769"/>
      <c r="AZ467" s="1769"/>
      <c r="BA467" s="1774"/>
      <c r="BB467" s="788"/>
      <c r="BC467" s="788"/>
      <c r="BD467" s="781" t="str">
        <f t="shared" si="37"/>
        <v/>
      </c>
      <c r="BE467" s="755"/>
      <c r="BF467" s="755"/>
      <c r="BG467" s="755"/>
      <c r="BH467" s="755"/>
      <c r="BI467" s="789"/>
      <c r="BJ467" s="789"/>
      <c r="BK467" s="789"/>
      <c r="BL467" s="789"/>
      <c r="BM467" s="791"/>
      <c r="BN467" s="791"/>
      <c r="BO467" s="791"/>
      <c r="BP467" s="791"/>
      <c r="BQ467" s="792"/>
      <c r="BR467" s="796"/>
      <c r="BS467" s="884"/>
      <c r="BT467" s="884"/>
      <c r="BU467" s="1051"/>
      <c r="BV467" s="1191"/>
      <c r="BW467" s="1191"/>
      <c r="BX467" s="1837"/>
      <c r="BY467" s="1840"/>
      <c r="BZ467" s="998"/>
    </row>
    <row r="468" spans="1:78" ht="118" x14ac:dyDescent="0.2">
      <c r="A468" s="1817"/>
      <c r="B468" s="1818"/>
      <c r="C468" s="1819"/>
      <c r="D468" s="1820"/>
      <c r="E468" s="1004"/>
      <c r="F468" s="1759"/>
      <c r="G468" s="1191"/>
      <c r="H468" s="1013"/>
      <c r="I468" s="1774"/>
      <c r="J468" s="1767"/>
      <c r="K468" s="1022"/>
      <c r="L468" s="995"/>
      <c r="M468" s="1169"/>
      <c r="N468" s="995"/>
      <c r="O468" s="995"/>
      <c r="P468" s="1191"/>
      <c r="Q468" s="1827"/>
      <c r="R468" s="1774"/>
      <c r="S468" s="1825"/>
      <c r="T468" s="1774"/>
      <c r="U468" s="1825"/>
      <c r="V468" s="1774"/>
      <c r="W468" s="1825"/>
      <c r="X468" s="1781"/>
      <c r="Y468" s="1825"/>
      <c r="Z468" s="1825"/>
      <c r="AA468" s="1039"/>
      <c r="AB468" s="812">
        <v>4</v>
      </c>
      <c r="AC468" s="774" t="s">
        <v>1571</v>
      </c>
      <c r="AD468" s="774">
        <v>4</v>
      </c>
      <c r="AE468" s="774" t="s">
        <v>1480</v>
      </c>
      <c r="AF468" s="813" t="str">
        <f t="shared" si="33"/>
        <v>Probabilidad</v>
      </c>
      <c r="AG468" s="780" t="s">
        <v>281</v>
      </c>
      <c r="AH468" s="790">
        <f t="shared" si="34"/>
        <v>0.15</v>
      </c>
      <c r="AI468" s="780" t="s">
        <v>222</v>
      </c>
      <c r="AJ468" s="790">
        <f t="shared" si="35"/>
        <v>0.15</v>
      </c>
      <c r="AK468" s="814">
        <f t="shared" si="36"/>
        <v>0.3</v>
      </c>
      <c r="AL468" s="815">
        <f>IFERROR(IF(AND(AF467="Probabilidad",AF468="Probabilidad"),(AL467-(+AL467*AK468)),IF(AND(AF467="Impacto",AF468="Probabilidad"),(AL466-(+AL466*AK468)),IF(AF468="Impacto",AL467,""))),"")</f>
        <v>4.1159999999999995E-2</v>
      </c>
      <c r="AM468" s="815">
        <f>IFERROR(IF(AND(AF467="Impacto",AF468="Impacto"),(AM467-(+AM467*AK468)),IF(AND(AF467="Probabilidad",AF468="Impacto"),(AM466-(+AM466*AK468)),IF(AF468="Probabilidad",AM467,""))),"")</f>
        <v>0.4</v>
      </c>
      <c r="AN468" s="751" t="s">
        <v>859</v>
      </c>
      <c r="AO468" s="751" t="s">
        <v>245</v>
      </c>
      <c r="AP468" s="751" t="s">
        <v>241</v>
      </c>
      <c r="AQ468" s="751" t="s">
        <v>226</v>
      </c>
      <c r="AR468" s="1013"/>
      <c r="AS468" s="1767"/>
      <c r="AT468" s="1767"/>
      <c r="AU468" s="1769"/>
      <c r="AV468" s="1767"/>
      <c r="AW468" s="1767"/>
      <c r="AX468" s="1769"/>
      <c r="AY468" s="1769"/>
      <c r="AZ468" s="1769"/>
      <c r="BA468" s="1774"/>
      <c r="BB468" s="788"/>
      <c r="BC468" s="788"/>
      <c r="BD468" s="781" t="str">
        <f t="shared" si="37"/>
        <v/>
      </c>
      <c r="BE468" s="755"/>
      <c r="BF468" s="755"/>
      <c r="BG468" s="755"/>
      <c r="BH468" s="755"/>
      <c r="BI468" s="789"/>
      <c r="BJ468" s="789"/>
      <c r="BK468" s="789"/>
      <c r="BL468" s="789"/>
      <c r="BM468" s="791"/>
      <c r="BN468" s="791"/>
      <c r="BO468" s="791"/>
      <c r="BP468" s="791"/>
      <c r="BQ468" s="792"/>
      <c r="BR468" s="796"/>
      <c r="BS468" s="884"/>
      <c r="BT468" s="884"/>
      <c r="BU468" s="1051"/>
      <c r="BV468" s="1191"/>
      <c r="BW468" s="1191"/>
      <c r="BX468" s="1837"/>
      <c r="BY468" s="1840"/>
      <c r="BZ468" s="998"/>
    </row>
    <row r="469" spans="1:78" ht="16" x14ac:dyDescent="0.2">
      <c r="A469" s="1817"/>
      <c r="B469" s="1818"/>
      <c r="C469" s="1819"/>
      <c r="D469" s="1820"/>
      <c r="E469" s="1004"/>
      <c r="F469" s="1759"/>
      <c r="G469" s="1191"/>
      <c r="H469" s="1013"/>
      <c r="I469" s="1774"/>
      <c r="J469" s="1767"/>
      <c r="K469" s="1022"/>
      <c r="L469" s="995"/>
      <c r="M469" s="1169"/>
      <c r="N469" s="995"/>
      <c r="O469" s="995"/>
      <c r="P469" s="1191"/>
      <c r="Q469" s="1827"/>
      <c r="R469" s="1774"/>
      <c r="S469" s="1825"/>
      <c r="T469" s="1774"/>
      <c r="U469" s="1825"/>
      <c r="V469" s="1774"/>
      <c r="W469" s="1825"/>
      <c r="X469" s="1781"/>
      <c r="Y469" s="1825"/>
      <c r="Z469" s="1825"/>
      <c r="AA469" s="1039"/>
      <c r="AB469" s="812">
        <v>5</v>
      </c>
      <c r="AC469" s="774"/>
      <c r="AD469" s="774"/>
      <c r="AE469" s="774"/>
      <c r="AF469" s="813" t="str">
        <f t="shared" si="33"/>
        <v/>
      </c>
      <c r="AG469" s="780"/>
      <c r="AH469" s="790" t="str">
        <f t="shared" si="34"/>
        <v/>
      </c>
      <c r="AI469" s="780"/>
      <c r="AJ469" s="790" t="str">
        <f t="shared" si="35"/>
        <v/>
      </c>
      <c r="AK469" s="814" t="str">
        <f t="shared" si="36"/>
        <v/>
      </c>
      <c r="AL469" s="815" t="str">
        <f>IFERROR(IF(AND(AF468="Probabilidad",AF469="Probabilidad"),(AL468-(+AL468*AK469)),IF(AND(AF468="Impacto",AF469="Probabilidad"),(AL467-(+AL467*AK469)),IF(AF469="Impacto",AL468,""))),"")</f>
        <v/>
      </c>
      <c r="AM469" s="815" t="str">
        <f>IFERROR(IF(AND(AF468="Impacto",AF469="Impacto"),(AM468-(+AM468*AK469)),IF(AND(AF468="Probabilidad",AF469="Impacto"),(AM467-(+AM467*AK469)),IF(AF469="Probabilidad",AM468,""))),"")</f>
        <v/>
      </c>
      <c r="AN469" s="751"/>
      <c r="AO469" s="751"/>
      <c r="AP469" s="751"/>
      <c r="AQ469" s="751"/>
      <c r="AR469" s="1013"/>
      <c r="AS469" s="1767"/>
      <c r="AT469" s="1767"/>
      <c r="AU469" s="1769"/>
      <c r="AV469" s="1767"/>
      <c r="AW469" s="1767"/>
      <c r="AX469" s="1769"/>
      <c r="AY469" s="1769"/>
      <c r="AZ469" s="1769"/>
      <c r="BA469" s="1774"/>
      <c r="BB469" s="788"/>
      <c r="BC469" s="788"/>
      <c r="BD469" s="781" t="str">
        <f t="shared" si="37"/>
        <v/>
      </c>
      <c r="BE469" s="755"/>
      <c r="BF469" s="755"/>
      <c r="BG469" s="755"/>
      <c r="BH469" s="755"/>
      <c r="BI469" s="789"/>
      <c r="BJ469" s="789"/>
      <c r="BK469" s="789"/>
      <c r="BL469" s="789"/>
      <c r="BM469" s="791"/>
      <c r="BN469" s="791"/>
      <c r="BO469" s="791"/>
      <c r="BP469" s="791"/>
      <c r="BQ469" s="792"/>
      <c r="BR469" s="796"/>
      <c r="BS469" s="884"/>
      <c r="BT469" s="884"/>
      <c r="BU469" s="1051"/>
      <c r="BV469" s="1191"/>
      <c r="BW469" s="1191"/>
      <c r="BX469" s="1837"/>
      <c r="BY469" s="1840"/>
      <c r="BZ469" s="998"/>
    </row>
    <row r="470" spans="1:78" ht="17" thickBot="1" x14ac:dyDescent="0.25">
      <c r="A470" s="1817"/>
      <c r="B470" s="1818"/>
      <c r="C470" s="1819"/>
      <c r="D470" s="1821"/>
      <c r="E470" s="1005"/>
      <c r="F470" s="1760"/>
      <c r="G470" s="1192"/>
      <c r="H470" s="1014"/>
      <c r="I470" s="1775"/>
      <c r="J470" s="1768"/>
      <c r="K470" s="1023"/>
      <c r="L470" s="996"/>
      <c r="M470" s="1170"/>
      <c r="N470" s="996"/>
      <c r="O470" s="996"/>
      <c r="P470" s="1192"/>
      <c r="Q470" s="1828"/>
      <c r="R470" s="1775"/>
      <c r="S470" s="1826"/>
      <c r="T470" s="1775"/>
      <c r="U470" s="1826"/>
      <c r="V470" s="1775"/>
      <c r="W470" s="1826"/>
      <c r="X470" s="1782"/>
      <c r="Y470" s="1826"/>
      <c r="Z470" s="1826"/>
      <c r="AA470" s="1040"/>
      <c r="AB470" s="773">
        <v>6</v>
      </c>
      <c r="AC470" s="757"/>
      <c r="AD470" s="757"/>
      <c r="AE470" s="757"/>
      <c r="AF470" s="819" t="str">
        <f t="shared" si="33"/>
        <v/>
      </c>
      <c r="AG470" s="888"/>
      <c r="AH470" s="887" t="str">
        <f t="shared" si="34"/>
        <v/>
      </c>
      <c r="AI470" s="888"/>
      <c r="AJ470" s="887" t="str">
        <f t="shared" si="35"/>
        <v/>
      </c>
      <c r="AK470" s="889" t="str">
        <f t="shared" si="36"/>
        <v/>
      </c>
      <c r="AL470" s="815" t="str">
        <f>IFERROR(IF(AND(AF469="Probabilidad",AF470="Probabilidad"),(AL469-(+AL469*AK470)),IF(AND(AF469="Impacto",AF470="Probabilidad"),(AL468-(+AL468*AK470)),IF(AF470="Impacto",AL469,""))),"")</f>
        <v/>
      </c>
      <c r="AM470" s="815" t="str">
        <f>IFERROR(IF(AND(AF469="Impacto",AF470="Impacto"),(AM469-(+AM469*AK470)),IF(AND(AF469="Probabilidad",AF470="Impacto"),(AM468-(+AM468*AK470)),IF(AF470="Probabilidad",AM469,""))),"")</f>
        <v/>
      </c>
      <c r="AN470" s="126"/>
      <c r="AO470" s="51"/>
      <c r="AP470" s="51"/>
      <c r="AQ470" s="51"/>
      <c r="AR470" s="1014"/>
      <c r="AS470" s="1768"/>
      <c r="AT470" s="1768"/>
      <c r="AU470" s="1770"/>
      <c r="AV470" s="1768"/>
      <c r="AW470" s="1768"/>
      <c r="AX470" s="1770"/>
      <c r="AY470" s="1770"/>
      <c r="AZ470" s="1770"/>
      <c r="BA470" s="1775"/>
      <c r="BB470" s="873"/>
      <c r="BC470" s="873"/>
      <c r="BD470" s="767" t="str">
        <f t="shared" si="37"/>
        <v/>
      </c>
      <c r="BE470" s="826"/>
      <c r="BF470" s="826"/>
      <c r="BG470" s="826"/>
      <c r="BH470" s="826"/>
      <c r="BI470" s="770"/>
      <c r="BJ470" s="770"/>
      <c r="BK470" s="770"/>
      <c r="BL470" s="770"/>
      <c r="BM470" s="749"/>
      <c r="BN470" s="749"/>
      <c r="BO470" s="749"/>
      <c r="BP470" s="749"/>
      <c r="BQ470" s="766"/>
      <c r="BR470" s="890"/>
      <c r="BS470" s="891"/>
      <c r="BT470" s="891"/>
      <c r="BU470" s="1052"/>
      <c r="BV470" s="1192"/>
      <c r="BW470" s="1192"/>
      <c r="BX470" s="1838"/>
      <c r="BY470" s="1841"/>
      <c r="BZ470" s="999"/>
    </row>
    <row r="471" spans="1:78" ht="145" x14ac:dyDescent="0.2">
      <c r="A471" s="1817"/>
      <c r="B471" s="1818"/>
      <c r="C471" s="1819"/>
      <c r="D471" s="1000" t="s">
        <v>1387</v>
      </c>
      <c r="E471" s="1003" t="s">
        <v>931</v>
      </c>
      <c r="F471" s="1006">
        <v>2</v>
      </c>
      <c r="G471" s="994" t="s">
        <v>1945</v>
      </c>
      <c r="H471" s="1012" t="s">
        <v>1244</v>
      </c>
      <c r="I471" s="1015" t="s">
        <v>1215</v>
      </c>
      <c r="J471" s="1812" t="str">
        <f>IF(D471="","",IF(D471="RG",[1]Árbol!A482,IF(D471="RIC",[1]Árbol!A482,IF(D471="RLAFT",[1]Árbol!A482,IF(D471="RF",[1]Árbol!A482,IF(I471="","",(CONCATENATE(I471," ",$M$3," ",G471," ",$M$4," ",O471," ",$M$5," ",N471))))))))</f>
        <v>Pérdida de Disponibilidad de Control de accesos Sistema Biométrico
SICAPITAL:ERP- SAI-SAE
SICAPITAL:ERP- OPGET
(Software)
1. Error en el uso / Fallas Humanas.
2. Fallas en la plataforma tecnológica.
3. Perdida de información.  1. Desconocimiento de políticas de seguridad de la información.
2. Falta de mantenimientos preventivos y correctivos.
6. Falta de cumplimiento del monitoreo permanente de la plataforma.
3. Falta realización de copias de respaldo.
4. Ausencia de planes de continuidad de negocio.</v>
      </c>
      <c r="K471" s="1021" t="s">
        <v>313</v>
      </c>
      <c r="L471" s="994" t="s">
        <v>562</v>
      </c>
      <c r="M471" s="1168" t="s">
        <v>1389</v>
      </c>
      <c r="N471" s="994" t="s">
        <v>1949</v>
      </c>
      <c r="O471" s="994" t="s">
        <v>1851</v>
      </c>
      <c r="P471" s="994" t="s">
        <v>1392</v>
      </c>
      <c r="Q471" s="1482" t="s">
        <v>1392</v>
      </c>
      <c r="R471" s="1015" t="s">
        <v>269</v>
      </c>
      <c r="S471" s="1824">
        <f>IF(R471="Muy Alta",100%,IF(R471="Alta",80%,IF(R471="Media",60%,IF(R471="Baja",40%,IF(R471="Muy Baja",20%,"")))))</f>
        <v>0.2</v>
      </c>
      <c r="T471" s="1015" t="s">
        <v>251</v>
      </c>
      <c r="U471" s="1824">
        <f>IF(T471="Catastrófico",100%,IF(T471="Mayor",80%,IF(T471="Moderado",60%,IF(T471="Menor",40%,IF(T471="Leve",20%,"")))))</f>
        <v>0.4</v>
      </c>
      <c r="V471" s="1015" t="s">
        <v>251</v>
      </c>
      <c r="W471" s="1824">
        <f>IF(V471="Catastrófico",100%,IF(V471="Mayor",80%,IF(V471="Moderado",60%,IF(V471="Menor",40%,IF(V471="Leve",20%,"")))))</f>
        <v>0.4</v>
      </c>
      <c r="X471" s="1029" t="str">
        <f>IF(Y471=100%,"Catastrófico",IF(Y471=80%,"Mayor",IF(Y471=60%,"Moderado",IF(Y471=40%,"Menor",IF(Y471=20%,"Leve","")))))</f>
        <v>Menor</v>
      </c>
      <c r="Y471" s="1824">
        <f>IF(AND(U471="",W471=""),"",MAX(U471,W471))</f>
        <v>0.4</v>
      </c>
      <c r="Z471" s="1824" t="str">
        <f>CONCATENATE(R471,X471)</f>
        <v>Muy BajaMenor</v>
      </c>
      <c r="AA471" s="1032" t="str">
        <f>IF(Z471="Muy AltaLeve","Alto",IF(Z471="Muy AltaMenor","Alto",IF(Z471="Muy AltaModerado","Alto",IF(Z471="Muy AltaMayor","Alto",IF(Z471="Muy AltaCatastrófico","Extremo",IF(Z471="AltaLeve","Moderado",IF(Z471="AltaMenor","Moderado",IF(Z471="AltaModerado","Alto",IF(Z471="AltaMayor","Alto",IF(Z471="AltaCatastrófico","Extremo",IF(Z471="MediaLeve","Moderado",IF(Z471="MediaMenor","Moderado",IF(Z471="MediaModerado","Moderado",IF(Z471="MediaMayor","Alto",IF(Z471="MediaCatastrófico","Extremo",IF(Z471="BajaLeve","Bajo",IF(Z471="BajaMenor","Moderado",IF(Z471="BajaModerado","Moderado",IF(Z471="BajaMayor","Alto",IF(Z471="BajaCatastrófico","Extremo",IF(Z471="Muy BajaLeve","Bajo",IF(Z471="Muy BajaMenor","Bajo",IF(Z471="Muy BajaModerado","Moderado",IF(Z471="Muy BajaMayor","Alto",IF(Z471="Muy BajaCatastrófico","Extremo","")))))))))))))))))))))))))</f>
        <v>Bajo</v>
      </c>
      <c r="AB471" s="97">
        <v>1</v>
      </c>
      <c r="AC471" s="12" t="s">
        <v>1950</v>
      </c>
      <c r="AD471" s="12">
        <v>2</v>
      </c>
      <c r="AE471" s="12" t="s">
        <v>1612</v>
      </c>
      <c r="AF471" s="99" t="str">
        <f t="shared" si="33"/>
        <v>Probabilidad</v>
      </c>
      <c r="AG471" s="10" t="s">
        <v>281</v>
      </c>
      <c r="AH471" s="787">
        <f t="shared" si="34"/>
        <v>0.15</v>
      </c>
      <c r="AI471" s="10" t="s">
        <v>222</v>
      </c>
      <c r="AJ471" s="787">
        <f t="shared" si="35"/>
        <v>0.15</v>
      </c>
      <c r="AK471" s="101">
        <f t="shared" si="36"/>
        <v>0.3</v>
      </c>
      <c r="AL471" s="100">
        <f>IFERROR(IF(AF471="Probabilidad",(S471-(+S471*AK471)),IF(AF471="Impacto",S471,"")),"")</f>
        <v>0.14000000000000001</v>
      </c>
      <c r="AM471" s="100">
        <f>IFERROR(IF(AF471="Impacto",(Y471-(+Y471*AK471)),IF(AF471="Probabilidad",Y471,"")),"")</f>
        <v>0.4</v>
      </c>
      <c r="AN471" s="50" t="s">
        <v>223</v>
      </c>
      <c r="AO471" s="50" t="s">
        <v>224</v>
      </c>
      <c r="AP471" s="50" t="s">
        <v>241</v>
      </c>
      <c r="AQ471" s="50" t="s">
        <v>226</v>
      </c>
      <c r="AR471" s="1764" t="s">
        <v>1948</v>
      </c>
      <c r="AS471" s="1035">
        <f>S471</f>
        <v>0.2</v>
      </c>
      <c r="AT471" s="1035">
        <f>IF(AL471="","",MIN(AL471:AL476))</f>
        <v>3.5280000000000006E-2</v>
      </c>
      <c r="AU471" s="1032" t="str">
        <f>IFERROR(IF(AT471="","",IF(AT471&lt;=0.2,"Muy Baja",IF(AT471&lt;=0.4,"Baja",IF(AT471&lt;=0.6,"Media",IF(AT471&lt;=0.8,"Alta","Muy Alta"))))),"")</f>
        <v>Muy Baja</v>
      </c>
      <c r="AV471" s="1035">
        <f>Y471</f>
        <v>0.4</v>
      </c>
      <c r="AW471" s="1035">
        <f>IF(AM471="","",MIN(AM471:AM476))</f>
        <v>0.30000000000000004</v>
      </c>
      <c r="AX471" s="1032" t="str">
        <f>IFERROR(IF(AW471="","",IF(AW471&lt;=0.2,"Leve",IF(AW471&lt;=0.4,"Menor",IF(AW471&lt;=0.6,"Moderado",IF(AW471&lt;=0.8,"Mayor","Catastrófico"))))),"")</f>
        <v>Menor</v>
      </c>
      <c r="AY471" s="1032" t="str">
        <f>AA471</f>
        <v>Bajo</v>
      </c>
      <c r="AZ471" s="1032" t="str">
        <f>IFERROR(IF(OR(AND(AU471="Muy Baja",AX471="Leve"),AND(AU471="Muy Baja",AX471="Menor"),AND(AU471="Baja",AX471="Leve")),"Bajo",IF(OR(AND(AU471="Muy baja",AX471="Moderado"),AND(AU471="Baja",AX471="Menor"),AND(AU471="Baja",AX471="Moderado"),AND(AU471="Media",AX471="Leve"),AND(AU471="Media",AX471="Menor"),AND(AU471="Media",AX471="Moderado"),AND(AU471="Alta",AX471="Leve"),AND(AU471="Alta",AX471="Menor")),"Moderado",IF(OR(AND(AU471="Muy Baja",AX471="Mayor"),AND(AU471="Baja",AX471="Mayor"),AND(AU471="Media",AX471="Mayor"),AND(AU471="Alta",AX471="Moderado"),AND(AU471="Alta",AX471="Mayor"),AND(AU471="Muy Alta",AX471="Leve"),AND(AU471="Muy Alta",AX471="Menor"),AND(AU471="Muy Alta",AX471="Moderado"),AND(AU471="Muy Alta",AX471="Mayor")),"Alto",IF(OR(AND(AU471="Muy Baja",AX471="Catastrófico"),AND(AU471="Baja",AX471="Catastrófico"),AND(AU471="Media",AX471="Catastrófico"),AND(AU471="Alta",AX471="Catastrófico"),AND(AU471="Muy Alta",AX471="Catastrófico")),"Extremo","")))),"")</f>
        <v>Bajo</v>
      </c>
      <c r="BA471" s="1015" t="s">
        <v>255</v>
      </c>
      <c r="BB471" s="46"/>
      <c r="BC471" s="46"/>
      <c r="BD471" s="103" t="str">
        <f t="shared" si="37"/>
        <v/>
      </c>
      <c r="BE471" s="9"/>
      <c r="BF471" s="9"/>
      <c r="BG471" s="9"/>
      <c r="BH471" s="9"/>
      <c r="BI471" s="46"/>
      <c r="BJ471" s="46"/>
      <c r="BK471" s="46"/>
      <c r="BL471" s="46"/>
      <c r="BM471" s="48"/>
      <c r="BN471" s="48"/>
      <c r="BO471" s="48"/>
      <c r="BP471" s="48"/>
      <c r="BQ471" s="104"/>
      <c r="BR471" s="797"/>
      <c r="BS471" s="883"/>
      <c r="BT471" s="883"/>
      <c r="BU471" s="1050"/>
      <c r="BV471" s="1075"/>
      <c r="BW471" s="1075"/>
      <c r="BX471" s="1836"/>
      <c r="BY471" s="1852"/>
      <c r="BZ471" s="997"/>
    </row>
    <row r="472" spans="1:78" ht="168" thickBot="1" x14ac:dyDescent="0.25">
      <c r="A472" s="1817"/>
      <c r="B472" s="1818"/>
      <c r="C472" s="1819"/>
      <c r="D472" s="1820"/>
      <c r="E472" s="1004"/>
      <c r="F472" s="1759"/>
      <c r="G472" s="995"/>
      <c r="H472" s="1013"/>
      <c r="I472" s="1774"/>
      <c r="J472" s="1767"/>
      <c r="K472" s="1022"/>
      <c r="L472" s="995"/>
      <c r="M472" s="1169"/>
      <c r="N472" s="995"/>
      <c r="O472" s="995"/>
      <c r="P472" s="995"/>
      <c r="Q472" s="1829"/>
      <c r="R472" s="1774"/>
      <c r="S472" s="1825"/>
      <c r="T472" s="1774"/>
      <c r="U472" s="1825"/>
      <c r="V472" s="1774"/>
      <c r="W472" s="1825"/>
      <c r="X472" s="1781"/>
      <c r="Y472" s="1825"/>
      <c r="Z472" s="1825"/>
      <c r="AA472" s="1769"/>
      <c r="AB472" s="812">
        <v>2</v>
      </c>
      <c r="AC472" s="774" t="s">
        <v>1853</v>
      </c>
      <c r="AD472" s="774">
        <v>2</v>
      </c>
      <c r="AE472" s="774" t="s">
        <v>1612</v>
      </c>
      <c r="AF472" s="816" t="str">
        <f t="shared" si="33"/>
        <v>Probabilidad</v>
      </c>
      <c r="AG472" s="751" t="s">
        <v>221</v>
      </c>
      <c r="AH472" s="790">
        <f t="shared" si="34"/>
        <v>0.25</v>
      </c>
      <c r="AI472" s="751" t="s">
        <v>222</v>
      </c>
      <c r="AJ472" s="790">
        <f t="shared" si="35"/>
        <v>0.15</v>
      </c>
      <c r="AK472" s="814">
        <f t="shared" si="36"/>
        <v>0.4</v>
      </c>
      <c r="AL472" s="817">
        <f>IFERROR(IF(AND(AF471="Probabilidad",AF472="Probabilidad"),(AL471-(+AL471*AK472)),IF(AF472="Probabilidad",(S471-(+S471*AK472)),IF(AF472="Impacto",AL471,""))),"")</f>
        <v>8.4000000000000005E-2</v>
      </c>
      <c r="AM472" s="817">
        <f>IFERROR(IF(AND(AF471="Impacto",AF472="Impacto"),(AM471-(+AM471*AK472)),IF(AF472="Impacto",(Y471-(+Y471*AK472)),IF(AF472="Probabilidad",AM471,""))),"")</f>
        <v>0.4</v>
      </c>
      <c r="AN472" s="751" t="s">
        <v>223</v>
      </c>
      <c r="AO472" s="751" t="s">
        <v>291</v>
      </c>
      <c r="AP472" s="751" t="s">
        <v>241</v>
      </c>
      <c r="AQ472" s="751" t="s">
        <v>226</v>
      </c>
      <c r="AR472" s="1013"/>
      <c r="AS472" s="1767"/>
      <c r="AT472" s="1767"/>
      <c r="AU472" s="1769"/>
      <c r="AV472" s="1767"/>
      <c r="AW472" s="1767"/>
      <c r="AX472" s="1769"/>
      <c r="AY472" s="1769"/>
      <c r="AZ472" s="1769"/>
      <c r="BA472" s="1774"/>
      <c r="BB472" s="789"/>
      <c r="BC472" s="789"/>
      <c r="BD472" s="822" t="str">
        <f t="shared" si="37"/>
        <v/>
      </c>
      <c r="BE472" s="774"/>
      <c r="BF472" s="774"/>
      <c r="BG472" s="774"/>
      <c r="BH472" s="774"/>
      <c r="BI472" s="789"/>
      <c r="BJ472" s="789"/>
      <c r="BK472" s="789"/>
      <c r="BL472" s="789"/>
      <c r="BM472" s="791"/>
      <c r="BN472" s="791"/>
      <c r="BO472" s="791"/>
      <c r="BP472" s="791"/>
      <c r="BQ472" s="792"/>
      <c r="BR472" s="796"/>
      <c r="BS472" s="884"/>
      <c r="BT472" s="884"/>
      <c r="BU472" s="1051"/>
      <c r="BV472" s="1191"/>
      <c r="BW472" s="1191"/>
      <c r="BX472" s="1837"/>
      <c r="BY472" s="1853"/>
      <c r="BZ472" s="998"/>
    </row>
    <row r="473" spans="1:78" ht="118" x14ac:dyDescent="0.2">
      <c r="A473" s="1817"/>
      <c r="B473" s="1818"/>
      <c r="C473" s="1819"/>
      <c r="D473" s="1820"/>
      <c r="E473" s="1004"/>
      <c r="F473" s="1759"/>
      <c r="G473" s="995"/>
      <c r="H473" s="1013"/>
      <c r="I473" s="1774"/>
      <c r="J473" s="1767"/>
      <c r="K473" s="1022"/>
      <c r="L473" s="995"/>
      <c r="M473" s="1169"/>
      <c r="N473" s="995"/>
      <c r="O473" s="995"/>
      <c r="P473" s="995"/>
      <c r="Q473" s="1829"/>
      <c r="R473" s="1774"/>
      <c r="S473" s="1825"/>
      <c r="T473" s="1774"/>
      <c r="U473" s="1825"/>
      <c r="V473" s="1774"/>
      <c r="W473" s="1825"/>
      <c r="X473" s="1781"/>
      <c r="Y473" s="1825"/>
      <c r="Z473" s="1825"/>
      <c r="AA473" s="1769"/>
      <c r="AB473" s="812">
        <v>3</v>
      </c>
      <c r="AC473" s="761" t="s">
        <v>1951</v>
      </c>
      <c r="AD473" s="761">
        <v>1</v>
      </c>
      <c r="AE473" s="761" t="s">
        <v>1480</v>
      </c>
      <c r="AF473" s="813" t="str">
        <f t="shared" si="33"/>
        <v>Probabilidad</v>
      </c>
      <c r="AG473" s="780" t="s">
        <v>281</v>
      </c>
      <c r="AH473" s="790">
        <f t="shared" si="34"/>
        <v>0.15</v>
      </c>
      <c r="AI473" s="780" t="s">
        <v>222</v>
      </c>
      <c r="AJ473" s="790">
        <f t="shared" si="35"/>
        <v>0.15</v>
      </c>
      <c r="AK473" s="814">
        <f t="shared" si="36"/>
        <v>0.3</v>
      </c>
      <c r="AL473" s="815">
        <f>IFERROR(IF(AND(AF472="Probabilidad",AF473="Probabilidad"),(AL472-(+AL472*AK473)),IF(AND(AF472="Impacto",AF473="Probabilidad"),(AL471-(+AL471*AK473)),IF(AF473="Impacto",AL472,""))),"")</f>
        <v>5.8800000000000005E-2</v>
      </c>
      <c r="AM473" s="815">
        <f>IFERROR(IF(AND(AF472="Impacto",AF473="Impacto"),(AM472-(+AM472*AK473)),IF(AND(AF472="Probabilidad",AF473="Impacto"),(AM471-(+AM471*AK473)),IF(AF473="Probabilidad",AM472,""))),"")</f>
        <v>0.4</v>
      </c>
      <c r="AN473" s="50" t="s">
        <v>859</v>
      </c>
      <c r="AO473" s="751" t="s">
        <v>245</v>
      </c>
      <c r="AP473" s="751" t="s">
        <v>241</v>
      </c>
      <c r="AQ473" s="751" t="s">
        <v>226</v>
      </c>
      <c r="AR473" s="1013"/>
      <c r="AS473" s="1767"/>
      <c r="AT473" s="1767"/>
      <c r="AU473" s="1769"/>
      <c r="AV473" s="1767"/>
      <c r="AW473" s="1767"/>
      <c r="AX473" s="1769"/>
      <c r="AY473" s="1769"/>
      <c r="AZ473" s="1769"/>
      <c r="BA473" s="1774"/>
      <c r="BB473" s="789"/>
      <c r="BC473" s="789"/>
      <c r="BD473" s="822" t="str">
        <f t="shared" si="37"/>
        <v/>
      </c>
      <c r="BE473" s="774"/>
      <c r="BF473" s="774"/>
      <c r="BG473" s="774"/>
      <c r="BH473" s="774"/>
      <c r="BI473" s="789"/>
      <c r="BJ473" s="789"/>
      <c r="BK473" s="789"/>
      <c r="BL473" s="789"/>
      <c r="BM473" s="791"/>
      <c r="BN473" s="791"/>
      <c r="BO473" s="791"/>
      <c r="BP473" s="791"/>
      <c r="BQ473" s="792"/>
      <c r="BR473" s="796"/>
      <c r="BS473" s="884"/>
      <c r="BT473" s="884"/>
      <c r="BU473" s="1051"/>
      <c r="BV473" s="1191"/>
      <c r="BW473" s="1191"/>
      <c r="BX473" s="1837"/>
      <c r="BY473" s="1853"/>
      <c r="BZ473" s="998"/>
    </row>
    <row r="474" spans="1:78" ht="167" x14ac:dyDescent="0.2">
      <c r="A474" s="1817"/>
      <c r="B474" s="1818"/>
      <c r="C474" s="1819"/>
      <c r="D474" s="1820"/>
      <c r="E474" s="1004"/>
      <c r="F474" s="1759"/>
      <c r="G474" s="995"/>
      <c r="H474" s="1013"/>
      <c r="I474" s="1774"/>
      <c r="J474" s="1767"/>
      <c r="K474" s="1022"/>
      <c r="L474" s="995"/>
      <c r="M474" s="1169"/>
      <c r="N474" s="995"/>
      <c r="O474" s="995"/>
      <c r="P474" s="995"/>
      <c r="Q474" s="1829"/>
      <c r="R474" s="1774"/>
      <c r="S474" s="1825"/>
      <c r="T474" s="1774"/>
      <c r="U474" s="1825"/>
      <c r="V474" s="1774"/>
      <c r="W474" s="1825"/>
      <c r="X474" s="1781"/>
      <c r="Y474" s="1825"/>
      <c r="Z474" s="1825"/>
      <c r="AA474" s="1769"/>
      <c r="AB474" s="812">
        <v>4</v>
      </c>
      <c r="AC474" s="761" t="s">
        <v>1796</v>
      </c>
      <c r="AD474" s="761">
        <v>4</v>
      </c>
      <c r="AE474" s="761" t="s">
        <v>1952</v>
      </c>
      <c r="AF474" s="813" t="str">
        <f t="shared" si="33"/>
        <v>Probabilidad</v>
      </c>
      <c r="AG474" s="780" t="s">
        <v>221</v>
      </c>
      <c r="AH474" s="790">
        <f t="shared" si="34"/>
        <v>0.25</v>
      </c>
      <c r="AI474" s="780" t="s">
        <v>222</v>
      </c>
      <c r="AJ474" s="790">
        <f t="shared" si="35"/>
        <v>0.15</v>
      </c>
      <c r="AK474" s="814">
        <f t="shared" si="36"/>
        <v>0.4</v>
      </c>
      <c r="AL474" s="815">
        <f>IFERROR(IF(AND(AF473="Probabilidad",AF474="Probabilidad"),(AL473-(+AL473*AK474)),IF(AND(AF473="Impacto",AF474="Probabilidad"),(AL472-(+AL472*AK474)),IF(AF474="Impacto",AL473,""))),"")</f>
        <v>3.5280000000000006E-2</v>
      </c>
      <c r="AM474" s="815">
        <f>IFERROR(IF(AND(AF473="Impacto",AF474="Impacto"),(AM473-(+AM473*AK474)),IF(AND(AF473="Probabilidad",AF474="Impacto"),(AM472-(+AM472*AK474)),IF(AF474="Probabilidad",AM473,""))),"")</f>
        <v>0.4</v>
      </c>
      <c r="AN474" s="751" t="s">
        <v>859</v>
      </c>
      <c r="AO474" s="751" t="s">
        <v>291</v>
      </c>
      <c r="AP474" s="751" t="s">
        <v>241</v>
      </c>
      <c r="AQ474" s="751" t="s">
        <v>226</v>
      </c>
      <c r="AR474" s="1013"/>
      <c r="AS474" s="1767"/>
      <c r="AT474" s="1767"/>
      <c r="AU474" s="1769"/>
      <c r="AV474" s="1767"/>
      <c r="AW474" s="1767"/>
      <c r="AX474" s="1769"/>
      <c r="AY474" s="1769"/>
      <c r="AZ474" s="1769"/>
      <c r="BA474" s="1774"/>
      <c r="BB474" s="789"/>
      <c r="BC474" s="789"/>
      <c r="BD474" s="822" t="str">
        <f t="shared" si="37"/>
        <v/>
      </c>
      <c r="BE474" s="774"/>
      <c r="BF474" s="774"/>
      <c r="BG474" s="774"/>
      <c r="BH474" s="774"/>
      <c r="BI474" s="789"/>
      <c r="BJ474" s="789"/>
      <c r="BK474" s="789"/>
      <c r="BL474" s="789"/>
      <c r="BM474" s="791"/>
      <c r="BN474" s="791"/>
      <c r="BO474" s="791"/>
      <c r="BP474" s="791"/>
      <c r="BQ474" s="792"/>
      <c r="BR474" s="796"/>
      <c r="BS474" s="884"/>
      <c r="BT474" s="884"/>
      <c r="BU474" s="1051"/>
      <c r="BV474" s="1191"/>
      <c r="BW474" s="1191"/>
      <c r="BX474" s="1837"/>
      <c r="BY474" s="1853"/>
      <c r="BZ474" s="998"/>
    </row>
    <row r="475" spans="1:78" ht="167" x14ac:dyDescent="0.2">
      <c r="A475" s="1817"/>
      <c r="B475" s="1818"/>
      <c r="C475" s="1819"/>
      <c r="D475" s="1820"/>
      <c r="E475" s="1004"/>
      <c r="F475" s="1759"/>
      <c r="G475" s="995"/>
      <c r="H475" s="1013"/>
      <c r="I475" s="1774"/>
      <c r="J475" s="1767"/>
      <c r="K475" s="1022"/>
      <c r="L475" s="995"/>
      <c r="M475" s="1169"/>
      <c r="N475" s="995"/>
      <c r="O475" s="995"/>
      <c r="P475" s="995"/>
      <c r="Q475" s="1829"/>
      <c r="R475" s="1774"/>
      <c r="S475" s="1825"/>
      <c r="T475" s="1774"/>
      <c r="U475" s="1825"/>
      <c r="V475" s="1774"/>
      <c r="W475" s="1825"/>
      <c r="X475" s="1781"/>
      <c r="Y475" s="1825"/>
      <c r="Z475" s="1825"/>
      <c r="AA475" s="1769"/>
      <c r="AB475" s="812">
        <v>5</v>
      </c>
      <c r="AC475" s="761" t="s">
        <v>1953</v>
      </c>
      <c r="AD475" s="761">
        <v>4</v>
      </c>
      <c r="AE475" s="761" t="s">
        <v>1954</v>
      </c>
      <c r="AF475" s="813" t="str">
        <f t="shared" si="33"/>
        <v>Impacto</v>
      </c>
      <c r="AG475" s="780" t="s">
        <v>264</v>
      </c>
      <c r="AH475" s="790">
        <f t="shared" si="34"/>
        <v>0.1</v>
      </c>
      <c r="AI475" s="780" t="s">
        <v>222</v>
      </c>
      <c r="AJ475" s="790">
        <f t="shared" si="35"/>
        <v>0.15</v>
      </c>
      <c r="AK475" s="814">
        <f t="shared" si="36"/>
        <v>0.25</v>
      </c>
      <c r="AL475" s="815">
        <f>IFERROR(IF(AND(AF474="Probabilidad",AF475="Probabilidad"),(AL474-(+AL474*AK475)),IF(AND(AF474="Impacto",AF475="Probabilidad"),(AL473-(+AL473*AK475)),IF(AF475="Impacto",AL474,""))),"")</f>
        <v>3.5280000000000006E-2</v>
      </c>
      <c r="AM475" s="815">
        <f>IFERROR(IF(AND(AF474="Impacto",AF475="Impacto"),(AM474-(+AM474*AK475)),IF(AND(AF474="Probabilidad",AF475="Impacto"),(AM473-(+AM473*AK475)),IF(AF475="Probabilidad",AM474,""))),"")</f>
        <v>0.30000000000000004</v>
      </c>
      <c r="AN475" s="751" t="s">
        <v>859</v>
      </c>
      <c r="AO475" s="751" t="s">
        <v>291</v>
      </c>
      <c r="AP475" s="751" t="s">
        <v>241</v>
      </c>
      <c r="AQ475" s="751" t="s">
        <v>226</v>
      </c>
      <c r="AR475" s="1013"/>
      <c r="AS475" s="1767"/>
      <c r="AT475" s="1767"/>
      <c r="AU475" s="1769"/>
      <c r="AV475" s="1767"/>
      <c r="AW475" s="1767"/>
      <c r="AX475" s="1769"/>
      <c r="AY475" s="1769"/>
      <c r="AZ475" s="1769"/>
      <c r="BA475" s="1774"/>
      <c r="BB475" s="789"/>
      <c r="BC475" s="789"/>
      <c r="BD475" s="822" t="str">
        <f t="shared" si="37"/>
        <v/>
      </c>
      <c r="BE475" s="774"/>
      <c r="BF475" s="774"/>
      <c r="BG475" s="774"/>
      <c r="BH475" s="774"/>
      <c r="BI475" s="789"/>
      <c r="BJ475" s="789"/>
      <c r="BK475" s="789"/>
      <c r="BL475" s="789"/>
      <c r="BM475" s="791"/>
      <c r="BN475" s="791"/>
      <c r="BO475" s="791"/>
      <c r="BP475" s="791"/>
      <c r="BQ475" s="792"/>
      <c r="BR475" s="796"/>
      <c r="BS475" s="884"/>
      <c r="BT475" s="884"/>
      <c r="BU475" s="1051"/>
      <c r="BV475" s="1191"/>
      <c r="BW475" s="1191"/>
      <c r="BX475" s="1837"/>
      <c r="BY475" s="1853"/>
      <c r="BZ475" s="998"/>
    </row>
    <row r="476" spans="1:78" ht="17" thickBot="1" x14ac:dyDescent="0.25">
      <c r="A476" s="1817"/>
      <c r="B476" s="1818"/>
      <c r="C476" s="1819"/>
      <c r="D476" s="1821"/>
      <c r="E476" s="1005"/>
      <c r="F476" s="1760"/>
      <c r="G476" s="996"/>
      <c r="H476" s="1014"/>
      <c r="I476" s="1775"/>
      <c r="J476" s="1768"/>
      <c r="K476" s="1023"/>
      <c r="L476" s="996"/>
      <c r="M476" s="1170"/>
      <c r="N476" s="996"/>
      <c r="O476" s="996"/>
      <c r="P476" s="996"/>
      <c r="Q476" s="1830"/>
      <c r="R476" s="1775"/>
      <c r="S476" s="1826"/>
      <c r="T476" s="1775"/>
      <c r="U476" s="1826"/>
      <c r="V476" s="1775"/>
      <c r="W476" s="1826"/>
      <c r="X476" s="1782"/>
      <c r="Y476" s="1826"/>
      <c r="Z476" s="1826"/>
      <c r="AA476" s="1770"/>
      <c r="AB476" s="773">
        <v>6</v>
      </c>
      <c r="AC476" s="757"/>
      <c r="AD476" s="757"/>
      <c r="AE476" s="757"/>
      <c r="AF476" s="896" t="str">
        <f t="shared" si="33"/>
        <v/>
      </c>
      <c r="AG476" s="888"/>
      <c r="AH476" s="887" t="str">
        <f t="shared" si="34"/>
        <v/>
      </c>
      <c r="AI476" s="888"/>
      <c r="AJ476" s="887" t="str">
        <f t="shared" si="35"/>
        <v/>
      </c>
      <c r="AK476" s="889" t="str">
        <f t="shared" si="36"/>
        <v/>
      </c>
      <c r="AL476" s="815" t="str">
        <f>IFERROR(IF(AND(AF475="Probabilidad",AF476="Probabilidad"),(AL475-(+AL475*AK476)),IF(AND(AF475="Impacto",AF476="Probabilidad"),(AL474-(+AL474*AK476)),IF(AF476="Impacto",AL475,""))),"")</f>
        <v/>
      </c>
      <c r="AM476" s="815" t="str">
        <f>IFERROR(IF(AND(AF475="Impacto",AF476="Impacto"),(AM475-(+AM475*AK476)),IF(AND(AF475="Probabilidad",AF476="Impacto"),(AM474-(+AM474*AK476)),IF(AF476="Probabilidad",AM475,""))),"")</f>
        <v/>
      </c>
      <c r="AN476" s="51"/>
      <c r="AO476" s="51"/>
      <c r="AP476" s="51"/>
      <c r="AQ476" s="51"/>
      <c r="AR476" s="1014"/>
      <c r="AS476" s="1768"/>
      <c r="AT476" s="1768"/>
      <c r="AU476" s="1770"/>
      <c r="AV476" s="1768"/>
      <c r="AW476" s="1768"/>
      <c r="AX476" s="1770"/>
      <c r="AY476" s="1770"/>
      <c r="AZ476" s="1770"/>
      <c r="BA476" s="1775"/>
      <c r="BB476" s="770"/>
      <c r="BC476" s="770"/>
      <c r="BD476" s="762" t="str">
        <f t="shared" si="37"/>
        <v/>
      </c>
      <c r="BE476" s="757"/>
      <c r="BF476" s="757"/>
      <c r="BG476" s="757"/>
      <c r="BH476" s="757"/>
      <c r="BI476" s="770"/>
      <c r="BJ476" s="770"/>
      <c r="BK476" s="770"/>
      <c r="BL476" s="770"/>
      <c r="BM476" s="749"/>
      <c r="BN476" s="749"/>
      <c r="BO476" s="749"/>
      <c r="BP476" s="749"/>
      <c r="BQ476" s="766"/>
      <c r="BR476" s="890"/>
      <c r="BS476" s="891"/>
      <c r="BT476" s="891"/>
      <c r="BU476" s="1052"/>
      <c r="BV476" s="1192"/>
      <c r="BW476" s="1192"/>
      <c r="BX476" s="1838"/>
      <c r="BY476" s="1854"/>
      <c r="BZ476" s="999"/>
    </row>
    <row r="477" spans="1:78" ht="167" x14ac:dyDescent="0.2">
      <c r="A477" s="1817" t="s">
        <v>971</v>
      </c>
      <c r="B477" s="1818" t="s">
        <v>207</v>
      </c>
      <c r="C477" s="1819" t="s">
        <v>972</v>
      </c>
      <c r="D477" s="1000" t="s">
        <v>1387</v>
      </c>
      <c r="E477" s="1003" t="s">
        <v>973</v>
      </c>
      <c r="F477" s="1006">
        <v>1</v>
      </c>
      <c r="G477" s="1075" t="s">
        <v>1955</v>
      </c>
      <c r="H477" s="1012" t="s">
        <v>1242</v>
      </c>
      <c r="I477" s="1015" t="s">
        <v>1218</v>
      </c>
      <c r="J477" s="1812" t="str">
        <f>IF(D477="","",IF(D477="RG",[1]Árbol!A488,IF(D477="RIC",[1]Árbol!A488,IF(D477="RLAFT",[1]Árbol!A488,IF(D477="RF",[1]Árbol!A488,IF(I477="","",(CONCATENATE(I477," ",$M$3," ",G477," ",$M$4," ",O477," ",$M$5," ",N477))))))))</f>
        <v>Pérdida de confidencialidad e integridad de  Expediente Contractual   1. Hurto de Información
2. Pérdida, destrucción, modificación de la información  1. Ausencia de control de acceso a la información  digital
2. Ataque intencionado que provoca borrado o pérdida de la información</v>
      </c>
      <c r="K477" s="1021" t="s">
        <v>313</v>
      </c>
      <c r="L477" s="1081" t="s">
        <v>562</v>
      </c>
      <c r="M477" s="1168" t="s">
        <v>1389</v>
      </c>
      <c r="N477" s="994" t="s">
        <v>1956</v>
      </c>
      <c r="O477" s="994" t="s">
        <v>1957</v>
      </c>
      <c r="P477" s="1075" t="s">
        <v>1392</v>
      </c>
      <c r="Q477" s="1133" t="s">
        <v>1392</v>
      </c>
      <c r="R477" s="1015" t="s">
        <v>217</v>
      </c>
      <c r="S477" s="1824">
        <f>IF(R477="Muy Alta",100%,IF(R477="Alta",80%,IF(R477="Media",60%,IF(R477="Baja",40%,IF(R477="Muy Baja",20%,"")))))</f>
        <v>0.6</v>
      </c>
      <c r="T477" s="1015" t="s">
        <v>317</v>
      </c>
      <c r="U477" s="1824">
        <f>IF(T477="Catastrófico",100%,IF(T477="Mayor",80%,IF(T477="Moderado",60%,IF(T477="Menor",40%,IF(T477="Leve",20%,"")))))</f>
        <v>0.2</v>
      </c>
      <c r="V477" s="1015" t="s">
        <v>251</v>
      </c>
      <c r="W477" s="1824">
        <f>IF(V477="Catastrófico",100%,IF(V477="Mayor",80%,IF(V477="Moderado",60%,IF(V477="Menor",40%,IF(V477="Leve",20%,"")))))</f>
        <v>0.4</v>
      </c>
      <c r="X477" s="1029" t="str">
        <f>IF(Y477=100%,"Catastrófico",IF(Y477=80%,"Mayor",IF(Y477=60%,"Moderado",IF(Y477=40%,"Menor",IF(Y477=20%,"Leve","")))))</f>
        <v>Menor</v>
      </c>
      <c r="Y477" s="1824">
        <f>IF(AND(U477="",W477=""),"",MAX(U477,W477))</f>
        <v>0.4</v>
      </c>
      <c r="Z477" s="1824" t="str">
        <f>CONCATENATE(R477,X477)</f>
        <v>MediaMenor</v>
      </c>
      <c r="AA477" s="1038" t="str">
        <f>IF(Z477="Muy AltaLeve","Alto",IF(Z477="Muy AltaMenor","Alto",IF(Z477="Muy AltaModerado","Alto",IF(Z477="Muy AltaMayor","Alto",IF(Z477="Muy AltaCatastrófico","Extremo",IF(Z477="AltaLeve","Moderado",IF(Z477="AltaMenor","Moderado",IF(Z477="AltaModerado","Alto",IF(Z477="AltaMayor","Alto",IF(Z477="AltaCatastrófico","Extremo",IF(Z477="MediaLeve","Moderado",IF(Z477="MediaMenor","Moderado",IF(Z477="MediaModerado","Moderado",IF(Z477="MediaMayor","Alto",IF(Z477="MediaCatastrófico","Extremo",IF(Z477="BajaLeve","Bajo",IF(Z477="BajaMenor","Moderado",IF(Z477="BajaModerado","Moderado",IF(Z477="BajaMayor","Alto",IF(Z477="BajaCatastrófico","Extremo",IF(Z477="Muy BajaLeve","Bajo",IF(Z477="Muy BajaMenor","Bajo",IF(Z477="Muy BajaModerado","Moderado",IF(Z477="Muy BajaMayor","Alto",IF(Z477="Muy BajaCatastrófico","Extremo","")))))))))))))))))))))))))</f>
        <v>Moderado</v>
      </c>
      <c r="AB477" s="97">
        <v>1</v>
      </c>
      <c r="AC477" s="9" t="s">
        <v>1958</v>
      </c>
      <c r="AD477" s="9">
        <v>2</v>
      </c>
      <c r="AE477" s="9" t="s">
        <v>1959</v>
      </c>
      <c r="AF477" s="813" t="str">
        <f t="shared" si="33"/>
        <v>Probabilidad</v>
      </c>
      <c r="AG477" s="10" t="s">
        <v>281</v>
      </c>
      <c r="AH477" s="790">
        <f t="shared" si="34"/>
        <v>0.15</v>
      </c>
      <c r="AI477" s="10" t="s">
        <v>222</v>
      </c>
      <c r="AJ477" s="790">
        <f t="shared" si="35"/>
        <v>0.15</v>
      </c>
      <c r="AK477" s="814">
        <f t="shared" si="36"/>
        <v>0.3</v>
      </c>
      <c r="AL477" s="100">
        <f>IFERROR(IF(AF477="Probabilidad",(S477-(+S477*AK477)),IF(AF477="Impacto",S477,"")),"")</f>
        <v>0.42</v>
      </c>
      <c r="AM477" s="100">
        <f>IFERROR(IF(AF477="Impacto",(Y477-(+Y477*AK477)),IF(AF477="Probabilidad",Y477,"")),"")</f>
        <v>0.4</v>
      </c>
      <c r="AN477" s="50" t="s">
        <v>859</v>
      </c>
      <c r="AO477" s="50" t="s">
        <v>291</v>
      </c>
      <c r="AP477" s="50" t="s">
        <v>241</v>
      </c>
      <c r="AQ477" s="50" t="s">
        <v>226</v>
      </c>
      <c r="AR477" s="1764" t="s">
        <v>1960</v>
      </c>
      <c r="AS477" s="1035">
        <f>S477</f>
        <v>0.6</v>
      </c>
      <c r="AT477" s="1035">
        <f>IF(AL477="","",MIN(AL477:AL482))</f>
        <v>0.14405999999999999</v>
      </c>
      <c r="AU477" s="1032" t="str">
        <f>IFERROR(IF(AT477="","",IF(AT477&lt;=0.2,"Muy Baja",IF(AT477&lt;=0.4,"Baja",IF(AT477&lt;=0.6,"Media",IF(AT477&lt;=0.8,"Alta","Muy Alta"))))),"")</f>
        <v>Muy Baja</v>
      </c>
      <c r="AV477" s="1035">
        <f>Y477</f>
        <v>0.4</v>
      </c>
      <c r="AW477" s="1035">
        <f>IF(AM477="","",MIN(AM477:AM482))</f>
        <v>0.30000000000000004</v>
      </c>
      <c r="AX477" s="1032" t="str">
        <f>IFERROR(IF(AW477="","",IF(AW477&lt;=0.2,"Leve",IF(AW477&lt;=0.4,"Menor",IF(AW477&lt;=0.6,"Moderado",IF(AW477&lt;=0.8,"Mayor","Catastrófico"))))),"")</f>
        <v>Menor</v>
      </c>
      <c r="AY477" s="1032" t="str">
        <f>AA477</f>
        <v>Moderado</v>
      </c>
      <c r="AZ477" s="1032" t="str">
        <f>IFERROR(IF(OR(AND(AU477="Muy Baja",AX477="Leve"),AND(AU477="Muy Baja",AX477="Menor"),AND(AU477="Baja",AX477="Leve")),"Bajo",IF(OR(AND(AU477="Muy baja",AX477="Moderado"),AND(AU477="Baja",AX477="Menor"),AND(AU477="Baja",AX477="Moderado"),AND(AU477="Media",AX477="Leve"),AND(AU477="Media",AX477="Menor"),AND(AU477="Media",AX477="Moderado"),AND(AU477="Alta",AX477="Leve"),AND(AU477="Alta",AX477="Menor")),"Moderado",IF(OR(AND(AU477="Muy Baja",AX477="Mayor"),AND(AU477="Baja",AX477="Mayor"),AND(AU477="Media",AX477="Mayor"),AND(AU477="Alta",AX477="Moderado"),AND(AU477="Alta",AX477="Mayor"),AND(AU477="Muy Alta",AX477="Leve"),AND(AU477="Muy Alta",AX477="Menor"),AND(AU477="Muy Alta",AX477="Moderado"),AND(AU477="Muy Alta",AX477="Mayor")),"Alto",IF(OR(AND(AU477="Muy Baja",AX477="Catastrófico"),AND(AU477="Baja",AX477="Catastrófico"),AND(AU477="Media",AX477="Catastrófico"),AND(AU477="Alta",AX477="Catastrófico"),AND(AU477="Muy Alta",AX477="Catastrófico")),"Extremo","")))),"")</f>
        <v>Bajo</v>
      </c>
      <c r="BA477" s="1015" t="s">
        <v>255</v>
      </c>
      <c r="BB477" s="216"/>
      <c r="BC477" s="216"/>
      <c r="BD477" s="102" t="str">
        <f>IF(SUM(BE477:BH477)=0,"",SUM(BE477:BH477))</f>
        <v/>
      </c>
      <c r="BE477" s="49"/>
      <c r="BF477" s="49"/>
      <c r="BG477" s="49"/>
      <c r="BH477" s="49"/>
      <c r="BI477" s="46"/>
      <c r="BJ477" s="46"/>
      <c r="BK477" s="46"/>
      <c r="BL477" s="46"/>
      <c r="BM477" s="48"/>
      <c r="BN477" s="48"/>
      <c r="BO477" s="48"/>
      <c r="BP477" s="48"/>
      <c r="BQ477" s="104"/>
      <c r="BR477" s="797"/>
      <c r="BS477" s="883"/>
      <c r="BT477" s="883"/>
      <c r="BU477" s="1050"/>
      <c r="BV477" s="1075"/>
      <c r="BW477" s="1075"/>
      <c r="BX477" s="1836"/>
      <c r="BY477" s="1839"/>
      <c r="BZ477" s="997"/>
    </row>
    <row r="478" spans="1:78" ht="145" x14ac:dyDescent="0.2">
      <c r="A478" s="1817"/>
      <c r="B478" s="1818"/>
      <c r="C478" s="1819"/>
      <c r="D478" s="1820"/>
      <c r="E478" s="1004"/>
      <c r="F478" s="1759"/>
      <c r="G478" s="1191"/>
      <c r="H478" s="1013"/>
      <c r="I478" s="1774"/>
      <c r="J478" s="1767"/>
      <c r="K478" s="1022"/>
      <c r="L478" s="1082"/>
      <c r="M478" s="1169"/>
      <c r="N478" s="995"/>
      <c r="O478" s="995"/>
      <c r="P478" s="1191"/>
      <c r="Q478" s="1827"/>
      <c r="R478" s="1774"/>
      <c r="S478" s="1825"/>
      <c r="T478" s="1774"/>
      <c r="U478" s="1825"/>
      <c r="V478" s="1774"/>
      <c r="W478" s="1825"/>
      <c r="X478" s="1781"/>
      <c r="Y478" s="1825"/>
      <c r="Z478" s="1825"/>
      <c r="AA478" s="1039"/>
      <c r="AB478" s="812">
        <v>2</v>
      </c>
      <c r="AC478" s="761" t="s">
        <v>1961</v>
      </c>
      <c r="AD478" s="761">
        <v>2</v>
      </c>
      <c r="AE478" s="774" t="s">
        <v>1962</v>
      </c>
      <c r="AF478" s="813" t="str">
        <f t="shared" si="33"/>
        <v>Probabilidad</v>
      </c>
      <c r="AG478" s="780" t="s">
        <v>281</v>
      </c>
      <c r="AH478" s="790">
        <f t="shared" si="34"/>
        <v>0.15</v>
      </c>
      <c r="AI478" s="780" t="s">
        <v>222</v>
      </c>
      <c r="AJ478" s="790">
        <f t="shared" si="35"/>
        <v>0.15</v>
      </c>
      <c r="AK478" s="814">
        <f t="shared" si="36"/>
        <v>0.3</v>
      </c>
      <c r="AL478" s="815">
        <f>IFERROR(IF(AND(AF477="Probabilidad",AF478="Probabilidad"),(AL477-(+AL477*AK478)),IF(AF478="Probabilidad",(S477-(+S477*AK478)),IF(AF478="Impacto",AL477,""))),"")</f>
        <v>0.29399999999999998</v>
      </c>
      <c r="AM478" s="815">
        <f>IFERROR(IF(AND(AF477="Impacto",AF478="Impacto"),(AM477-(+AM477*AK478)),IF(AF478="Impacto",(Y477-(+Y477*AK478)),IF(AF478="Probabilidad",AM477,""))),"")</f>
        <v>0.4</v>
      </c>
      <c r="AN478" s="751" t="s">
        <v>223</v>
      </c>
      <c r="AO478" s="751" t="s">
        <v>224</v>
      </c>
      <c r="AP478" s="751" t="s">
        <v>241</v>
      </c>
      <c r="AQ478" s="751" t="s">
        <v>226</v>
      </c>
      <c r="AR478" s="1013"/>
      <c r="AS478" s="1767"/>
      <c r="AT478" s="1767"/>
      <c r="AU478" s="1769"/>
      <c r="AV478" s="1767"/>
      <c r="AW478" s="1767"/>
      <c r="AX478" s="1769"/>
      <c r="AY478" s="1769"/>
      <c r="AZ478" s="1769"/>
      <c r="BA478" s="1774"/>
      <c r="BB478" s="788"/>
      <c r="BC478" s="788"/>
      <c r="BD478" s="781" t="str">
        <f t="shared" ref="BD478:BD541" si="38">IF(SUM(BE478:BH478)=0,"",SUM(BE478:BH478))</f>
        <v/>
      </c>
      <c r="BE478" s="755"/>
      <c r="BF478" s="755"/>
      <c r="BG478" s="755"/>
      <c r="BH478" s="755"/>
      <c r="BI478" s="789"/>
      <c r="BJ478" s="789"/>
      <c r="BK478" s="789"/>
      <c r="BL478" s="789"/>
      <c r="BM478" s="791"/>
      <c r="BN478" s="791"/>
      <c r="BO478" s="791"/>
      <c r="BP478" s="791"/>
      <c r="BQ478" s="792"/>
      <c r="BR478" s="796"/>
      <c r="BS478" s="884"/>
      <c r="BT478" s="884"/>
      <c r="BU478" s="1051"/>
      <c r="BV478" s="1191"/>
      <c r="BW478" s="1191"/>
      <c r="BX478" s="1837"/>
      <c r="BY478" s="1840"/>
      <c r="BZ478" s="998"/>
    </row>
    <row r="479" spans="1:78" ht="145" x14ac:dyDescent="0.2">
      <c r="A479" s="1817"/>
      <c r="B479" s="1818"/>
      <c r="C479" s="1819"/>
      <c r="D479" s="1820"/>
      <c r="E479" s="1004"/>
      <c r="F479" s="1759"/>
      <c r="G479" s="1191"/>
      <c r="H479" s="1013"/>
      <c r="I479" s="1774"/>
      <c r="J479" s="1767"/>
      <c r="K479" s="1022"/>
      <c r="L479" s="1082"/>
      <c r="M479" s="1169"/>
      <c r="N479" s="995"/>
      <c r="O479" s="995"/>
      <c r="P479" s="1191"/>
      <c r="Q479" s="1827"/>
      <c r="R479" s="1774"/>
      <c r="S479" s="1825"/>
      <c r="T479" s="1774"/>
      <c r="U479" s="1825"/>
      <c r="V479" s="1774"/>
      <c r="W479" s="1825"/>
      <c r="X479" s="1781"/>
      <c r="Y479" s="1825"/>
      <c r="Z479" s="1825"/>
      <c r="AA479" s="1039"/>
      <c r="AB479" s="812">
        <v>3</v>
      </c>
      <c r="AC479" s="761" t="s">
        <v>1831</v>
      </c>
      <c r="AD479" s="761">
        <v>1</v>
      </c>
      <c r="AE479" s="761" t="s">
        <v>1962</v>
      </c>
      <c r="AF479" s="813" t="str">
        <f t="shared" si="33"/>
        <v>Probabilidad</v>
      </c>
      <c r="AG479" s="780" t="s">
        <v>281</v>
      </c>
      <c r="AH479" s="790">
        <f t="shared" si="34"/>
        <v>0.15</v>
      </c>
      <c r="AI479" s="780" t="s">
        <v>222</v>
      </c>
      <c r="AJ479" s="790">
        <f t="shared" si="35"/>
        <v>0.15</v>
      </c>
      <c r="AK479" s="814">
        <f t="shared" si="36"/>
        <v>0.3</v>
      </c>
      <c r="AL479" s="815">
        <f>IFERROR(IF(AND(AF478="Probabilidad",AF479="Probabilidad"),(AL478-(+AL478*AK479)),IF(AND(AF478="Impacto",AF479="Probabilidad"),(AL477-(+AL477*AK479)),IF(AF479="Impacto",AL478,""))),"")</f>
        <v>0.20579999999999998</v>
      </c>
      <c r="AM479" s="815">
        <f>IFERROR(IF(AND(AF478="Impacto",AF479="Impacto"),(AM478-(+AM478*AK479)),IF(AND(AF478="Probabilidad",AF479="Impacto"),(AM477-(+AM477*AK479)),IF(AF479="Probabilidad",AM478,""))),"")</f>
        <v>0.4</v>
      </c>
      <c r="AN479" s="751" t="s">
        <v>223</v>
      </c>
      <c r="AO479" s="751" t="s">
        <v>377</v>
      </c>
      <c r="AP479" s="751" t="s">
        <v>241</v>
      </c>
      <c r="AQ479" s="751" t="s">
        <v>226</v>
      </c>
      <c r="AR479" s="1013"/>
      <c r="AS479" s="1767"/>
      <c r="AT479" s="1767"/>
      <c r="AU479" s="1769"/>
      <c r="AV479" s="1767"/>
      <c r="AW479" s="1767"/>
      <c r="AX479" s="1769"/>
      <c r="AY479" s="1769"/>
      <c r="AZ479" s="1769"/>
      <c r="BA479" s="1774"/>
      <c r="BB479" s="788"/>
      <c r="BC479" s="788"/>
      <c r="BD479" s="781" t="str">
        <f t="shared" si="38"/>
        <v/>
      </c>
      <c r="BE479" s="755"/>
      <c r="BF479" s="755"/>
      <c r="BG479" s="755"/>
      <c r="BH479" s="755"/>
      <c r="BI479" s="789"/>
      <c r="BJ479" s="789"/>
      <c r="BK479" s="789"/>
      <c r="BL479" s="789"/>
      <c r="BM479" s="791"/>
      <c r="BN479" s="791"/>
      <c r="BO479" s="791"/>
      <c r="BP479" s="791"/>
      <c r="BQ479" s="792"/>
      <c r="BR479" s="796"/>
      <c r="BS479" s="884"/>
      <c r="BT479" s="884"/>
      <c r="BU479" s="1051"/>
      <c r="BV479" s="1191"/>
      <c r="BW479" s="1191"/>
      <c r="BX479" s="1837"/>
      <c r="BY479" s="1840"/>
      <c r="BZ479" s="998"/>
    </row>
    <row r="480" spans="1:78" ht="167" x14ac:dyDescent="0.2">
      <c r="A480" s="1817"/>
      <c r="B480" s="1818"/>
      <c r="C480" s="1819"/>
      <c r="D480" s="1820"/>
      <c r="E480" s="1004"/>
      <c r="F480" s="1759"/>
      <c r="G480" s="1191"/>
      <c r="H480" s="1013"/>
      <c r="I480" s="1774"/>
      <c r="J480" s="1767"/>
      <c r="K480" s="1022"/>
      <c r="L480" s="1082"/>
      <c r="M480" s="1169"/>
      <c r="N480" s="995"/>
      <c r="O480" s="995"/>
      <c r="P480" s="1191"/>
      <c r="Q480" s="1827"/>
      <c r="R480" s="1774"/>
      <c r="S480" s="1825"/>
      <c r="T480" s="1774"/>
      <c r="U480" s="1825"/>
      <c r="V480" s="1774"/>
      <c r="W480" s="1825"/>
      <c r="X480" s="1781"/>
      <c r="Y480" s="1825"/>
      <c r="Z480" s="1825"/>
      <c r="AA480" s="1039"/>
      <c r="AB480" s="812">
        <v>4</v>
      </c>
      <c r="AC480" s="774" t="s">
        <v>1963</v>
      </c>
      <c r="AD480" s="774">
        <v>2</v>
      </c>
      <c r="AE480" s="774" t="s">
        <v>1964</v>
      </c>
      <c r="AF480" s="813" t="str">
        <f t="shared" si="33"/>
        <v>Impacto</v>
      </c>
      <c r="AG480" s="780" t="s">
        <v>264</v>
      </c>
      <c r="AH480" s="790">
        <f t="shared" si="34"/>
        <v>0.1</v>
      </c>
      <c r="AI480" s="780" t="s">
        <v>222</v>
      </c>
      <c r="AJ480" s="790">
        <f t="shared" si="35"/>
        <v>0.15</v>
      </c>
      <c r="AK480" s="814">
        <f t="shared" si="36"/>
        <v>0.25</v>
      </c>
      <c r="AL480" s="815">
        <f>IFERROR(IF(AND(AF479="Probabilidad",AF480="Probabilidad"),(AL479-(+AL479*AK480)),IF(AND(AF479="Impacto",AF480="Probabilidad"),(AL478-(+AL478*AK480)),IF(AF480="Impacto",AL479,""))),"")</f>
        <v>0.20579999999999998</v>
      </c>
      <c r="AM480" s="815">
        <f>IFERROR(IF(AND(AF479="Impacto",AF480="Impacto"),(AM479-(+AM479*AK480)),IF(AND(AF479="Probabilidad",AF480="Impacto"),(AM478-(+AM478*AK480)),IF(AF480="Probabilidad",AM479,""))),"")</f>
        <v>0.30000000000000004</v>
      </c>
      <c r="AN480" s="751" t="s">
        <v>223</v>
      </c>
      <c r="AO480" s="751" t="s">
        <v>291</v>
      </c>
      <c r="AP480" s="751" t="s">
        <v>241</v>
      </c>
      <c r="AQ480" s="751" t="s">
        <v>226</v>
      </c>
      <c r="AR480" s="1013"/>
      <c r="AS480" s="1767"/>
      <c r="AT480" s="1767"/>
      <c r="AU480" s="1769"/>
      <c r="AV480" s="1767"/>
      <c r="AW480" s="1767"/>
      <c r="AX480" s="1769"/>
      <c r="AY480" s="1769"/>
      <c r="AZ480" s="1769"/>
      <c r="BA480" s="1774"/>
      <c r="BB480" s="788"/>
      <c r="BC480" s="788"/>
      <c r="BD480" s="781" t="str">
        <f t="shared" si="38"/>
        <v/>
      </c>
      <c r="BE480" s="755"/>
      <c r="BF480" s="755"/>
      <c r="BG480" s="755"/>
      <c r="BH480" s="755"/>
      <c r="BI480" s="789"/>
      <c r="BJ480" s="789"/>
      <c r="BK480" s="789"/>
      <c r="BL480" s="789"/>
      <c r="BM480" s="791"/>
      <c r="BN480" s="791"/>
      <c r="BO480" s="791"/>
      <c r="BP480" s="791"/>
      <c r="BQ480" s="792"/>
      <c r="BR480" s="796"/>
      <c r="BS480" s="884"/>
      <c r="BT480" s="884"/>
      <c r="BU480" s="1051"/>
      <c r="BV480" s="1191"/>
      <c r="BW480" s="1191"/>
      <c r="BX480" s="1837"/>
      <c r="BY480" s="1840"/>
      <c r="BZ480" s="998"/>
    </row>
    <row r="481" spans="1:78" ht="118" x14ac:dyDescent="0.2">
      <c r="A481" s="1817"/>
      <c r="B481" s="1818"/>
      <c r="C481" s="1819"/>
      <c r="D481" s="1820"/>
      <c r="E481" s="1004"/>
      <c r="F481" s="1759"/>
      <c r="G481" s="1191"/>
      <c r="H481" s="1013"/>
      <c r="I481" s="1774"/>
      <c r="J481" s="1767"/>
      <c r="K481" s="1022"/>
      <c r="L481" s="1082"/>
      <c r="M481" s="1169"/>
      <c r="N481" s="995"/>
      <c r="O481" s="995"/>
      <c r="P481" s="1191"/>
      <c r="Q481" s="1827"/>
      <c r="R481" s="1774"/>
      <c r="S481" s="1825"/>
      <c r="T481" s="1774"/>
      <c r="U481" s="1825"/>
      <c r="V481" s="1774"/>
      <c r="W481" s="1825"/>
      <c r="X481" s="1781"/>
      <c r="Y481" s="1825"/>
      <c r="Z481" s="1825"/>
      <c r="AA481" s="1039"/>
      <c r="AB481" s="812">
        <v>5</v>
      </c>
      <c r="AC481" s="898" t="s">
        <v>1571</v>
      </c>
      <c r="AD481" s="774">
        <v>1</v>
      </c>
      <c r="AE481" s="774" t="s">
        <v>1572</v>
      </c>
      <c r="AF481" s="813" t="str">
        <f t="shared" si="33"/>
        <v>Probabilidad</v>
      </c>
      <c r="AG481" s="780" t="s">
        <v>281</v>
      </c>
      <c r="AH481" s="790">
        <f t="shared" si="34"/>
        <v>0.15</v>
      </c>
      <c r="AI481" s="780" t="s">
        <v>222</v>
      </c>
      <c r="AJ481" s="790">
        <f t="shared" si="35"/>
        <v>0.15</v>
      </c>
      <c r="AK481" s="814">
        <f t="shared" si="36"/>
        <v>0.3</v>
      </c>
      <c r="AL481" s="815">
        <f>IFERROR(IF(AND(AF480="Probabilidad",AF481="Probabilidad"),(AL480-(+AL480*AK481)),IF(AND(AF480="Impacto",AF481="Probabilidad"),(AL479-(+AL479*AK481)),IF(AF481="Impacto",AL480,""))),"")</f>
        <v>0.14405999999999999</v>
      </c>
      <c r="AM481" s="815">
        <f>IFERROR(IF(AND(AF480="Impacto",AF481="Impacto"),(AM480-(+AM480*AK481)),IF(AND(AF480="Probabilidad",AF481="Impacto"),(AM479-(+AM479*AK481)),IF(AF481="Probabilidad",AM480,""))),"")</f>
        <v>0.30000000000000004</v>
      </c>
      <c r="AN481" s="751" t="s">
        <v>859</v>
      </c>
      <c r="AO481" s="751" t="s">
        <v>245</v>
      </c>
      <c r="AP481" s="751" t="s">
        <v>241</v>
      </c>
      <c r="AQ481" s="751" t="s">
        <v>226</v>
      </c>
      <c r="AR481" s="1013"/>
      <c r="AS481" s="1767"/>
      <c r="AT481" s="1767"/>
      <c r="AU481" s="1769"/>
      <c r="AV481" s="1767"/>
      <c r="AW481" s="1767"/>
      <c r="AX481" s="1769"/>
      <c r="AY481" s="1769"/>
      <c r="AZ481" s="1769"/>
      <c r="BA481" s="1774"/>
      <c r="BB481" s="788"/>
      <c r="BC481" s="788"/>
      <c r="BD481" s="781" t="str">
        <f t="shared" si="38"/>
        <v/>
      </c>
      <c r="BE481" s="755"/>
      <c r="BF481" s="755"/>
      <c r="BG481" s="755"/>
      <c r="BH481" s="755"/>
      <c r="BI481" s="789"/>
      <c r="BJ481" s="789"/>
      <c r="BK481" s="789"/>
      <c r="BL481" s="789"/>
      <c r="BM481" s="791"/>
      <c r="BN481" s="791"/>
      <c r="BO481" s="791"/>
      <c r="BP481" s="791"/>
      <c r="BQ481" s="792"/>
      <c r="BR481" s="796"/>
      <c r="BS481" s="884"/>
      <c r="BT481" s="884"/>
      <c r="BU481" s="1051"/>
      <c r="BV481" s="1191"/>
      <c r="BW481" s="1191"/>
      <c r="BX481" s="1837"/>
      <c r="BY481" s="1840"/>
      <c r="BZ481" s="998"/>
    </row>
    <row r="482" spans="1:78" ht="17" thickBot="1" x14ac:dyDescent="0.25">
      <c r="A482" s="1817"/>
      <c r="B482" s="1818"/>
      <c r="C482" s="1819"/>
      <c r="D482" s="1821"/>
      <c r="E482" s="1005"/>
      <c r="F482" s="1760"/>
      <c r="G482" s="1192"/>
      <c r="H482" s="1014"/>
      <c r="I482" s="1775"/>
      <c r="J482" s="1768"/>
      <c r="K482" s="1023"/>
      <c r="L482" s="1083"/>
      <c r="M482" s="1170"/>
      <c r="N482" s="996"/>
      <c r="O482" s="996"/>
      <c r="P482" s="1192"/>
      <c r="Q482" s="1828"/>
      <c r="R482" s="1775"/>
      <c r="S482" s="1826"/>
      <c r="T482" s="1775"/>
      <c r="U482" s="1826"/>
      <c r="V482" s="1775"/>
      <c r="W482" s="1826"/>
      <c r="X482" s="1782"/>
      <c r="Y482" s="1826"/>
      <c r="Z482" s="1826"/>
      <c r="AA482" s="1040"/>
      <c r="AB482" s="773">
        <v>6</v>
      </c>
      <c r="AC482" s="757"/>
      <c r="AD482" s="757"/>
      <c r="AE482" s="757"/>
      <c r="AF482" s="819" t="str">
        <f t="shared" si="33"/>
        <v/>
      </c>
      <c r="AG482" s="888"/>
      <c r="AH482" s="887" t="str">
        <f t="shared" si="34"/>
        <v/>
      </c>
      <c r="AI482" s="888"/>
      <c r="AJ482" s="887" t="str">
        <f t="shared" si="35"/>
        <v/>
      </c>
      <c r="AK482" s="889" t="str">
        <f t="shared" si="36"/>
        <v/>
      </c>
      <c r="AL482" s="815" t="str">
        <f>IFERROR(IF(AND(AF481="Probabilidad",AF482="Probabilidad"),(AL481-(+AL481*AK482)),IF(AND(AF481="Impacto",AF482="Probabilidad"),(AL480-(+AL480*AK482)),IF(AF482="Impacto",AL481,""))),"")</f>
        <v/>
      </c>
      <c r="AM482" s="815" t="str">
        <f>IFERROR(IF(AND(AF481="Impacto",AF482="Impacto"),(AM481-(+AM481*AK482)),IF(AND(AF481="Probabilidad",AF482="Impacto"),(AM480-(+AM480*AK482)),IF(AF482="Probabilidad",AM481,""))),"")</f>
        <v/>
      </c>
      <c r="AN482" s="126"/>
      <c r="AO482" s="51"/>
      <c r="AP482" s="51"/>
      <c r="AQ482" s="51"/>
      <c r="AR482" s="1014"/>
      <c r="AS482" s="1768"/>
      <c r="AT482" s="1768"/>
      <c r="AU482" s="1770"/>
      <c r="AV482" s="1768"/>
      <c r="AW482" s="1768"/>
      <c r="AX482" s="1770"/>
      <c r="AY482" s="1770"/>
      <c r="AZ482" s="1770"/>
      <c r="BA482" s="1775"/>
      <c r="BB482" s="873"/>
      <c r="BC482" s="873"/>
      <c r="BD482" s="767" t="str">
        <f t="shared" si="38"/>
        <v/>
      </c>
      <c r="BE482" s="826"/>
      <c r="BF482" s="826"/>
      <c r="BG482" s="826"/>
      <c r="BH482" s="826"/>
      <c r="BI482" s="770"/>
      <c r="BJ482" s="770"/>
      <c r="BK482" s="770"/>
      <c r="BL482" s="770"/>
      <c r="BM482" s="749"/>
      <c r="BN482" s="749"/>
      <c r="BO482" s="749"/>
      <c r="BP482" s="749"/>
      <c r="BQ482" s="766"/>
      <c r="BR482" s="890"/>
      <c r="BS482" s="891"/>
      <c r="BT482" s="891"/>
      <c r="BU482" s="1052"/>
      <c r="BV482" s="1192"/>
      <c r="BW482" s="1192"/>
      <c r="BX482" s="1838"/>
      <c r="BY482" s="1841"/>
      <c r="BZ482" s="999"/>
    </row>
    <row r="483" spans="1:78" ht="145" x14ac:dyDescent="0.2">
      <c r="A483" s="1817"/>
      <c r="B483" s="1818"/>
      <c r="C483" s="1819"/>
      <c r="D483" s="1000" t="s">
        <v>1387</v>
      </c>
      <c r="E483" s="1003" t="s">
        <v>973</v>
      </c>
      <c r="F483" s="1006">
        <v>2</v>
      </c>
      <c r="G483" s="994" t="s">
        <v>1955</v>
      </c>
      <c r="H483" s="1012" t="s">
        <v>1242</v>
      </c>
      <c r="I483" s="1015" t="s">
        <v>1215</v>
      </c>
      <c r="J483" s="1812" t="str">
        <f>IF(D483="","",IF(D483="RG",[1]Árbol!A494,IF(D483="RIC",[1]Árbol!A494,IF(D483="RLAFT",[1]Árbol!A494,IF(D483="RF",[1]Árbol!A494,IF(I483="","",(CONCATENATE(I483," ",$M$3," ",G483," ",$M$4," ",O483," ",$M$5," ",N483))))))))</f>
        <v>Pérdida de Disponibilidad de  Expediente Contractual   1. Pérdida de Informaciòn  1. Ausencia de copias de respaldo o backups de la información</v>
      </c>
      <c r="K483" s="1021" t="s">
        <v>313</v>
      </c>
      <c r="L483" s="994" t="s">
        <v>562</v>
      </c>
      <c r="M483" s="1168" t="s">
        <v>1389</v>
      </c>
      <c r="N483" s="994" t="s">
        <v>1965</v>
      </c>
      <c r="O483" s="994" t="s">
        <v>1966</v>
      </c>
      <c r="P483" s="994" t="s">
        <v>1392</v>
      </c>
      <c r="Q483" s="1482" t="s">
        <v>1392</v>
      </c>
      <c r="R483" s="1015" t="s">
        <v>217</v>
      </c>
      <c r="S483" s="1824">
        <f>IF(R483="Muy Alta",100%,IF(R483="Alta",80%,IF(R483="Media",60%,IF(R483="Baja",40%,IF(R483="Muy Baja",20%,"")))))</f>
        <v>0.6</v>
      </c>
      <c r="T483" s="1015" t="s">
        <v>317</v>
      </c>
      <c r="U483" s="1824">
        <f>IF(T483="Catastrófico",100%,IF(T483="Mayor",80%,IF(T483="Moderado",60%,IF(T483="Menor",40%,IF(T483="Leve",20%,"")))))</f>
        <v>0.2</v>
      </c>
      <c r="V483" s="1015" t="s">
        <v>251</v>
      </c>
      <c r="W483" s="1824">
        <f>IF(V483="Catastrófico",100%,IF(V483="Mayor",80%,IF(V483="Moderado",60%,IF(V483="Menor",40%,IF(V483="Leve",20%,"")))))</f>
        <v>0.4</v>
      </c>
      <c r="X483" s="1029" t="str">
        <f>IF(Y483=100%,"Catastrófico",IF(Y483=80%,"Mayor",IF(Y483=60%,"Moderado",IF(Y483=40%,"Menor",IF(Y483=20%,"Leve","")))))</f>
        <v>Menor</v>
      </c>
      <c r="Y483" s="1824">
        <f>IF(AND(U483="",W483=""),"",MAX(U483,W483))</f>
        <v>0.4</v>
      </c>
      <c r="Z483" s="1824" t="str">
        <f>CONCATENATE(R483,X483)</f>
        <v>MediaMenor</v>
      </c>
      <c r="AA483" s="1032" t="str">
        <f>IF(Z483="Muy AltaLeve","Alto",IF(Z483="Muy AltaMenor","Alto",IF(Z483="Muy AltaModerado","Alto",IF(Z483="Muy AltaMayor","Alto",IF(Z483="Muy AltaCatastrófico","Extremo",IF(Z483="AltaLeve","Moderado",IF(Z483="AltaMenor","Moderado",IF(Z483="AltaModerado","Alto",IF(Z483="AltaMayor","Alto",IF(Z483="AltaCatastrófico","Extremo",IF(Z483="MediaLeve","Moderado",IF(Z483="MediaMenor","Moderado",IF(Z483="MediaModerado","Moderado",IF(Z483="MediaMayor","Alto",IF(Z483="MediaCatastrófico","Extremo",IF(Z483="BajaLeve","Bajo",IF(Z483="BajaMenor","Moderado",IF(Z483="BajaModerado","Moderado",IF(Z483="BajaMayor","Alto",IF(Z483="BajaCatastrófico","Extremo",IF(Z483="Muy BajaLeve","Bajo",IF(Z483="Muy BajaMenor","Bajo",IF(Z483="Muy BajaModerado","Moderado",IF(Z483="Muy BajaMayor","Alto",IF(Z483="Muy BajaCatastrófico","Extremo","")))))))))))))))))))))))))</f>
        <v>Moderado</v>
      </c>
      <c r="AB483" s="97">
        <v>1</v>
      </c>
      <c r="AC483" s="12" t="s">
        <v>1967</v>
      </c>
      <c r="AD483" s="12">
        <v>1</v>
      </c>
      <c r="AE483" s="12" t="s">
        <v>1968</v>
      </c>
      <c r="AF483" s="99" t="str">
        <f t="shared" si="33"/>
        <v>Probabilidad</v>
      </c>
      <c r="AG483" s="10" t="s">
        <v>221</v>
      </c>
      <c r="AH483" s="787">
        <f t="shared" si="34"/>
        <v>0.25</v>
      </c>
      <c r="AI483" s="10" t="s">
        <v>734</v>
      </c>
      <c r="AJ483" s="787">
        <f t="shared" si="35"/>
        <v>0.25</v>
      </c>
      <c r="AK483" s="101">
        <f t="shared" si="36"/>
        <v>0.5</v>
      </c>
      <c r="AL483" s="100">
        <f>IFERROR(IF(AF483="Probabilidad",(S483-(+S483*AK483)),IF(AF483="Impacto",S483,"")),"")</f>
        <v>0.3</v>
      </c>
      <c r="AM483" s="100">
        <f>IFERROR(IF(AF483="Impacto",(Y483-(+Y483*AK483)),IF(AF483="Probabilidad",Y483,"")),"")</f>
        <v>0.4</v>
      </c>
      <c r="AN483" s="50" t="s">
        <v>223</v>
      </c>
      <c r="AO483" s="50" t="s">
        <v>443</v>
      </c>
      <c r="AP483" s="50" t="s">
        <v>241</v>
      </c>
      <c r="AQ483" s="50" t="s">
        <v>226</v>
      </c>
      <c r="AR483" s="1764" t="s">
        <v>1969</v>
      </c>
      <c r="AS483" s="1035">
        <f>S483</f>
        <v>0.6</v>
      </c>
      <c r="AT483" s="1035">
        <f>IF(AL483="","",MIN(AL483:AL488))</f>
        <v>0.21</v>
      </c>
      <c r="AU483" s="1032" t="str">
        <f>IFERROR(IF(AT483="","",IF(AT483&lt;=0.2,"Muy Baja",IF(AT483&lt;=0.4,"Baja",IF(AT483&lt;=0.6,"Media",IF(AT483&lt;=0.8,"Alta","Muy Alta"))))),"")</f>
        <v>Baja</v>
      </c>
      <c r="AV483" s="1035">
        <f>Y483</f>
        <v>0.4</v>
      </c>
      <c r="AW483" s="1035">
        <f>IF(AM483="","",MIN(AM483:AM488))</f>
        <v>0.30000000000000004</v>
      </c>
      <c r="AX483" s="1032" t="str">
        <f>IFERROR(IF(AW483="","",IF(AW483&lt;=0.2,"Leve",IF(AW483&lt;=0.4,"Menor",IF(AW483&lt;=0.6,"Moderado",IF(AW483&lt;=0.8,"Mayor","Catastrófico"))))),"")</f>
        <v>Menor</v>
      </c>
      <c r="AY483" s="1032" t="str">
        <f>AA483</f>
        <v>Moderado</v>
      </c>
      <c r="AZ483" s="1032" t="str">
        <f>IFERROR(IF(OR(AND(AU483="Muy Baja",AX483="Leve"),AND(AU483="Muy Baja",AX483="Menor"),AND(AU483="Baja",AX483="Leve")),"Bajo",IF(OR(AND(AU483="Muy baja",AX483="Moderado"),AND(AU483="Baja",AX483="Menor"),AND(AU483="Baja",AX483="Moderado"),AND(AU483="Media",AX483="Leve"),AND(AU483="Media",AX483="Menor"),AND(AU483="Media",AX483="Moderado"),AND(AU483="Alta",AX483="Leve"),AND(AU483="Alta",AX483="Menor")),"Moderado",IF(OR(AND(AU483="Muy Baja",AX483="Mayor"),AND(AU483="Baja",AX483="Mayor"),AND(AU483="Media",AX483="Mayor"),AND(AU483="Alta",AX483="Moderado"),AND(AU483="Alta",AX483="Mayor"),AND(AU483="Muy Alta",AX483="Leve"),AND(AU483="Muy Alta",AX483="Menor"),AND(AU483="Muy Alta",AX483="Moderado"),AND(AU483="Muy Alta",AX483="Mayor")),"Alto",IF(OR(AND(AU483="Muy Baja",AX483="Catastrófico"),AND(AU483="Baja",AX483="Catastrófico"),AND(AU483="Media",AX483="Catastrófico"),AND(AU483="Alta",AX483="Catastrófico"),AND(AU483="Muy Alta",AX483="Catastrófico")),"Extremo","")))),"")</f>
        <v>Moderado</v>
      </c>
      <c r="BA483" s="1015" t="s">
        <v>228</v>
      </c>
      <c r="BB483" s="46" t="s">
        <v>1970</v>
      </c>
      <c r="BC483" s="46" t="s">
        <v>1971</v>
      </c>
      <c r="BD483" s="103">
        <f t="shared" si="38"/>
        <v>1</v>
      </c>
      <c r="BE483" s="9"/>
      <c r="BF483" s="9"/>
      <c r="BG483" s="9">
        <v>1</v>
      </c>
      <c r="BH483" s="9"/>
      <c r="BI483" s="46" t="s">
        <v>1972</v>
      </c>
      <c r="BJ483" s="46" t="s">
        <v>1973</v>
      </c>
      <c r="BK483" s="46"/>
      <c r="BL483" s="46"/>
      <c r="BM483" s="48"/>
      <c r="BN483" s="48"/>
      <c r="BO483" s="48"/>
      <c r="BP483" s="48"/>
      <c r="BQ483" s="104"/>
      <c r="BR483" s="797"/>
      <c r="BS483" s="883"/>
      <c r="BT483" s="883"/>
      <c r="BU483" s="1050"/>
      <c r="BV483" s="1075"/>
      <c r="BW483" s="1075"/>
      <c r="BX483" s="1836"/>
      <c r="BY483" s="1852"/>
      <c r="BZ483" s="997"/>
    </row>
    <row r="484" spans="1:78" ht="167" x14ac:dyDescent="0.2">
      <c r="A484" s="1817"/>
      <c r="B484" s="1818"/>
      <c r="C484" s="1819"/>
      <c r="D484" s="1820"/>
      <c r="E484" s="1004"/>
      <c r="F484" s="1759"/>
      <c r="G484" s="995"/>
      <c r="H484" s="1013"/>
      <c r="I484" s="1774"/>
      <c r="J484" s="1767"/>
      <c r="K484" s="1022"/>
      <c r="L484" s="995"/>
      <c r="M484" s="1169"/>
      <c r="N484" s="995"/>
      <c r="O484" s="995"/>
      <c r="P484" s="995"/>
      <c r="Q484" s="1829"/>
      <c r="R484" s="1774"/>
      <c r="S484" s="1825"/>
      <c r="T484" s="1774"/>
      <c r="U484" s="1825"/>
      <c r="V484" s="1774"/>
      <c r="W484" s="1825"/>
      <c r="X484" s="1781"/>
      <c r="Y484" s="1825"/>
      <c r="Z484" s="1825"/>
      <c r="AA484" s="1769"/>
      <c r="AB484" s="812">
        <v>2</v>
      </c>
      <c r="AC484" s="774" t="s">
        <v>1974</v>
      </c>
      <c r="AD484" s="774">
        <v>1</v>
      </c>
      <c r="AE484" s="774" t="s">
        <v>1968</v>
      </c>
      <c r="AF484" s="816" t="str">
        <f>IF(OR(AG484="Preventivo",AG484="Detectivo"),"Probabilidad",IF(AG484="Correctivo","Impacto",""))</f>
        <v>Impacto</v>
      </c>
      <c r="AG484" s="751" t="s">
        <v>264</v>
      </c>
      <c r="AH484" s="790">
        <f t="shared" si="34"/>
        <v>0.1</v>
      </c>
      <c r="AI484" s="751" t="s">
        <v>222</v>
      </c>
      <c r="AJ484" s="790">
        <f t="shared" si="35"/>
        <v>0.15</v>
      </c>
      <c r="AK484" s="814">
        <f t="shared" si="36"/>
        <v>0.25</v>
      </c>
      <c r="AL484" s="817">
        <f>IFERROR(IF(AND(AF483="Probabilidad",AF484="Probabilidad"),(AL483-(+AL483*AK484)),IF(AF484="Probabilidad",(S483-(+S483*AK484)),IF(AF484="Impacto",AL483,""))),"")</f>
        <v>0.3</v>
      </c>
      <c r="AM484" s="817">
        <f>IFERROR(IF(AND(AF483="Impacto",AF484="Impacto"),(AM483-(+AM483*AK484)),IF(AF484="Impacto",(Y483-(+Y483*AK484)),IF(AF484="Probabilidad",AM483,""))),"")</f>
        <v>0.30000000000000004</v>
      </c>
      <c r="AN484" s="751" t="s">
        <v>223</v>
      </c>
      <c r="AO484" s="751" t="s">
        <v>291</v>
      </c>
      <c r="AP484" s="751" t="s">
        <v>241</v>
      </c>
      <c r="AQ484" s="751" t="s">
        <v>226</v>
      </c>
      <c r="AR484" s="1013"/>
      <c r="AS484" s="1767"/>
      <c r="AT484" s="1767"/>
      <c r="AU484" s="1769"/>
      <c r="AV484" s="1767"/>
      <c r="AW484" s="1767"/>
      <c r="AX484" s="1769"/>
      <c r="AY484" s="1769"/>
      <c r="AZ484" s="1769"/>
      <c r="BA484" s="1774"/>
      <c r="BB484" s="789"/>
      <c r="BC484" s="789"/>
      <c r="BD484" s="822" t="str">
        <f t="shared" si="38"/>
        <v/>
      </c>
      <c r="BE484" s="774"/>
      <c r="BF484" s="774"/>
      <c r="BG484" s="774"/>
      <c r="BH484" s="774"/>
      <c r="BI484" s="789"/>
      <c r="BJ484" s="789"/>
      <c r="BK484" s="789"/>
      <c r="BL484" s="789"/>
      <c r="BM484" s="791"/>
      <c r="BN484" s="791"/>
      <c r="BO484" s="791"/>
      <c r="BP484" s="791"/>
      <c r="BQ484" s="792"/>
      <c r="BR484" s="796"/>
      <c r="BS484" s="884"/>
      <c r="BT484" s="884"/>
      <c r="BU484" s="1051"/>
      <c r="BV484" s="1191"/>
      <c r="BW484" s="1191"/>
      <c r="BX484" s="1837"/>
      <c r="BY484" s="1853"/>
      <c r="BZ484" s="998"/>
    </row>
    <row r="485" spans="1:78" ht="118" x14ac:dyDescent="0.2">
      <c r="A485" s="1817"/>
      <c r="B485" s="1818"/>
      <c r="C485" s="1819"/>
      <c r="D485" s="1820"/>
      <c r="E485" s="1004"/>
      <c r="F485" s="1759"/>
      <c r="G485" s="995"/>
      <c r="H485" s="1013"/>
      <c r="I485" s="1774"/>
      <c r="J485" s="1767"/>
      <c r="K485" s="1022"/>
      <c r="L485" s="995"/>
      <c r="M485" s="1169"/>
      <c r="N485" s="995"/>
      <c r="O485" s="995"/>
      <c r="P485" s="995"/>
      <c r="Q485" s="1829"/>
      <c r="R485" s="1774"/>
      <c r="S485" s="1825"/>
      <c r="T485" s="1774"/>
      <c r="U485" s="1825"/>
      <c r="V485" s="1774"/>
      <c r="W485" s="1825"/>
      <c r="X485" s="1781"/>
      <c r="Y485" s="1825"/>
      <c r="Z485" s="1825"/>
      <c r="AA485" s="1769"/>
      <c r="AB485" s="812">
        <v>3</v>
      </c>
      <c r="AC485" s="898" t="s">
        <v>1571</v>
      </c>
      <c r="AD485" s="761">
        <v>1</v>
      </c>
      <c r="AE485" s="774" t="s">
        <v>1572</v>
      </c>
      <c r="AF485" s="813" t="str">
        <f>IF(OR(AG485="Preventivo",AG485="Detectivo"),"Probabilidad",IF(AG485="Correctivo","Impacto",""))</f>
        <v>Probabilidad</v>
      </c>
      <c r="AG485" s="780" t="s">
        <v>281</v>
      </c>
      <c r="AH485" s="790">
        <f t="shared" ref="AH485:AH548" si="39">IF(AG485="","",IF(AG485="Preventivo",25%,IF(AG485="Detectivo",15%,IF(AG485="Correctivo",10%))))</f>
        <v>0.15</v>
      </c>
      <c r="AI485" s="780" t="s">
        <v>222</v>
      </c>
      <c r="AJ485" s="790">
        <f t="shared" ref="AJ485:AJ548" si="40">IF(AI485="Automático",25%,IF(AI485="Manual",15%,""))</f>
        <v>0.15</v>
      </c>
      <c r="AK485" s="814">
        <f t="shared" ref="AK485:AK548" si="41">IF(OR(AH485="",AJ485=""),"",AH485+AJ485)</f>
        <v>0.3</v>
      </c>
      <c r="AL485" s="815">
        <f>IFERROR(IF(AND(AF484="Probabilidad",AF485="Probabilidad"),(AL484-(+AL484*AK485)),IF(AND(AF484="Impacto",AF485="Probabilidad"),(AL483-(+AL483*AK485)),IF(AF485="Impacto",AL484,""))),"")</f>
        <v>0.21</v>
      </c>
      <c r="AM485" s="815">
        <f>IFERROR(IF(AND(AF484="Impacto",AF485="Impacto"),(AM484-(+AM484*AK485)),IF(AND(AF484="Probabilidad",AF485="Impacto"),(AM483-(+AM483*AK485)),IF(AF485="Probabilidad",AM484,""))),"")</f>
        <v>0.30000000000000004</v>
      </c>
      <c r="AN485" s="751" t="s">
        <v>859</v>
      </c>
      <c r="AO485" s="751" t="s">
        <v>245</v>
      </c>
      <c r="AP485" s="751" t="s">
        <v>241</v>
      </c>
      <c r="AQ485" s="751" t="s">
        <v>226</v>
      </c>
      <c r="AR485" s="1013"/>
      <c r="AS485" s="1767"/>
      <c r="AT485" s="1767"/>
      <c r="AU485" s="1769"/>
      <c r="AV485" s="1767"/>
      <c r="AW485" s="1767"/>
      <c r="AX485" s="1769"/>
      <c r="AY485" s="1769"/>
      <c r="AZ485" s="1769"/>
      <c r="BA485" s="1774"/>
      <c r="BB485" s="789"/>
      <c r="BC485" s="789"/>
      <c r="BD485" s="822" t="str">
        <f t="shared" si="38"/>
        <v/>
      </c>
      <c r="BE485" s="774"/>
      <c r="BF485" s="774"/>
      <c r="BG485" s="774"/>
      <c r="BH485" s="774"/>
      <c r="BI485" s="789"/>
      <c r="BJ485" s="789"/>
      <c r="BK485" s="789"/>
      <c r="BL485" s="789"/>
      <c r="BM485" s="791"/>
      <c r="BN485" s="791"/>
      <c r="BO485" s="791"/>
      <c r="BP485" s="791"/>
      <c r="BQ485" s="792"/>
      <c r="BR485" s="796"/>
      <c r="BS485" s="884"/>
      <c r="BT485" s="884"/>
      <c r="BU485" s="1051"/>
      <c r="BV485" s="1191"/>
      <c r="BW485" s="1191"/>
      <c r="BX485" s="1837"/>
      <c r="BY485" s="1853"/>
      <c r="BZ485" s="998"/>
    </row>
    <row r="486" spans="1:78" ht="16" x14ac:dyDescent="0.2">
      <c r="A486" s="1817"/>
      <c r="B486" s="1818"/>
      <c r="C486" s="1819"/>
      <c r="D486" s="1820"/>
      <c r="E486" s="1004"/>
      <c r="F486" s="1759"/>
      <c r="G486" s="995"/>
      <c r="H486" s="1013"/>
      <c r="I486" s="1774"/>
      <c r="J486" s="1767"/>
      <c r="K486" s="1022"/>
      <c r="L486" s="995"/>
      <c r="M486" s="1169"/>
      <c r="N486" s="995"/>
      <c r="O486" s="995"/>
      <c r="P486" s="995"/>
      <c r="Q486" s="1829"/>
      <c r="R486" s="1774"/>
      <c r="S486" s="1825"/>
      <c r="T486" s="1774"/>
      <c r="U486" s="1825"/>
      <c r="V486" s="1774"/>
      <c r="W486" s="1825"/>
      <c r="X486" s="1781"/>
      <c r="Y486" s="1825"/>
      <c r="Z486" s="1825"/>
      <c r="AA486" s="1769"/>
      <c r="AB486" s="812">
        <v>4</v>
      </c>
      <c r="AC486" s="774"/>
      <c r="AD486" s="774"/>
      <c r="AE486" s="774"/>
      <c r="AF486" s="813" t="str">
        <f t="shared" ref="AF486:AF549" si="42">IF(OR(AG486="Preventivo",AG486="Detectivo"),"Probabilidad",IF(AG486="Correctivo","Impacto",""))</f>
        <v/>
      </c>
      <c r="AG486" s="780"/>
      <c r="AH486" s="790" t="str">
        <f t="shared" si="39"/>
        <v/>
      </c>
      <c r="AI486" s="780"/>
      <c r="AJ486" s="790" t="str">
        <f t="shared" si="40"/>
        <v/>
      </c>
      <c r="AK486" s="814" t="str">
        <f t="shared" si="41"/>
        <v/>
      </c>
      <c r="AL486" s="815" t="str">
        <f>IFERROR(IF(AND(AF485="Probabilidad",AF486="Probabilidad"),(AL485-(+AL485*AK486)),IF(AND(AF485="Impacto",AF486="Probabilidad"),(AL484-(+AL484*AK486)),IF(AF486="Impacto",AL485,""))),"")</f>
        <v/>
      </c>
      <c r="AM486" s="815" t="str">
        <f>IFERROR(IF(AND(AF485="Impacto",AF486="Impacto"),(AM485-(+AM485*AK486)),IF(AND(AF485="Probabilidad",AF486="Impacto"),(AM484-(+AM484*AK486)),IF(AF486="Probabilidad",AM485,""))),"")</f>
        <v/>
      </c>
      <c r="AN486" s="751"/>
      <c r="AO486" s="751"/>
      <c r="AP486" s="751"/>
      <c r="AQ486" s="751"/>
      <c r="AR486" s="1013"/>
      <c r="AS486" s="1767"/>
      <c r="AT486" s="1767"/>
      <c r="AU486" s="1769"/>
      <c r="AV486" s="1767"/>
      <c r="AW486" s="1767"/>
      <c r="AX486" s="1769"/>
      <c r="AY486" s="1769"/>
      <c r="AZ486" s="1769"/>
      <c r="BA486" s="1774"/>
      <c r="BB486" s="789"/>
      <c r="BC486" s="789"/>
      <c r="BD486" s="822" t="str">
        <f t="shared" si="38"/>
        <v/>
      </c>
      <c r="BE486" s="774"/>
      <c r="BF486" s="774"/>
      <c r="BG486" s="774"/>
      <c r="BH486" s="774"/>
      <c r="BI486" s="789"/>
      <c r="BJ486" s="789"/>
      <c r="BK486" s="789"/>
      <c r="BL486" s="789"/>
      <c r="BM486" s="791"/>
      <c r="BN486" s="791"/>
      <c r="BO486" s="791"/>
      <c r="BP486" s="791"/>
      <c r="BQ486" s="792"/>
      <c r="BR486" s="796"/>
      <c r="BS486" s="884"/>
      <c r="BT486" s="884"/>
      <c r="BU486" s="1051"/>
      <c r="BV486" s="1191"/>
      <c r="BW486" s="1191"/>
      <c r="BX486" s="1837"/>
      <c r="BY486" s="1853"/>
      <c r="BZ486" s="998"/>
    </row>
    <row r="487" spans="1:78" ht="16" x14ac:dyDescent="0.2">
      <c r="A487" s="1817"/>
      <c r="B487" s="1818"/>
      <c r="C487" s="1819"/>
      <c r="D487" s="1820"/>
      <c r="E487" s="1004"/>
      <c r="F487" s="1759"/>
      <c r="G487" s="995"/>
      <c r="H487" s="1013"/>
      <c r="I487" s="1774"/>
      <c r="J487" s="1767"/>
      <c r="K487" s="1022"/>
      <c r="L487" s="995"/>
      <c r="M487" s="1169"/>
      <c r="N487" s="995"/>
      <c r="O487" s="995"/>
      <c r="P487" s="995"/>
      <c r="Q487" s="1829"/>
      <c r="R487" s="1774"/>
      <c r="S487" s="1825"/>
      <c r="T487" s="1774"/>
      <c r="U487" s="1825"/>
      <c r="V487" s="1774"/>
      <c r="W487" s="1825"/>
      <c r="X487" s="1781"/>
      <c r="Y487" s="1825"/>
      <c r="Z487" s="1825"/>
      <c r="AA487" s="1769"/>
      <c r="AB487" s="812">
        <v>5</v>
      </c>
      <c r="AC487" s="895"/>
      <c r="AD487" s="895"/>
      <c r="AE487" s="774"/>
      <c r="AF487" s="813" t="str">
        <f t="shared" si="42"/>
        <v/>
      </c>
      <c r="AG487" s="780"/>
      <c r="AH487" s="790" t="str">
        <f t="shared" si="39"/>
        <v/>
      </c>
      <c r="AI487" s="780"/>
      <c r="AJ487" s="790" t="str">
        <f t="shared" si="40"/>
        <v/>
      </c>
      <c r="AK487" s="814" t="str">
        <f t="shared" si="41"/>
        <v/>
      </c>
      <c r="AL487" s="815" t="str">
        <f>IFERROR(IF(AND(AF486="Probabilidad",AF487="Probabilidad"),(AL486-(+AL486*AK487)),IF(AND(AF486="Impacto",AF487="Probabilidad"),(AL485-(+AL485*AK487)),IF(AF487="Impacto",AL486,""))),"")</f>
        <v/>
      </c>
      <c r="AM487" s="815" t="str">
        <f>IFERROR(IF(AND(AF486="Impacto",AF487="Impacto"),(AM486-(+AM486*AK487)),IF(AND(AF486="Probabilidad",AF487="Impacto"),(AM485-(+AM485*AK487)),IF(AF487="Probabilidad",AM486,""))),"")</f>
        <v/>
      </c>
      <c r="AN487" s="751"/>
      <c r="AO487" s="751"/>
      <c r="AP487" s="751"/>
      <c r="AQ487" s="751"/>
      <c r="AR487" s="1013"/>
      <c r="AS487" s="1767"/>
      <c r="AT487" s="1767"/>
      <c r="AU487" s="1769"/>
      <c r="AV487" s="1767"/>
      <c r="AW487" s="1767"/>
      <c r="AX487" s="1769"/>
      <c r="AY487" s="1769"/>
      <c r="AZ487" s="1769"/>
      <c r="BA487" s="1774"/>
      <c r="BB487" s="789"/>
      <c r="BC487" s="789"/>
      <c r="BD487" s="822" t="str">
        <f t="shared" si="38"/>
        <v/>
      </c>
      <c r="BE487" s="774"/>
      <c r="BF487" s="774"/>
      <c r="BG487" s="774"/>
      <c r="BH487" s="774"/>
      <c r="BI487" s="789"/>
      <c r="BJ487" s="789"/>
      <c r="BK487" s="789"/>
      <c r="BL487" s="789"/>
      <c r="BM487" s="791"/>
      <c r="BN487" s="791"/>
      <c r="BO487" s="791"/>
      <c r="BP487" s="791"/>
      <c r="BQ487" s="792"/>
      <c r="BR487" s="796"/>
      <c r="BS487" s="884"/>
      <c r="BT487" s="884"/>
      <c r="BU487" s="1051"/>
      <c r="BV487" s="1191"/>
      <c r="BW487" s="1191"/>
      <c r="BX487" s="1837"/>
      <c r="BY487" s="1853"/>
      <c r="BZ487" s="998"/>
    </row>
    <row r="488" spans="1:78" ht="17" thickBot="1" x14ac:dyDescent="0.25">
      <c r="A488" s="1817"/>
      <c r="B488" s="1818"/>
      <c r="C488" s="1819"/>
      <c r="D488" s="1821"/>
      <c r="E488" s="1005"/>
      <c r="F488" s="1760"/>
      <c r="G488" s="996"/>
      <c r="H488" s="1014"/>
      <c r="I488" s="1775"/>
      <c r="J488" s="1768"/>
      <c r="K488" s="1023"/>
      <c r="L488" s="996"/>
      <c r="M488" s="1170"/>
      <c r="N488" s="996"/>
      <c r="O488" s="996"/>
      <c r="P488" s="996"/>
      <c r="Q488" s="1830"/>
      <c r="R488" s="1775"/>
      <c r="S488" s="1826"/>
      <c r="T488" s="1775"/>
      <c r="U488" s="1826"/>
      <c r="V488" s="1775"/>
      <c r="W488" s="1826"/>
      <c r="X488" s="1782"/>
      <c r="Y488" s="1826"/>
      <c r="Z488" s="1826"/>
      <c r="AA488" s="1770"/>
      <c r="AB488" s="773">
        <v>6</v>
      </c>
      <c r="AC488" s="757"/>
      <c r="AD488" s="757"/>
      <c r="AE488" s="757"/>
      <c r="AF488" s="896" t="str">
        <f t="shared" si="42"/>
        <v/>
      </c>
      <c r="AG488" s="888"/>
      <c r="AH488" s="887" t="str">
        <f t="shared" si="39"/>
        <v/>
      </c>
      <c r="AI488" s="888"/>
      <c r="AJ488" s="887" t="str">
        <f t="shared" si="40"/>
        <v/>
      </c>
      <c r="AK488" s="889" t="str">
        <f t="shared" si="41"/>
        <v/>
      </c>
      <c r="AL488" s="815" t="str">
        <f>IFERROR(IF(AND(AF487="Probabilidad",AF488="Probabilidad"),(AL487-(+AL487*AK488)),IF(AND(AF487="Impacto",AF488="Probabilidad"),(AL486-(+AL486*AK488)),IF(AF488="Impacto",AL487,""))),"")</f>
        <v/>
      </c>
      <c r="AM488" s="815" t="str">
        <f>IFERROR(IF(AND(AF487="Impacto",AF488="Impacto"),(AM487-(+AM487*AK488)),IF(AND(AF487="Probabilidad",AF488="Impacto"),(AM486-(+AM486*AK488)),IF(AF488="Probabilidad",AM487,""))),"")</f>
        <v/>
      </c>
      <c r="AN488" s="51"/>
      <c r="AO488" s="51"/>
      <c r="AP488" s="51"/>
      <c r="AQ488" s="51"/>
      <c r="AR488" s="1014"/>
      <c r="AS488" s="1768"/>
      <c r="AT488" s="1768"/>
      <c r="AU488" s="1770"/>
      <c r="AV488" s="1768"/>
      <c r="AW488" s="1768"/>
      <c r="AX488" s="1770"/>
      <c r="AY488" s="1770"/>
      <c r="AZ488" s="1770"/>
      <c r="BA488" s="1775"/>
      <c r="BB488" s="770"/>
      <c r="BC488" s="770"/>
      <c r="BD488" s="762" t="str">
        <f t="shared" si="38"/>
        <v/>
      </c>
      <c r="BE488" s="757"/>
      <c r="BF488" s="757"/>
      <c r="BG488" s="757"/>
      <c r="BH488" s="757"/>
      <c r="BI488" s="770"/>
      <c r="BJ488" s="770"/>
      <c r="BK488" s="770"/>
      <c r="BL488" s="770"/>
      <c r="BM488" s="749"/>
      <c r="BN488" s="749"/>
      <c r="BO488" s="749"/>
      <c r="BP488" s="749"/>
      <c r="BQ488" s="766"/>
      <c r="BR488" s="890"/>
      <c r="BS488" s="891"/>
      <c r="BT488" s="891"/>
      <c r="BU488" s="1052"/>
      <c r="BV488" s="1192"/>
      <c r="BW488" s="1192"/>
      <c r="BX488" s="1838"/>
      <c r="BY488" s="1854"/>
      <c r="BZ488" s="999"/>
    </row>
    <row r="489" spans="1:78" ht="167" x14ac:dyDescent="0.2">
      <c r="A489" s="1817"/>
      <c r="B489" s="1818"/>
      <c r="C489" s="1819"/>
      <c r="D489" s="1000" t="s">
        <v>1387</v>
      </c>
      <c r="E489" s="1003" t="s">
        <v>973</v>
      </c>
      <c r="F489" s="1006">
        <v>3</v>
      </c>
      <c r="G489" s="994" t="s">
        <v>1975</v>
      </c>
      <c r="H489" s="1012" t="s">
        <v>1247</v>
      </c>
      <c r="I489" s="1015" t="s">
        <v>1218</v>
      </c>
      <c r="J489" s="1812" t="str">
        <f>IF(D489="","",IF(D489="RG",[1]Árbol!A500,IF(D489="RIC",[1]Árbol!A500,IF(D489="RLAFT",[1]Árbol!A500,IF(D489="RF",[1]Árbol!A500,IF(I489="","",(CONCATENATE(I489," ",$M$3," ",G489," ",$M$4," ",O489," ",$M$5," ",N489))))))))</f>
        <v>Pérdida de confidencialidad e integridad de Carpeta Digital de contratación  1. Perdida , destruccion o modificacion de información  1. Ausencia de control de accesos 
2. Desconocimiento de políticas de seguridad</v>
      </c>
      <c r="K489" s="1021" t="s">
        <v>313</v>
      </c>
      <c r="L489" s="994" t="s">
        <v>314</v>
      </c>
      <c r="M489" s="1168" t="s">
        <v>1389</v>
      </c>
      <c r="N489" s="994" t="s">
        <v>1976</v>
      </c>
      <c r="O489" s="994" t="s">
        <v>1977</v>
      </c>
      <c r="P489" s="1075" t="s">
        <v>1392</v>
      </c>
      <c r="Q489" s="1133" t="s">
        <v>1392</v>
      </c>
      <c r="R489" s="1015" t="s">
        <v>250</v>
      </c>
      <c r="S489" s="1824">
        <f>IF(R489="Muy Alta",100%,IF(R489="Alta",80%,IF(R489="Media",60%,IF(R489="Baja",40%,IF(R489="Muy Baja",20%,"")))))</f>
        <v>0.4</v>
      </c>
      <c r="T489" s="1015" t="s">
        <v>317</v>
      </c>
      <c r="U489" s="1824">
        <f>IF(T489="Catastrófico",100%,IF(T489="Mayor",80%,IF(T489="Moderado",60%,IF(T489="Menor",40%,IF(T489="Leve",20%,"")))))</f>
        <v>0.2</v>
      </c>
      <c r="V489" s="1015" t="s">
        <v>317</v>
      </c>
      <c r="W489" s="1824">
        <f>IF(V489="Catastrófico",100%,IF(V489="Mayor",80%,IF(V489="Moderado",60%,IF(V489="Menor",40%,IF(V489="Leve",20%,"")))))</f>
        <v>0.2</v>
      </c>
      <c r="X489" s="1029" t="str">
        <f>IF(Y489=100%,"Catastrófico",IF(Y489=80%,"Mayor",IF(Y489=60%,"Moderado",IF(Y489=40%,"Menor",IF(Y489=20%,"Leve","")))))</f>
        <v>Leve</v>
      </c>
      <c r="Y489" s="1824">
        <f>IF(AND(U489="",W489=""),"",MAX(U489,W489))</f>
        <v>0.2</v>
      </c>
      <c r="Z489" s="1824" t="str">
        <f>CONCATENATE(R489,X489)</f>
        <v>BajaLeve</v>
      </c>
      <c r="AA489" s="1032" t="str">
        <f>IF(Z489="Muy AltaLeve","Alto",IF(Z489="Muy AltaMenor","Alto",IF(Z489="Muy AltaModerado","Alto",IF(Z489="Muy AltaMayor","Alto",IF(Z489="Muy AltaCatastrófico","Extremo",IF(Z489="AltaLeve","Moderado",IF(Z489="AltaMenor","Moderado",IF(Z489="AltaModerado","Alto",IF(Z489="AltaMayor","Alto",IF(Z489="AltaCatastrófico","Extremo",IF(Z489="MediaLeve","Moderado",IF(Z489="MediaMenor","Moderado",IF(Z489="MediaModerado","Moderado",IF(Z489="MediaMayor","Alto",IF(Z489="MediaCatastrófico","Extremo",IF(Z489="BajaLeve","Bajo",IF(Z489="BajaMenor","Moderado",IF(Z489="BajaModerado","Moderado",IF(Z489="BajaMayor","Alto",IF(Z489="BajaCatastrófico","Extremo",IF(Z489="Muy BajaLeve","Bajo",IF(Z489="Muy BajaMenor","Bajo",IF(Z489="Muy BajaModerado","Moderado",IF(Z489="Muy BajaMayor","Alto",IF(Z489="Muy BajaCatastrófico","Extremo","")))))))))))))))))))))))))</f>
        <v>Bajo</v>
      </c>
      <c r="AB489" s="97">
        <v>1</v>
      </c>
      <c r="AC489" s="898" t="s">
        <v>1978</v>
      </c>
      <c r="AD489" s="230">
        <v>1.2</v>
      </c>
      <c r="AE489" s="12" t="s">
        <v>1804</v>
      </c>
      <c r="AF489" s="99" t="str">
        <f t="shared" si="42"/>
        <v>Probabilidad</v>
      </c>
      <c r="AG489" s="10" t="s">
        <v>281</v>
      </c>
      <c r="AH489" s="787">
        <f t="shared" si="39"/>
        <v>0.15</v>
      </c>
      <c r="AI489" s="10" t="s">
        <v>222</v>
      </c>
      <c r="AJ489" s="787">
        <f t="shared" si="40"/>
        <v>0.15</v>
      </c>
      <c r="AK489" s="101">
        <f t="shared" si="41"/>
        <v>0.3</v>
      </c>
      <c r="AL489" s="100">
        <f>IFERROR(IF(AF489="Probabilidad",(S489-(+S489*AK489)),IF(AF489="Impacto",S489,"")),"")</f>
        <v>0.28000000000000003</v>
      </c>
      <c r="AM489" s="100">
        <f>IFERROR(IF(AF489="Impacto",(Y489-(+Y489*AK489)),IF(AF489="Probabilidad",Y489,"")),"")</f>
        <v>0.2</v>
      </c>
      <c r="AN489" s="50" t="s">
        <v>223</v>
      </c>
      <c r="AO489" s="50" t="s">
        <v>291</v>
      </c>
      <c r="AP489" s="50" t="s">
        <v>241</v>
      </c>
      <c r="AQ489" s="50" t="s">
        <v>226</v>
      </c>
      <c r="AR489" s="1764" t="s">
        <v>1960</v>
      </c>
      <c r="AS489" s="1035">
        <f>S489</f>
        <v>0.4</v>
      </c>
      <c r="AT489" s="1035">
        <f>IF(AL489="","",MIN(AL489:AL494))</f>
        <v>7.0559999999999998E-2</v>
      </c>
      <c r="AU489" s="1032" t="str">
        <f>IFERROR(IF(AT489="","",IF(AT489&lt;=0.2,"Muy Baja",IF(AT489&lt;=0.4,"Baja",IF(AT489&lt;=0.6,"Media",IF(AT489&lt;=0.8,"Alta","Muy Alta"))))),"")</f>
        <v>Muy Baja</v>
      </c>
      <c r="AV489" s="1035">
        <f>Y489</f>
        <v>0.2</v>
      </c>
      <c r="AW489" s="1035">
        <f>IF(AM489="","",MIN(AM489:AM494))</f>
        <v>0.2</v>
      </c>
      <c r="AX489" s="1032" t="str">
        <f>IFERROR(IF(AW489="","",IF(AW489&lt;=0.2,"Leve",IF(AW489&lt;=0.4,"Menor",IF(AW489&lt;=0.6,"Moderado",IF(AW489&lt;=0.8,"Mayor","Catastrófico"))))),"")</f>
        <v>Leve</v>
      </c>
      <c r="AY489" s="1032" t="str">
        <f>AA489</f>
        <v>Bajo</v>
      </c>
      <c r="AZ489" s="1032" t="str">
        <f>IFERROR(IF(OR(AND(AU489="Muy Baja",AX489="Leve"),AND(AU489="Muy Baja",AX489="Menor"),AND(AU489="Baja",AX489="Leve")),"Bajo",IF(OR(AND(AU489="Muy baja",AX489="Moderado"),AND(AU489="Baja",AX489="Menor"),AND(AU489="Baja",AX489="Moderado"),AND(AU489="Media",AX489="Leve"),AND(AU489="Media",AX489="Menor"),AND(AU489="Media",AX489="Moderado"),AND(AU489="Alta",AX489="Leve"),AND(AU489="Alta",AX489="Menor")),"Moderado",IF(OR(AND(AU489="Muy Baja",AX489="Mayor"),AND(AU489="Baja",AX489="Mayor"),AND(AU489="Media",AX489="Mayor"),AND(AU489="Alta",AX489="Moderado"),AND(AU489="Alta",AX489="Mayor"),AND(AU489="Muy Alta",AX489="Leve"),AND(AU489="Muy Alta",AX489="Menor"),AND(AU489="Muy Alta",AX489="Moderado"),AND(AU489="Muy Alta",AX489="Mayor")),"Alto",IF(OR(AND(AU489="Muy Baja",AX489="Catastrófico"),AND(AU489="Baja",AX489="Catastrófico"),AND(AU489="Media",AX489="Catastrófico"),AND(AU489="Alta",AX489="Catastrófico"),AND(AU489="Muy Alta",AX489="Catastrófico")),"Extremo","")))),"")</f>
        <v>Bajo</v>
      </c>
      <c r="BA489" s="1015" t="s">
        <v>255</v>
      </c>
      <c r="BB489" s="309"/>
      <c r="BC489" s="46"/>
      <c r="BD489" s="103" t="str">
        <f t="shared" si="38"/>
        <v/>
      </c>
      <c r="BE489" s="9"/>
      <c r="BF489" s="9"/>
      <c r="BG489" s="9"/>
      <c r="BH489" s="9"/>
      <c r="BI489" s="46"/>
      <c r="BJ489" s="46"/>
      <c r="BK489" s="46"/>
      <c r="BL489" s="46"/>
      <c r="BM489" s="48"/>
      <c r="BN489" s="48"/>
      <c r="BO489" s="48"/>
      <c r="BP489" s="48"/>
      <c r="BQ489" s="104"/>
      <c r="BR489" s="797"/>
      <c r="BS489" s="883"/>
      <c r="BT489" s="883"/>
      <c r="BU489" s="1050"/>
      <c r="BV489" s="1075"/>
      <c r="BW489" s="1075"/>
      <c r="BX489" s="1836"/>
      <c r="BY489" s="1852"/>
      <c r="BZ489" s="997"/>
    </row>
    <row r="490" spans="1:78" ht="145" x14ac:dyDescent="0.2">
      <c r="A490" s="1817"/>
      <c r="B490" s="1818"/>
      <c r="C490" s="1819"/>
      <c r="D490" s="1820"/>
      <c r="E490" s="1004"/>
      <c r="F490" s="1759"/>
      <c r="G490" s="995"/>
      <c r="H490" s="1013"/>
      <c r="I490" s="1774"/>
      <c r="J490" s="1767"/>
      <c r="K490" s="1022"/>
      <c r="L490" s="995"/>
      <c r="M490" s="1169"/>
      <c r="N490" s="995"/>
      <c r="O490" s="995"/>
      <c r="P490" s="1191"/>
      <c r="Q490" s="1827"/>
      <c r="R490" s="1774"/>
      <c r="S490" s="1825"/>
      <c r="T490" s="1774"/>
      <c r="U490" s="1825"/>
      <c r="V490" s="1774"/>
      <c r="W490" s="1825"/>
      <c r="X490" s="1781"/>
      <c r="Y490" s="1825"/>
      <c r="Z490" s="1825"/>
      <c r="AA490" s="1769"/>
      <c r="AB490" s="812">
        <v>2</v>
      </c>
      <c r="AC490" s="898" t="s">
        <v>1571</v>
      </c>
      <c r="AD490" s="898">
        <v>2</v>
      </c>
      <c r="AE490" s="774" t="s">
        <v>1572</v>
      </c>
      <c r="AF490" s="813" t="str">
        <f t="shared" si="42"/>
        <v>Probabilidad</v>
      </c>
      <c r="AG490" s="780" t="s">
        <v>281</v>
      </c>
      <c r="AH490" s="790">
        <f t="shared" si="39"/>
        <v>0.15</v>
      </c>
      <c r="AI490" s="780" t="s">
        <v>222</v>
      </c>
      <c r="AJ490" s="790">
        <f t="shared" si="40"/>
        <v>0.15</v>
      </c>
      <c r="AK490" s="814">
        <f t="shared" si="41"/>
        <v>0.3</v>
      </c>
      <c r="AL490" s="815">
        <f>IFERROR(IF(AND(AF489="Probabilidad",AF490="Probabilidad"),(AL489-(+AL489*AK490)),IF(AF490="Probabilidad",(S489-(+S489*AK490)),IF(AF490="Impacto",AL489,""))),"")</f>
        <v>0.19600000000000001</v>
      </c>
      <c r="AM490" s="815">
        <f>IFERROR(IF(AND(AF489="Impacto",AF490="Impacto"),(AM489-(+AM489*AK490)),IF(AF490="Impacto",(Y489-(+Y489*AK490)),IF(AF490="Probabilidad",AM489,""))),"")</f>
        <v>0.2</v>
      </c>
      <c r="AN490" s="751" t="s">
        <v>223</v>
      </c>
      <c r="AO490" s="751" t="s">
        <v>245</v>
      </c>
      <c r="AP490" s="751" t="s">
        <v>241</v>
      </c>
      <c r="AQ490" s="751" t="s">
        <v>226</v>
      </c>
      <c r="AR490" s="1013"/>
      <c r="AS490" s="1767"/>
      <c r="AT490" s="1767"/>
      <c r="AU490" s="1769"/>
      <c r="AV490" s="1767"/>
      <c r="AW490" s="1767"/>
      <c r="AX490" s="1769"/>
      <c r="AY490" s="1769"/>
      <c r="AZ490" s="1769"/>
      <c r="BA490" s="1774"/>
      <c r="BB490" s="894"/>
      <c r="BC490" s="789"/>
      <c r="BD490" s="822" t="str">
        <f t="shared" si="38"/>
        <v/>
      </c>
      <c r="BE490" s="774"/>
      <c r="BF490" s="774"/>
      <c r="BG490" s="774"/>
      <c r="BH490" s="774"/>
      <c r="BI490" s="789"/>
      <c r="BJ490" s="789"/>
      <c r="BK490" s="789"/>
      <c r="BL490" s="789"/>
      <c r="BM490" s="791"/>
      <c r="BN490" s="791"/>
      <c r="BO490" s="791"/>
      <c r="BP490" s="791"/>
      <c r="BQ490" s="792"/>
      <c r="BR490" s="796"/>
      <c r="BS490" s="884"/>
      <c r="BT490" s="884"/>
      <c r="BU490" s="1051"/>
      <c r="BV490" s="1191"/>
      <c r="BW490" s="1191"/>
      <c r="BX490" s="1837"/>
      <c r="BY490" s="1853"/>
      <c r="BZ490" s="998"/>
    </row>
    <row r="491" spans="1:78" ht="167" x14ac:dyDescent="0.2">
      <c r="A491" s="1817"/>
      <c r="B491" s="1818"/>
      <c r="C491" s="1819"/>
      <c r="D491" s="1820"/>
      <c r="E491" s="1004"/>
      <c r="F491" s="1759"/>
      <c r="G491" s="995"/>
      <c r="H491" s="1013"/>
      <c r="I491" s="1774"/>
      <c r="J491" s="1767"/>
      <c r="K491" s="1022"/>
      <c r="L491" s="995"/>
      <c r="M491" s="1169"/>
      <c r="N491" s="995"/>
      <c r="O491" s="995"/>
      <c r="P491" s="1191"/>
      <c r="Q491" s="1827"/>
      <c r="R491" s="1774"/>
      <c r="S491" s="1825"/>
      <c r="T491" s="1774"/>
      <c r="U491" s="1825"/>
      <c r="V491" s="1774"/>
      <c r="W491" s="1825"/>
      <c r="X491" s="1781"/>
      <c r="Y491" s="1825"/>
      <c r="Z491" s="1825"/>
      <c r="AA491" s="1769"/>
      <c r="AB491" s="812">
        <v>3</v>
      </c>
      <c r="AC491" s="898" t="s">
        <v>1979</v>
      </c>
      <c r="AD491" s="898">
        <v>1</v>
      </c>
      <c r="AE491" s="774" t="s">
        <v>1980</v>
      </c>
      <c r="AF491" s="813" t="str">
        <f t="shared" si="42"/>
        <v>Probabilidad</v>
      </c>
      <c r="AG491" s="780" t="s">
        <v>221</v>
      </c>
      <c r="AH491" s="790">
        <f t="shared" si="39"/>
        <v>0.25</v>
      </c>
      <c r="AI491" s="780" t="s">
        <v>222</v>
      </c>
      <c r="AJ491" s="790">
        <f t="shared" si="40"/>
        <v>0.15</v>
      </c>
      <c r="AK491" s="814">
        <f t="shared" si="41"/>
        <v>0.4</v>
      </c>
      <c r="AL491" s="815">
        <f>IFERROR(IF(AND(AF490="Probabilidad",AF491="Probabilidad"),(AL490-(+AL490*AK491)),IF(AND(AF490="Impacto",AF491="Probabilidad"),(AL489-(+AL489*AK491)),IF(AF491="Impacto",AL490,""))),"")</f>
        <v>0.1176</v>
      </c>
      <c r="AM491" s="815">
        <f>IFERROR(IF(AND(AF490="Impacto",AF491="Impacto"),(AM490-(+AM490*AK491)),IF(AND(AF490="Probabilidad",AF491="Impacto"),(AM489-(+AM489*AK491)),IF(AF491="Probabilidad",AM490,""))),"")</f>
        <v>0.2</v>
      </c>
      <c r="AN491" s="751" t="s">
        <v>859</v>
      </c>
      <c r="AO491" s="751" t="s">
        <v>291</v>
      </c>
      <c r="AP491" s="751" t="s">
        <v>241</v>
      </c>
      <c r="AQ491" s="751" t="s">
        <v>226</v>
      </c>
      <c r="AR491" s="1013"/>
      <c r="AS491" s="1767"/>
      <c r="AT491" s="1767"/>
      <c r="AU491" s="1769"/>
      <c r="AV491" s="1767"/>
      <c r="AW491" s="1767"/>
      <c r="AX491" s="1769"/>
      <c r="AY491" s="1769"/>
      <c r="AZ491" s="1769"/>
      <c r="BA491" s="1774"/>
      <c r="BB491" s="894"/>
      <c r="BC491" s="789"/>
      <c r="BD491" s="822" t="str">
        <f t="shared" si="38"/>
        <v/>
      </c>
      <c r="BE491" s="774"/>
      <c r="BF491" s="774"/>
      <c r="BG491" s="774"/>
      <c r="BH491" s="774"/>
      <c r="BI491" s="789"/>
      <c r="BJ491" s="789"/>
      <c r="BK491" s="789"/>
      <c r="BL491" s="789"/>
      <c r="BM491" s="791"/>
      <c r="BN491" s="791"/>
      <c r="BO491" s="791"/>
      <c r="BP491" s="791"/>
      <c r="BQ491" s="792"/>
      <c r="BR491" s="796"/>
      <c r="BS491" s="884"/>
      <c r="BT491" s="884"/>
      <c r="BU491" s="1051"/>
      <c r="BV491" s="1191"/>
      <c r="BW491" s="1191"/>
      <c r="BX491" s="1837"/>
      <c r="BY491" s="1853"/>
      <c r="BZ491" s="998"/>
    </row>
    <row r="492" spans="1:78" ht="167" x14ac:dyDescent="0.2">
      <c r="A492" s="1817"/>
      <c r="B492" s="1818"/>
      <c r="C492" s="1819"/>
      <c r="D492" s="1820"/>
      <c r="E492" s="1004"/>
      <c r="F492" s="1759"/>
      <c r="G492" s="995"/>
      <c r="H492" s="1013"/>
      <c r="I492" s="1774"/>
      <c r="J492" s="1767"/>
      <c r="K492" s="1022"/>
      <c r="L492" s="995"/>
      <c r="M492" s="1169"/>
      <c r="N492" s="995"/>
      <c r="O492" s="995"/>
      <c r="P492" s="1191"/>
      <c r="Q492" s="1827"/>
      <c r="R492" s="1774"/>
      <c r="S492" s="1825"/>
      <c r="T492" s="1774"/>
      <c r="U492" s="1825"/>
      <c r="V492" s="1774"/>
      <c r="W492" s="1825"/>
      <c r="X492" s="1781"/>
      <c r="Y492" s="1825"/>
      <c r="Z492" s="1825"/>
      <c r="AA492" s="1769"/>
      <c r="AB492" s="812">
        <v>4</v>
      </c>
      <c r="AC492" s="898" t="s">
        <v>1981</v>
      </c>
      <c r="AD492" s="898">
        <v>1.2</v>
      </c>
      <c r="AE492" s="774" t="s">
        <v>1980</v>
      </c>
      <c r="AF492" s="813" t="str">
        <f t="shared" si="42"/>
        <v>Probabilidad</v>
      </c>
      <c r="AG492" s="780" t="s">
        <v>221</v>
      </c>
      <c r="AH492" s="790">
        <f t="shared" si="39"/>
        <v>0.25</v>
      </c>
      <c r="AI492" s="780" t="s">
        <v>222</v>
      </c>
      <c r="AJ492" s="790">
        <f t="shared" si="40"/>
        <v>0.15</v>
      </c>
      <c r="AK492" s="814">
        <f t="shared" si="41"/>
        <v>0.4</v>
      </c>
      <c r="AL492" s="815">
        <f>IFERROR(IF(AND(AF491="Probabilidad",AF492="Probabilidad"),(AL491-(+AL491*AK492)),IF(AND(AF491="Impacto",AF492="Probabilidad"),(AL490-(+AL490*AK492)),IF(AF492="Impacto",AL491,""))),"")</f>
        <v>7.0559999999999998E-2</v>
      </c>
      <c r="AM492" s="815">
        <f>IFERROR(IF(AND(AF491="Impacto",AF492="Impacto"),(AM491-(+AM491*AK492)),IF(AND(AF491="Probabilidad",AF492="Impacto"),(AM490-(+AM490*AK492)),IF(AF492="Probabilidad",AM491,""))),"")</f>
        <v>0.2</v>
      </c>
      <c r="AN492" s="751" t="s">
        <v>859</v>
      </c>
      <c r="AO492" s="751" t="s">
        <v>291</v>
      </c>
      <c r="AP492" s="751" t="s">
        <v>241</v>
      </c>
      <c r="AQ492" s="751" t="s">
        <v>226</v>
      </c>
      <c r="AR492" s="1013"/>
      <c r="AS492" s="1767"/>
      <c r="AT492" s="1767"/>
      <c r="AU492" s="1769"/>
      <c r="AV492" s="1767"/>
      <c r="AW492" s="1767"/>
      <c r="AX492" s="1769"/>
      <c r="AY492" s="1769"/>
      <c r="AZ492" s="1769"/>
      <c r="BA492" s="1774"/>
      <c r="BB492" s="894"/>
      <c r="BC492" s="789"/>
      <c r="BD492" s="822" t="str">
        <f t="shared" si="38"/>
        <v/>
      </c>
      <c r="BE492" s="774"/>
      <c r="BF492" s="774"/>
      <c r="BG492" s="774"/>
      <c r="BH492" s="774"/>
      <c r="BI492" s="789"/>
      <c r="BJ492" s="789"/>
      <c r="BK492" s="789"/>
      <c r="BL492" s="789"/>
      <c r="BM492" s="791"/>
      <c r="BN492" s="791"/>
      <c r="BO492" s="791"/>
      <c r="BP492" s="791"/>
      <c r="BQ492" s="792"/>
      <c r="BR492" s="796"/>
      <c r="BS492" s="884"/>
      <c r="BT492" s="884"/>
      <c r="BU492" s="1051"/>
      <c r="BV492" s="1191"/>
      <c r="BW492" s="1191"/>
      <c r="BX492" s="1837"/>
      <c r="BY492" s="1853"/>
      <c r="BZ492" s="998"/>
    </row>
    <row r="493" spans="1:78" ht="16" x14ac:dyDescent="0.2">
      <c r="A493" s="1817"/>
      <c r="B493" s="1818"/>
      <c r="C493" s="1819"/>
      <c r="D493" s="1820"/>
      <c r="E493" s="1004"/>
      <c r="F493" s="1759"/>
      <c r="G493" s="995"/>
      <c r="H493" s="1013"/>
      <c r="I493" s="1774"/>
      <c r="J493" s="1767"/>
      <c r="K493" s="1022"/>
      <c r="L493" s="995"/>
      <c r="M493" s="1169"/>
      <c r="N493" s="995"/>
      <c r="O493" s="995"/>
      <c r="P493" s="1191"/>
      <c r="Q493" s="1827"/>
      <c r="R493" s="1774"/>
      <c r="S493" s="1825"/>
      <c r="T493" s="1774"/>
      <c r="U493" s="1825"/>
      <c r="V493" s="1774"/>
      <c r="W493" s="1825"/>
      <c r="X493" s="1781"/>
      <c r="Y493" s="1825"/>
      <c r="Z493" s="1825"/>
      <c r="AA493" s="1769"/>
      <c r="AB493" s="812">
        <v>5</v>
      </c>
      <c r="AC493" s="900"/>
      <c r="AD493" s="900"/>
      <c r="AE493" s="28"/>
      <c r="AF493" s="813" t="str">
        <f t="shared" si="42"/>
        <v/>
      </c>
      <c r="AG493" s="780"/>
      <c r="AH493" s="790" t="str">
        <f t="shared" si="39"/>
        <v/>
      </c>
      <c r="AI493" s="780"/>
      <c r="AJ493" s="790" t="str">
        <f t="shared" si="40"/>
        <v/>
      </c>
      <c r="AK493" s="814" t="str">
        <f t="shared" si="41"/>
        <v/>
      </c>
      <c r="AL493" s="815" t="str">
        <f>IFERROR(IF(AND(AF492="Probabilidad",AF493="Probabilidad"),(AL492-(+AL492*AK493)),IF(AND(AF492="Impacto",AF493="Probabilidad"),(AL491-(+AL491*AK493)),IF(AF493="Impacto",AL492,""))),"")</f>
        <v/>
      </c>
      <c r="AM493" s="815" t="str">
        <f>IFERROR(IF(AND(AF492="Impacto",AF493="Impacto"),(AM492-(+AM492*AK493)),IF(AND(AF492="Probabilidad",AF493="Impacto"),(AM491-(+AM491*AK493)),IF(AF493="Probabilidad",AM492,""))),"")</f>
        <v/>
      </c>
      <c r="AN493" s="751"/>
      <c r="AO493" s="751"/>
      <c r="AP493" s="751"/>
      <c r="AQ493" s="751"/>
      <c r="AR493" s="1013"/>
      <c r="AS493" s="1767"/>
      <c r="AT493" s="1767"/>
      <c r="AU493" s="1769"/>
      <c r="AV493" s="1767"/>
      <c r="AW493" s="1767"/>
      <c r="AX493" s="1769"/>
      <c r="AY493" s="1769"/>
      <c r="AZ493" s="1769"/>
      <c r="BA493" s="1774"/>
      <c r="BB493" s="894"/>
      <c r="BC493" s="789"/>
      <c r="BD493" s="822" t="str">
        <f t="shared" si="38"/>
        <v/>
      </c>
      <c r="BE493" s="774"/>
      <c r="BF493" s="774"/>
      <c r="BG493" s="774"/>
      <c r="BH493" s="774"/>
      <c r="BI493" s="789"/>
      <c r="BJ493" s="789"/>
      <c r="BK493" s="789"/>
      <c r="BL493" s="789"/>
      <c r="BM493" s="791"/>
      <c r="BN493" s="791"/>
      <c r="BO493" s="791"/>
      <c r="BP493" s="791"/>
      <c r="BQ493" s="792"/>
      <c r="BR493" s="796"/>
      <c r="BS493" s="884"/>
      <c r="BT493" s="884"/>
      <c r="BU493" s="1051"/>
      <c r="BV493" s="1191"/>
      <c r="BW493" s="1191"/>
      <c r="BX493" s="1837"/>
      <c r="BY493" s="1853"/>
      <c r="BZ493" s="998"/>
    </row>
    <row r="494" spans="1:78" ht="17" thickBot="1" x14ac:dyDescent="0.25">
      <c r="A494" s="1817"/>
      <c r="B494" s="1818"/>
      <c r="C494" s="1819"/>
      <c r="D494" s="1821"/>
      <c r="E494" s="1005"/>
      <c r="F494" s="1760"/>
      <c r="G494" s="996"/>
      <c r="H494" s="1014"/>
      <c r="I494" s="1775"/>
      <c r="J494" s="1768"/>
      <c r="K494" s="1023"/>
      <c r="L494" s="996"/>
      <c r="M494" s="1170"/>
      <c r="N494" s="996"/>
      <c r="O494" s="996"/>
      <c r="P494" s="1192"/>
      <c r="Q494" s="1828"/>
      <c r="R494" s="1775"/>
      <c r="S494" s="1826"/>
      <c r="T494" s="1775"/>
      <c r="U494" s="1826"/>
      <c r="V494" s="1775"/>
      <c r="W494" s="1826"/>
      <c r="X494" s="1782"/>
      <c r="Y494" s="1826"/>
      <c r="Z494" s="1826"/>
      <c r="AA494" s="1770"/>
      <c r="AB494" s="773">
        <v>6</v>
      </c>
      <c r="AC494" s="757"/>
      <c r="AD494" s="757"/>
      <c r="AE494" s="757"/>
      <c r="AF494" s="896" t="str">
        <f t="shared" si="42"/>
        <v/>
      </c>
      <c r="AG494" s="888"/>
      <c r="AH494" s="887" t="str">
        <f t="shared" si="39"/>
        <v/>
      </c>
      <c r="AI494" s="888"/>
      <c r="AJ494" s="887" t="str">
        <f t="shared" si="40"/>
        <v/>
      </c>
      <c r="AK494" s="889" t="str">
        <f t="shared" si="41"/>
        <v/>
      </c>
      <c r="AL494" s="815" t="str">
        <f>IFERROR(IF(AND(AF493="Probabilidad",AF494="Probabilidad"),(AL493-(+AL493*AK494)),IF(AND(AF493="Impacto",AF494="Probabilidad"),(AL492-(+AL492*AK494)),IF(AF494="Impacto",AL493,""))),"")</f>
        <v/>
      </c>
      <c r="AM494" s="815" t="str">
        <f>IFERROR(IF(AND(AF493="Impacto",AF494="Impacto"),(AM493-(+AM493*AK494)),IF(AND(AF493="Probabilidad",AF494="Impacto"),(AM492-(+AM492*AK494)),IF(AF494="Probabilidad",AM493,""))),"")</f>
        <v/>
      </c>
      <c r="AN494" s="51"/>
      <c r="AO494" s="51"/>
      <c r="AP494" s="51"/>
      <c r="AQ494" s="51"/>
      <c r="AR494" s="1014"/>
      <c r="AS494" s="1768"/>
      <c r="AT494" s="1768"/>
      <c r="AU494" s="1770"/>
      <c r="AV494" s="1768"/>
      <c r="AW494" s="1768"/>
      <c r="AX494" s="1770"/>
      <c r="AY494" s="1770"/>
      <c r="AZ494" s="1770"/>
      <c r="BA494" s="1775"/>
      <c r="BB494" s="901"/>
      <c r="BC494" s="770"/>
      <c r="BD494" s="762" t="str">
        <f t="shared" si="38"/>
        <v/>
      </c>
      <c r="BE494" s="757"/>
      <c r="BF494" s="757"/>
      <c r="BG494" s="757"/>
      <c r="BH494" s="757"/>
      <c r="BI494" s="770"/>
      <c r="BJ494" s="770"/>
      <c r="BK494" s="770"/>
      <c r="BL494" s="770"/>
      <c r="BM494" s="749"/>
      <c r="BN494" s="749"/>
      <c r="BO494" s="749"/>
      <c r="BP494" s="749"/>
      <c r="BQ494" s="766"/>
      <c r="BR494" s="890"/>
      <c r="BS494" s="891"/>
      <c r="BT494" s="891"/>
      <c r="BU494" s="1052"/>
      <c r="BV494" s="1192"/>
      <c r="BW494" s="1192"/>
      <c r="BX494" s="1838"/>
      <c r="BY494" s="1854"/>
      <c r="BZ494" s="999"/>
    </row>
    <row r="495" spans="1:78" ht="167" x14ac:dyDescent="0.2">
      <c r="A495" s="1817"/>
      <c r="B495" s="1818"/>
      <c r="C495" s="1819"/>
      <c r="D495" s="1000" t="s">
        <v>1387</v>
      </c>
      <c r="E495" s="1003" t="s">
        <v>973</v>
      </c>
      <c r="F495" s="1006">
        <v>4</v>
      </c>
      <c r="G495" s="994" t="s">
        <v>1975</v>
      </c>
      <c r="H495" s="1012" t="s">
        <v>1247</v>
      </c>
      <c r="I495" s="1015" t="s">
        <v>1215</v>
      </c>
      <c r="J495" s="1812" t="str">
        <f>IF(D495="","",IF(D495="RG",[1]Árbol!A506,IF(D495="RIC",[1]Árbol!A506,IF(D495="RLAFT",[1]Árbol!A506,IF(D495="RF",[1]Árbol!A506,IF(I495="","",(CONCATENATE(I495," ",$M$3," ",G495," ",$M$4," ",O495," ",$M$5," ",N495))))))))</f>
        <v>Pérdida de Disponibilidad de Carpeta Digital de contratación  1. Pérdida de Informaciòn  1. Ausencia de copias de respaldo o backups de la información
2. Desconocimiento de políticas de seguridad
3. Ausencia de planes de continuidad</v>
      </c>
      <c r="K495" s="1021" t="s">
        <v>313</v>
      </c>
      <c r="L495" s="994" t="s">
        <v>314</v>
      </c>
      <c r="M495" s="1168" t="s">
        <v>1389</v>
      </c>
      <c r="N495" s="994" t="s">
        <v>1982</v>
      </c>
      <c r="O495" s="994" t="s">
        <v>1966</v>
      </c>
      <c r="P495" s="1075" t="s">
        <v>1392</v>
      </c>
      <c r="Q495" s="1831" t="s">
        <v>1392</v>
      </c>
      <c r="R495" s="1015" t="s">
        <v>250</v>
      </c>
      <c r="S495" s="1824">
        <f>IF(R495="Muy Alta",100%,IF(R495="Alta",80%,IF(R495="Media",60%,IF(R495="Baja",40%,IF(R495="Muy Baja",20%,"")))))</f>
        <v>0.4</v>
      </c>
      <c r="T495" s="1015" t="s">
        <v>317</v>
      </c>
      <c r="U495" s="1824">
        <f>IF(T495="Catastrófico",100%,IF(T495="Mayor",80%,IF(T495="Moderado",60%,IF(T495="Menor",40%,IF(T495="Leve",20%,"")))))</f>
        <v>0.2</v>
      </c>
      <c r="V495" s="1015" t="s">
        <v>251</v>
      </c>
      <c r="W495" s="1824">
        <f>IF(V495="Catastrófico",100%,IF(V495="Mayor",80%,IF(V495="Moderado",60%,IF(V495="Menor",40%,IF(V495="Leve",20%,"")))))</f>
        <v>0.4</v>
      </c>
      <c r="X495" s="1029" t="str">
        <f>IF(Y495=100%,"Catastrófico",IF(Y495=80%,"Mayor",IF(Y495=60%,"Moderado",IF(Y495=40%,"Menor",IF(Y495=20%,"Leve","")))))</f>
        <v>Menor</v>
      </c>
      <c r="Y495" s="1824">
        <f>IF(AND(U495="",W495=""),"",MAX(U495,W495))</f>
        <v>0.4</v>
      </c>
      <c r="Z495" s="1824" t="str">
        <f>CONCATENATE(R495,X495)</f>
        <v>BajaMenor</v>
      </c>
      <c r="AA495" s="1032" t="str">
        <f>IF(Z495="Muy AltaLeve","Alto",IF(Z495="Muy AltaMenor","Alto",IF(Z495="Muy AltaModerado","Alto",IF(Z495="Muy AltaMayor","Alto",IF(Z495="Muy AltaCatastrófico","Extremo",IF(Z495="AltaLeve","Moderado",IF(Z495="AltaMenor","Moderado",IF(Z495="AltaModerado","Alto",IF(Z495="AltaMayor","Alto",IF(Z495="AltaCatastrófico","Extremo",IF(Z495="MediaLeve","Moderado",IF(Z495="MediaMenor","Moderado",IF(Z495="MediaModerado","Moderado",IF(Z495="MediaMayor","Alto",IF(Z495="MediaCatastrófico","Extremo",IF(Z495="BajaLeve","Bajo",IF(Z495="BajaMenor","Moderado",IF(Z495="BajaModerado","Moderado",IF(Z495="BajaMayor","Alto",IF(Z495="BajaCatastrófico","Extremo",IF(Z495="Muy BajaLeve","Bajo",IF(Z495="Muy BajaMenor","Bajo",IF(Z495="Muy BajaModerado","Moderado",IF(Z495="Muy BajaMayor","Alto",IF(Z495="Muy BajaCatastrófico","Extremo","")))))))))))))))))))))))))</f>
        <v>Moderado</v>
      </c>
      <c r="AB495" s="97">
        <v>1</v>
      </c>
      <c r="AC495" s="9" t="s">
        <v>1979</v>
      </c>
      <c r="AD495" s="9">
        <v>1</v>
      </c>
      <c r="AE495" s="9" t="s">
        <v>1980</v>
      </c>
      <c r="AF495" s="99" t="str">
        <f t="shared" si="42"/>
        <v>Probabilidad</v>
      </c>
      <c r="AG495" s="10" t="s">
        <v>221</v>
      </c>
      <c r="AH495" s="787">
        <f t="shared" si="39"/>
        <v>0.25</v>
      </c>
      <c r="AI495" s="10" t="s">
        <v>222</v>
      </c>
      <c r="AJ495" s="787">
        <f t="shared" si="40"/>
        <v>0.15</v>
      </c>
      <c r="AK495" s="101">
        <f t="shared" si="41"/>
        <v>0.4</v>
      </c>
      <c r="AL495" s="100">
        <f>IFERROR(IF(AF495="Probabilidad",(S495-(+S495*AK495)),IF(AF495="Impacto",S495,"")),"")</f>
        <v>0.24</v>
      </c>
      <c r="AM495" s="100">
        <f>IFERROR(IF(AF495="Impacto",(Y495-(+Y495*AK495)),IF(AF495="Probabilidad",Y495,"")),"")</f>
        <v>0.4</v>
      </c>
      <c r="AN495" s="50" t="s">
        <v>859</v>
      </c>
      <c r="AO495" s="50" t="s">
        <v>291</v>
      </c>
      <c r="AP495" s="50" t="s">
        <v>241</v>
      </c>
      <c r="AQ495" s="50" t="s">
        <v>226</v>
      </c>
      <c r="AR495" s="1764" t="s">
        <v>1969</v>
      </c>
      <c r="AS495" s="1035">
        <f>S495</f>
        <v>0.4</v>
      </c>
      <c r="AT495" s="1035">
        <f>IF(AL495="","",MIN(AL495:AL500))</f>
        <v>6.0479999999999999E-2</v>
      </c>
      <c r="AU495" s="1032" t="str">
        <f>IFERROR(IF(AT495="","",IF(AT495&lt;=0.2,"Muy Baja",IF(AT495&lt;=0.4,"Baja",IF(AT495&lt;=0.6,"Media",IF(AT495&lt;=0.8,"Alta","Muy Alta"))))),"")</f>
        <v>Muy Baja</v>
      </c>
      <c r="AV495" s="1035">
        <f>Y495</f>
        <v>0.4</v>
      </c>
      <c r="AW495" s="1035">
        <f>IF(AM495="","",MIN(AM495:AM500))</f>
        <v>0.4</v>
      </c>
      <c r="AX495" s="1032" t="str">
        <f>IFERROR(IF(AW495="","",IF(AW495&lt;=0.2,"Leve",IF(AW495&lt;=0.4,"Menor",IF(AW495&lt;=0.6,"Moderado",IF(AW495&lt;=0.8,"Mayor","Catastrófico"))))),"")</f>
        <v>Menor</v>
      </c>
      <c r="AY495" s="1032" t="str">
        <f>AA495</f>
        <v>Moderado</v>
      </c>
      <c r="AZ495" s="1032" t="str">
        <f>IFERROR(IF(OR(AND(AU495="Muy Baja",AX495="Leve"),AND(AU495="Muy Baja",AX495="Menor"),AND(AU495="Baja",AX495="Leve")),"Bajo",IF(OR(AND(AU495="Muy baja",AX495="Moderado"),AND(AU495="Baja",AX495="Menor"),AND(AU495="Baja",AX495="Moderado"),AND(AU495="Media",AX495="Leve"),AND(AU495="Media",AX495="Menor"),AND(AU495="Media",AX495="Moderado"),AND(AU495="Alta",AX495="Leve"),AND(AU495="Alta",AX495="Menor")),"Moderado",IF(OR(AND(AU495="Muy Baja",AX495="Mayor"),AND(AU495="Baja",AX495="Mayor"),AND(AU495="Media",AX495="Mayor"),AND(AU495="Alta",AX495="Moderado"),AND(AU495="Alta",AX495="Mayor"),AND(AU495="Muy Alta",AX495="Leve"),AND(AU495="Muy Alta",AX495="Menor"),AND(AU495="Muy Alta",AX495="Moderado"),AND(AU495="Muy Alta",AX495="Mayor")),"Alto",IF(OR(AND(AU495="Muy Baja",AX495="Catastrófico"),AND(AU495="Baja",AX495="Catastrófico"),AND(AU495="Media",AX495="Catastrófico"),AND(AU495="Alta",AX495="Catastrófico"),AND(AU495="Muy Alta",AX495="Catastrófico")),"Extremo","")))),"")</f>
        <v>Bajo</v>
      </c>
      <c r="BA495" s="1015" t="s">
        <v>255</v>
      </c>
      <c r="BB495" s="46"/>
      <c r="BC495" s="46"/>
      <c r="BD495" s="103" t="str">
        <f t="shared" si="38"/>
        <v/>
      </c>
      <c r="BE495" s="9"/>
      <c r="BF495" s="9"/>
      <c r="BG495" s="9"/>
      <c r="BH495" s="9"/>
      <c r="BI495" s="46"/>
      <c r="BJ495" s="46"/>
      <c r="BK495" s="46"/>
      <c r="BL495" s="46"/>
      <c r="BM495" s="48"/>
      <c r="BN495" s="48"/>
      <c r="BO495" s="48"/>
      <c r="BP495" s="48"/>
      <c r="BQ495" s="104"/>
      <c r="BR495" s="797"/>
      <c r="BS495" s="883"/>
      <c r="BT495" s="883"/>
      <c r="BU495" s="1050"/>
      <c r="BV495" s="1075"/>
      <c r="BW495" s="1075"/>
      <c r="BX495" s="1836"/>
      <c r="BY495" s="1852"/>
      <c r="BZ495" s="997"/>
    </row>
    <row r="496" spans="1:78" ht="167" x14ac:dyDescent="0.2">
      <c r="A496" s="1817"/>
      <c r="B496" s="1818"/>
      <c r="C496" s="1819"/>
      <c r="D496" s="1820"/>
      <c r="E496" s="1004"/>
      <c r="F496" s="1759"/>
      <c r="G496" s="995"/>
      <c r="H496" s="1013"/>
      <c r="I496" s="1774"/>
      <c r="J496" s="1767"/>
      <c r="K496" s="1022"/>
      <c r="L496" s="995"/>
      <c r="M496" s="1169"/>
      <c r="N496" s="995"/>
      <c r="O496" s="995"/>
      <c r="P496" s="1191"/>
      <c r="Q496" s="1832"/>
      <c r="R496" s="1774"/>
      <c r="S496" s="1825"/>
      <c r="T496" s="1774"/>
      <c r="U496" s="1825"/>
      <c r="V496" s="1774"/>
      <c r="W496" s="1825"/>
      <c r="X496" s="1781"/>
      <c r="Y496" s="1825"/>
      <c r="Z496" s="1825"/>
      <c r="AA496" s="1769"/>
      <c r="AB496" s="812">
        <v>2</v>
      </c>
      <c r="AC496" s="774" t="s">
        <v>1981</v>
      </c>
      <c r="AD496" s="774">
        <v>1</v>
      </c>
      <c r="AE496" s="774" t="s">
        <v>1980</v>
      </c>
      <c r="AF496" s="813" t="str">
        <f t="shared" si="42"/>
        <v>Probabilidad</v>
      </c>
      <c r="AG496" s="780" t="s">
        <v>221</v>
      </c>
      <c r="AH496" s="790">
        <f t="shared" si="39"/>
        <v>0.25</v>
      </c>
      <c r="AI496" s="780" t="s">
        <v>222</v>
      </c>
      <c r="AJ496" s="790">
        <f t="shared" si="40"/>
        <v>0.15</v>
      </c>
      <c r="AK496" s="814">
        <f t="shared" si="41"/>
        <v>0.4</v>
      </c>
      <c r="AL496" s="815">
        <f>IFERROR(IF(AND(AF495="Probabilidad",AF496="Probabilidad"),(AL495-(+AL495*AK496)),IF(AF496="Probabilidad",(S495-(+S495*AK496)),IF(AF496="Impacto",AL495,""))),"")</f>
        <v>0.14399999999999999</v>
      </c>
      <c r="AM496" s="815">
        <f>IFERROR(IF(AND(AF495="Impacto",AF496="Impacto"),(AM495-(+AM495*AK496)),IF(AF496="Impacto",(Y495-(+Y495*AK496)),IF(AF496="Probabilidad",AM495,""))),"")</f>
        <v>0.4</v>
      </c>
      <c r="AN496" s="751" t="s">
        <v>223</v>
      </c>
      <c r="AO496" s="751" t="s">
        <v>291</v>
      </c>
      <c r="AP496" s="751" t="s">
        <v>241</v>
      </c>
      <c r="AQ496" s="751" t="s">
        <v>226</v>
      </c>
      <c r="AR496" s="1013"/>
      <c r="AS496" s="1767"/>
      <c r="AT496" s="1767"/>
      <c r="AU496" s="1769"/>
      <c r="AV496" s="1767"/>
      <c r="AW496" s="1767"/>
      <c r="AX496" s="1769"/>
      <c r="AY496" s="1769"/>
      <c r="AZ496" s="1769"/>
      <c r="BA496" s="1774"/>
      <c r="BB496" s="789"/>
      <c r="BC496" s="789"/>
      <c r="BD496" s="822" t="str">
        <f t="shared" si="38"/>
        <v/>
      </c>
      <c r="BE496" s="774"/>
      <c r="BF496" s="774"/>
      <c r="BG496" s="774"/>
      <c r="BH496" s="774"/>
      <c r="BI496" s="789"/>
      <c r="BJ496" s="789"/>
      <c r="BK496" s="789"/>
      <c r="BL496" s="789"/>
      <c r="BM496" s="791"/>
      <c r="BN496" s="791"/>
      <c r="BO496" s="791"/>
      <c r="BP496" s="791"/>
      <c r="BQ496" s="792"/>
      <c r="BR496" s="796"/>
      <c r="BS496" s="884"/>
      <c r="BT496" s="884"/>
      <c r="BU496" s="1051"/>
      <c r="BV496" s="1191"/>
      <c r="BW496" s="1191"/>
      <c r="BX496" s="1837"/>
      <c r="BY496" s="1853"/>
      <c r="BZ496" s="998"/>
    </row>
    <row r="497" spans="1:78" ht="118" x14ac:dyDescent="0.2">
      <c r="A497" s="1817"/>
      <c r="B497" s="1818"/>
      <c r="C497" s="1819"/>
      <c r="D497" s="1820"/>
      <c r="E497" s="1004"/>
      <c r="F497" s="1759"/>
      <c r="G497" s="995"/>
      <c r="H497" s="1013"/>
      <c r="I497" s="1774"/>
      <c r="J497" s="1767"/>
      <c r="K497" s="1022"/>
      <c r="L497" s="995"/>
      <c r="M497" s="1169"/>
      <c r="N497" s="995"/>
      <c r="O497" s="995"/>
      <c r="P497" s="1191"/>
      <c r="Q497" s="1832"/>
      <c r="R497" s="1774"/>
      <c r="S497" s="1825"/>
      <c r="T497" s="1774"/>
      <c r="U497" s="1825"/>
      <c r="V497" s="1774"/>
      <c r="W497" s="1825"/>
      <c r="X497" s="1781"/>
      <c r="Y497" s="1825"/>
      <c r="Z497" s="1825"/>
      <c r="AA497" s="1769"/>
      <c r="AB497" s="812">
        <v>3</v>
      </c>
      <c r="AC497" s="898" t="s">
        <v>1571</v>
      </c>
      <c r="AD497" s="774">
        <v>2</v>
      </c>
      <c r="AE497" s="774" t="s">
        <v>1572</v>
      </c>
      <c r="AF497" s="813" t="str">
        <f t="shared" si="42"/>
        <v>Probabilidad</v>
      </c>
      <c r="AG497" s="780" t="s">
        <v>281</v>
      </c>
      <c r="AH497" s="790">
        <f t="shared" si="39"/>
        <v>0.15</v>
      </c>
      <c r="AI497" s="780" t="s">
        <v>222</v>
      </c>
      <c r="AJ497" s="790">
        <f t="shared" si="40"/>
        <v>0.15</v>
      </c>
      <c r="AK497" s="814">
        <f t="shared" si="41"/>
        <v>0.3</v>
      </c>
      <c r="AL497" s="815">
        <f>IFERROR(IF(AND(AF496="Probabilidad",AF497="Probabilidad"),(AL496-(+AL496*AK497)),IF(AND(AF496="Impacto",AF497="Probabilidad"),(AL495-(+AL495*AK497)),IF(AF497="Impacto",AL496,""))),"")</f>
        <v>0.1008</v>
      </c>
      <c r="AM497" s="815">
        <f>IFERROR(IF(AND(AF496="Impacto",AF497="Impacto"),(AM496-(+AM496*AK497)),IF(AND(AF496="Probabilidad",AF497="Impacto"),(AM495-(+AM495*AK497)),IF(AF497="Probabilidad",AM496,""))),"")</f>
        <v>0.4</v>
      </c>
      <c r="AN497" s="751" t="s">
        <v>859</v>
      </c>
      <c r="AO497" s="751" t="s">
        <v>245</v>
      </c>
      <c r="AP497" s="751" t="s">
        <v>241</v>
      </c>
      <c r="AQ497" s="751" t="s">
        <v>226</v>
      </c>
      <c r="AR497" s="1013"/>
      <c r="AS497" s="1767"/>
      <c r="AT497" s="1767"/>
      <c r="AU497" s="1769"/>
      <c r="AV497" s="1767"/>
      <c r="AW497" s="1767"/>
      <c r="AX497" s="1769"/>
      <c r="AY497" s="1769"/>
      <c r="AZ497" s="1769"/>
      <c r="BA497" s="1774"/>
      <c r="BB497" s="789"/>
      <c r="BC497" s="789"/>
      <c r="BD497" s="822" t="str">
        <f t="shared" si="38"/>
        <v/>
      </c>
      <c r="BE497" s="774"/>
      <c r="BF497" s="774"/>
      <c r="BG497" s="774"/>
      <c r="BH497" s="774"/>
      <c r="BI497" s="789"/>
      <c r="BJ497" s="789"/>
      <c r="BK497" s="789"/>
      <c r="BL497" s="789"/>
      <c r="BM497" s="791"/>
      <c r="BN497" s="791"/>
      <c r="BO497" s="791"/>
      <c r="BP497" s="791"/>
      <c r="BQ497" s="792"/>
      <c r="BR497" s="796"/>
      <c r="BS497" s="884"/>
      <c r="BT497" s="884"/>
      <c r="BU497" s="1051"/>
      <c r="BV497" s="1191"/>
      <c r="BW497" s="1191"/>
      <c r="BX497" s="1837"/>
      <c r="BY497" s="1853"/>
      <c r="BZ497" s="998"/>
    </row>
    <row r="498" spans="1:78" ht="167" x14ac:dyDescent="0.2">
      <c r="A498" s="1817"/>
      <c r="B498" s="1818"/>
      <c r="C498" s="1819"/>
      <c r="D498" s="1820"/>
      <c r="E498" s="1004"/>
      <c r="F498" s="1759"/>
      <c r="G498" s="995"/>
      <c r="H498" s="1013"/>
      <c r="I498" s="1774"/>
      <c r="J498" s="1767"/>
      <c r="K498" s="1022"/>
      <c r="L498" s="995"/>
      <c r="M498" s="1169"/>
      <c r="N498" s="995"/>
      <c r="O498" s="995"/>
      <c r="P498" s="1191"/>
      <c r="Q498" s="1832"/>
      <c r="R498" s="1774"/>
      <c r="S498" s="1825"/>
      <c r="T498" s="1774"/>
      <c r="U498" s="1825"/>
      <c r="V498" s="1774"/>
      <c r="W498" s="1825"/>
      <c r="X498" s="1781"/>
      <c r="Y498" s="1825"/>
      <c r="Z498" s="1825"/>
      <c r="AA498" s="1769"/>
      <c r="AB498" s="812">
        <v>4</v>
      </c>
      <c r="AC498" s="761" t="s">
        <v>1983</v>
      </c>
      <c r="AD498" s="761">
        <v>3</v>
      </c>
      <c r="AE498" s="761" t="s">
        <v>1952</v>
      </c>
      <c r="AF498" s="816" t="str">
        <f t="shared" si="42"/>
        <v>Probabilidad</v>
      </c>
      <c r="AG498" s="751" t="s">
        <v>221</v>
      </c>
      <c r="AH498" s="790">
        <f t="shared" si="39"/>
        <v>0.25</v>
      </c>
      <c r="AI498" s="780" t="s">
        <v>222</v>
      </c>
      <c r="AJ498" s="790">
        <f t="shared" si="40"/>
        <v>0.15</v>
      </c>
      <c r="AK498" s="814">
        <f t="shared" si="41"/>
        <v>0.4</v>
      </c>
      <c r="AL498" s="815">
        <f>IFERROR(IF(AND(AF497="Probabilidad",AF498="Probabilidad"),(AL497-(+AL497*AK498)),IF(AND(AF497="Impacto",AF498="Probabilidad"),(AL496-(+AL496*AK498)),IF(AF498="Impacto",AL497,""))),"")</f>
        <v>6.0479999999999999E-2</v>
      </c>
      <c r="AM498" s="815">
        <f>IFERROR(IF(AND(AF497="Impacto",AF498="Impacto"),(AM497-(+AM497*AK498)),IF(AND(AF497="Probabilidad",AF498="Impacto"),(AM496-(+AM496*AK498)),IF(AF498="Probabilidad",AM497,""))),"")</f>
        <v>0.4</v>
      </c>
      <c r="AN498" s="751" t="s">
        <v>859</v>
      </c>
      <c r="AO498" s="751" t="s">
        <v>291</v>
      </c>
      <c r="AP498" s="751" t="s">
        <v>225</v>
      </c>
      <c r="AQ498" s="751" t="s">
        <v>226</v>
      </c>
      <c r="AR498" s="1013"/>
      <c r="AS498" s="1767"/>
      <c r="AT498" s="1767"/>
      <c r="AU498" s="1769"/>
      <c r="AV498" s="1767"/>
      <c r="AW498" s="1767"/>
      <c r="AX498" s="1769"/>
      <c r="AY498" s="1769"/>
      <c r="AZ498" s="1769"/>
      <c r="BA498" s="1774"/>
      <c r="BB498" s="789"/>
      <c r="BC498" s="789"/>
      <c r="BD498" s="822" t="str">
        <f t="shared" si="38"/>
        <v/>
      </c>
      <c r="BE498" s="774"/>
      <c r="BF498" s="774"/>
      <c r="BG498" s="774"/>
      <c r="BH498" s="774"/>
      <c r="BI498" s="789"/>
      <c r="BJ498" s="789"/>
      <c r="BK498" s="789"/>
      <c r="BL498" s="789"/>
      <c r="BM498" s="791"/>
      <c r="BN498" s="791"/>
      <c r="BO498" s="791"/>
      <c r="BP498" s="791"/>
      <c r="BQ498" s="792"/>
      <c r="BR498" s="796"/>
      <c r="BS498" s="884"/>
      <c r="BT498" s="884"/>
      <c r="BU498" s="1051"/>
      <c r="BV498" s="1191"/>
      <c r="BW498" s="1191"/>
      <c r="BX498" s="1837"/>
      <c r="BY498" s="1853"/>
      <c r="BZ498" s="998"/>
    </row>
    <row r="499" spans="1:78" ht="16" x14ac:dyDescent="0.2">
      <c r="A499" s="1817"/>
      <c r="B499" s="1818"/>
      <c r="C499" s="1819"/>
      <c r="D499" s="1820"/>
      <c r="E499" s="1004"/>
      <c r="F499" s="1759"/>
      <c r="G499" s="995"/>
      <c r="H499" s="1013"/>
      <c r="I499" s="1774"/>
      <c r="J499" s="1767"/>
      <c r="K499" s="1022"/>
      <c r="L499" s="995"/>
      <c r="M499" s="1169"/>
      <c r="N499" s="995"/>
      <c r="O499" s="995"/>
      <c r="P499" s="1191"/>
      <c r="Q499" s="1832"/>
      <c r="R499" s="1774"/>
      <c r="S499" s="1825"/>
      <c r="T499" s="1774"/>
      <c r="U499" s="1825"/>
      <c r="V499" s="1774"/>
      <c r="W499" s="1825"/>
      <c r="X499" s="1781"/>
      <c r="Y499" s="1825"/>
      <c r="Z499" s="1825"/>
      <c r="AA499" s="1769"/>
      <c r="AB499" s="812">
        <v>5</v>
      </c>
      <c r="AC499" s="774"/>
      <c r="AD499" s="774"/>
      <c r="AE499" s="774"/>
      <c r="AF499" s="813" t="str">
        <f t="shared" si="42"/>
        <v/>
      </c>
      <c r="AG499" s="780"/>
      <c r="AH499" s="790" t="str">
        <f t="shared" si="39"/>
        <v/>
      </c>
      <c r="AI499" s="780"/>
      <c r="AJ499" s="790" t="str">
        <f t="shared" si="40"/>
        <v/>
      </c>
      <c r="AK499" s="814" t="str">
        <f t="shared" si="41"/>
        <v/>
      </c>
      <c r="AL499" s="815" t="str">
        <f>IFERROR(IF(AND(AF498="Probabilidad",AF499="Probabilidad"),(AL498-(+AL498*AK499)),IF(AND(AF498="Impacto",AF499="Probabilidad"),(AL497-(+AL497*AK499)),IF(AF499="Impacto",AL498,""))),"")</f>
        <v/>
      </c>
      <c r="AM499" s="815" t="str">
        <f>IFERROR(IF(AND(AF498="Impacto",AF499="Impacto"),(AM498-(+AM498*AK499)),IF(AND(AF498="Probabilidad",AF499="Impacto"),(AM497-(+AM497*AK499)),IF(AF499="Probabilidad",AM498,""))),"")</f>
        <v/>
      </c>
      <c r="AN499" s="751"/>
      <c r="AO499" s="751"/>
      <c r="AP499" s="751"/>
      <c r="AQ499" s="751"/>
      <c r="AR499" s="1013"/>
      <c r="AS499" s="1767"/>
      <c r="AT499" s="1767"/>
      <c r="AU499" s="1769"/>
      <c r="AV499" s="1767"/>
      <c r="AW499" s="1767"/>
      <c r="AX499" s="1769"/>
      <c r="AY499" s="1769"/>
      <c r="AZ499" s="1769"/>
      <c r="BA499" s="1774"/>
      <c r="BB499" s="789"/>
      <c r="BC499" s="789"/>
      <c r="BD499" s="822" t="str">
        <f t="shared" si="38"/>
        <v/>
      </c>
      <c r="BE499" s="774"/>
      <c r="BF499" s="774"/>
      <c r="BG499" s="774"/>
      <c r="BH499" s="774"/>
      <c r="BI499" s="789"/>
      <c r="BJ499" s="789"/>
      <c r="BK499" s="789"/>
      <c r="BL499" s="789"/>
      <c r="BM499" s="791"/>
      <c r="BN499" s="791"/>
      <c r="BO499" s="791"/>
      <c r="BP499" s="791"/>
      <c r="BQ499" s="792"/>
      <c r="BR499" s="796"/>
      <c r="BS499" s="884"/>
      <c r="BT499" s="884"/>
      <c r="BU499" s="1051"/>
      <c r="BV499" s="1191"/>
      <c r="BW499" s="1191"/>
      <c r="BX499" s="1837"/>
      <c r="BY499" s="1853"/>
      <c r="BZ499" s="998"/>
    </row>
    <row r="500" spans="1:78" ht="17" thickBot="1" x14ac:dyDescent="0.25">
      <c r="A500" s="1817"/>
      <c r="B500" s="1818"/>
      <c r="C500" s="1819"/>
      <c r="D500" s="1821"/>
      <c r="E500" s="1005"/>
      <c r="F500" s="1760"/>
      <c r="G500" s="996"/>
      <c r="H500" s="1014"/>
      <c r="I500" s="1775"/>
      <c r="J500" s="1768"/>
      <c r="K500" s="1023"/>
      <c r="L500" s="996"/>
      <c r="M500" s="1170"/>
      <c r="N500" s="996"/>
      <c r="O500" s="996"/>
      <c r="P500" s="1192"/>
      <c r="Q500" s="1833"/>
      <c r="R500" s="1775"/>
      <c r="S500" s="1826"/>
      <c r="T500" s="1775"/>
      <c r="U500" s="1826"/>
      <c r="V500" s="1775"/>
      <c r="W500" s="1826"/>
      <c r="X500" s="1782"/>
      <c r="Y500" s="1826"/>
      <c r="Z500" s="1826"/>
      <c r="AA500" s="1770"/>
      <c r="AB500" s="773">
        <v>6</v>
      </c>
      <c r="AC500" s="757"/>
      <c r="AD500" s="757"/>
      <c r="AE500" s="757"/>
      <c r="AF500" s="896" t="str">
        <f t="shared" si="42"/>
        <v/>
      </c>
      <c r="AG500" s="888"/>
      <c r="AH500" s="887" t="str">
        <f t="shared" si="39"/>
        <v/>
      </c>
      <c r="AI500" s="888"/>
      <c r="AJ500" s="887" t="str">
        <f t="shared" si="40"/>
        <v/>
      </c>
      <c r="AK500" s="889" t="str">
        <f t="shared" si="41"/>
        <v/>
      </c>
      <c r="AL500" s="815" t="str">
        <f>IFERROR(IF(AND(AF499="Probabilidad",AF500="Probabilidad"),(AL499-(+AL499*AK500)),IF(AND(AF499="Impacto",AF500="Probabilidad"),(AL498-(+AL498*AK500)),IF(AF500="Impacto",AL499,""))),"")</f>
        <v/>
      </c>
      <c r="AM500" s="815" t="str">
        <f>IFERROR(IF(AND(AF499="Impacto",AF500="Impacto"),(AM499-(+AM499*AK500)),IF(AND(AF499="Probabilidad",AF500="Impacto"),(AM498-(+AM498*AK500)),IF(AF500="Probabilidad",AM499,""))),"")</f>
        <v/>
      </c>
      <c r="AN500" s="51"/>
      <c r="AO500" s="51"/>
      <c r="AP500" s="51"/>
      <c r="AQ500" s="51"/>
      <c r="AR500" s="1014"/>
      <c r="AS500" s="1768"/>
      <c r="AT500" s="1768"/>
      <c r="AU500" s="1770"/>
      <c r="AV500" s="1768"/>
      <c r="AW500" s="1768"/>
      <c r="AX500" s="1770"/>
      <c r="AY500" s="1770"/>
      <c r="AZ500" s="1770"/>
      <c r="BA500" s="1775"/>
      <c r="BB500" s="770"/>
      <c r="BC500" s="770"/>
      <c r="BD500" s="762" t="str">
        <f t="shared" si="38"/>
        <v/>
      </c>
      <c r="BE500" s="757"/>
      <c r="BF500" s="757"/>
      <c r="BG500" s="757"/>
      <c r="BH500" s="757"/>
      <c r="BI500" s="770"/>
      <c r="BJ500" s="770"/>
      <c r="BK500" s="770"/>
      <c r="BL500" s="770"/>
      <c r="BM500" s="749"/>
      <c r="BN500" s="749"/>
      <c r="BO500" s="749"/>
      <c r="BP500" s="749"/>
      <c r="BQ500" s="766"/>
      <c r="BR500" s="890"/>
      <c r="BS500" s="891"/>
      <c r="BT500" s="891"/>
      <c r="BU500" s="1052"/>
      <c r="BV500" s="1192"/>
      <c r="BW500" s="1192"/>
      <c r="BX500" s="1838"/>
      <c r="BY500" s="1854"/>
      <c r="BZ500" s="999"/>
    </row>
    <row r="501" spans="1:78" ht="118" x14ac:dyDescent="0.2">
      <c r="A501" s="1817"/>
      <c r="B501" s="1818"/>
      <c r="C501" s="1819"/>
      <c r="D501" s="1000" t="s">
        <v>1387</v>
      </c>
      <c r="E501" s="1003" t="s">
        <v>973</v>
      </c>
      <c r="F501" s="1006">
        <v>5</v>
      </c>
      <c r="G501" s="994" t="s">
        <v>1984</v>
      </c>
      <c r="H501" s="1012" t="s">
        <v>1245</v>
      </c>
      <c r="I501" s="1015" t="s">
        <v>1216</v>
      </c>
      <c r="J501" s="1812" t="str">
        <f>IF(D501="","",IF(D501="RG",[1]Árbol!A512,IF(D501="RIC",[1]Árbol!A512,IF(D501="RLAFT",[1]Árbol!A512,IF(D501="RF",[1]Árbol!A512,IF(I501="","",(CONCATENATE(I501," ",$M$3," ",G501," ",$M$4," ",O501," ",$M$5," ",N501))))))))</f>
        <v>Pérdida de Confidencialidad de Personal de contratación  Ataque de ingenieria social  1. Desconocimiento de políticas de seguridad de la información</v>
      </c>
      <c r="K501" s="1021" t="s">
        <v>313</v>
      </c>
      <c r="L501" s="994" t="s">
        <v>314</v>
      </c>
      <c r="M501" s="1168" t="s">
        <v>1389</v>
      </c>
      <c r="N501" s="994" t="s">
        <v>1985</v>
      </c>
      <c r="O501" s="994" t="s">
        <v>1986</v>
      </c>
      <c r="P501" s="1353" t="s">
        <v>1392</v>
      </c>
      <c r="Q501" s="1831" t="s">
        <v>1392</v>
      </c>
      <c r="R501" s="1015" t="s">
        <v>217</v>
      </c>
      <c r="S501" s="1824">
        <f>IF(R501="Muy Alta",100%,IF(R501="Alta",80%,IF(R501="Media",60%,IF(R501="Baja",40%,IF(R501="Muy Baja",20%,"")))))</f>
        <v>0.6</v>
      </c>
      <c r="T501" s="1015" t="s">
        <v>317</v>
      </c>
      <c r="U501" s="1824">
        <f>IF(T501="Catastrófico",100%,IF(T501="Mayor",80%,IF(T501="Moderado",60%,IF(T501="Menor",40%,IF(T501="Leve",20%,"")))))</f>
        <v>0.2</v>
      </c>
      <c r="V501" s="1015" t="s">
        <v>218</v>
      </c>
      <c r="W501" s="1824">
        <f>IF(V501="Catastrófico",100%,IF(V501="Mayor",80%,IF(V501="Moderado",60%,IF(V501="Menor",40%,IF(V501="Leve",20%,"")))))</f>
        <v>0.6</v>
      </c>
      <c r="X501" s="1029" t="str">
        <f>IF(Y501=100%,"Catastrófico",IF(Y501=80%,"Mayor",IF(Y501=60%,"Moderado",IF(Y501=40%,"Menor",IF(Y501=20%,"Leve","")))))</f>
        <v>Moderado</v>
      </c>
      <c r="Y501" s="1824">
        <f>IF(AND(U501="",W501=""),"",MAX(U501,W501))</f>
        <v>0.6</v>
      </c>
      <c r="Z501" s="1824" t="str">
        <f>CONCATENATE(R501,X501)</f>
        <v>MediaModerado</v>
      </c>
      <c r="AA501" s="1032" t="str">
        <f>IF(Z501="Muy AltaLeve","Alto",IF(Z501="Muy AltaMenor","Alto",IF(Z501="Muy AltaModerado","Alto",IF(Z501="Muy AltaMayor","Alto",IF(Z501="Muy AltaCatastrófico","Extremo",IF(Z501="AltaLeve","Moderado",IF(Z501="AltaMenor","Moderado",IF(Z501="AltaModerado","Alto",IF(Z501="AltaMayor","Alto",IF(Z501="AltaCatastrófico","Extremo",IF(Z501="MediaLeve","Moderado",IF(Z501="MediaMenor","Moderado",IF(Z501="MediaModerado","Moderado",IF(Z501="MediaMayor","Alto",IF(Z501="MediaCatastrófico","Extremo",IF(Z501="BajaLeve","Bajo",IF(Z501="BajaMenor","Moderado",IF(Z501="BajaModerado","Moderado",IF(Z501="BajaMayor","Alto",IF(Z501="BajaCatastrófico","Extremo",IF(Z501="Muy BajaLeve","Bajo",IF(Z501="Muy BajaMenor","Bajo",IF(Z501="Muy BajaModerado","Moderado",IF(Z501="Muy BajaMayor","Alto",IF(Z501="Muy BajaCatastrófico","Extremo","")))))))))))))))))))))))))</f>
        <v>Moderado</v>
      </c>
      <c r="AB501" s="97">
        <v>1</v>
      </c>
      <c r="AC501" s="898" t="s">
        <v>1571</v>
      </c>
      <c r="AD501" s="9">
        <v>1</v>
      </c>
      <c r="AE501" s="9" t="s">
        <v>1572</v>
      </c>
      <c r="AF501" s="231" t="str">
        <f t="shared" si="42"/>
        <v>Probabilidad</v>
      </c>
      <c r="AG501" s="10" t="s">
        <v>281</v>
      </c>
      <c r="AH501" s="787">
        <f t="shared" si="39"/>
        <v>0.15</v>
      </c>
      <c r="AI501" s="10" t="s">
        <v>222</v>
      </c>
      <c r="AJ501" s="787">
        <f t="shared" si="40"/>
        <v>0.15</v>
      </c>
      <c r="AK501" s="101">
        <f t="shared" si="41"/>
        <v>0.3</v>
      </c>
      <c r="AL501" s="100">
        <f>IFERROR(IF(AF501="Probabilidad",(S501-(+S501*AK501)),IF(AF501="Impacto",S501,"")),"")</f>
        <v>0.42</v>
      </c>
      <c r="AM501" s="100">
        <f>IFERROR(IF(AF501="Impacto",(Y501-(+Y501*AK501)),IF(AF501="Probabilidad",Y501,"")),"")</f>
        <v>0.6</v>
      </c>
      <c r="AN501" s="50" t="s">
        <v>859</v>
      </c>
      <c r="AO501" s="50" t="s">
        <v>245</v>
      </c>
      <c r="AP501" s="50" t="s">
        <v>241</v>
      </c>
      <c r="AQ501" s="50" t="s">
        <v>226</v>
      </c>
      <c r="AR501" s="1764" t="s">
        <v>1987</v>
      </c>
      <c r="AS501" s="1035">
        <f>S501</f>
        <v>0.6</v>
      </c>
      <c r="AT501" s="1035">
        <f>IF(AL501="","",MIN(AL501:AL506))</f>
        <v>0.252</v>
      </c>
      <c r="AU501" s="1032" t="str">
        <f>IFERROR(IF(AT501="","",IF(AT501&lt;=0.2,"Muy Baja",IF(AT501&lt;=0.4,"Baja",IF(AT501&lt;=0.6,"Media",IF(AT501&lt;=0.8,"Alta","Muy Alta"))))),"")</f>
        <v>Baja</v>
      </c>
      <c r="AV501" s="1035">
        <f>Y501</f>
        <v>0.6</v>
      </c>
      <c r="AW501" s="1035">
        <f>IF(AM501="","",MIN(AM501:AM506))</f>
        <v>0.6</v>
      </c>
      <c r="AX501" s="1032" t="str">
        <f>IFERROR(IF(AW501="","",IF(AW501&lt;=0.2,"Leve",IF(AW501&lt;=0.4,"Menor",IF(AW501&lt;=0.6,"Moderado",IF(AW501&lt;=0.8,"Mayor","Catastrófico"))))),"")</f>
        <v>Moderado</v>
      </c>
      <c r="AY501" s="1032" t="str">
        <f>AA501</f>
        <v>Moderado</v>
      </c>
      <c r="AZ501" s="1032" t="str">
        <f>IFERROR(IF(OR(AND(AU501="Muy Baja",AX501="Leve"),AND(AU501="Muy Baja",AX501="Menor"),AND(AU501="Baja",AX501="Leve")),"Bajo",IF(OR(AND(AU501="Muy baja",AX501="Moderado"),AND(AU501="Baja",AX501="Menor"),AND(AU501="Baja",AX501="Moderado"),AND(AU501="Media",AX501="Leve"),AND(AU501="Media",AX501="Menor"),AND(AU501="Media",AX501="Moderado"),AND(AU501="Alta",AX501="Leve"),AND(AU501="Alta",AX501="Menor")),"Moderado",IF(OR(AND(AU501="Muy Baja",AX501="Mayor"),AND(AU501="Baja",AX501="Mayor"),AND(AU501="Media",AX501="Mayor"),AND(AU501="Alta",AX501="Moderado"),AND(AU501="Alta",AX501="Mayor"),AND(AU501="Muy Alta",AX501="Leve"),AND(AU501="Muy Alta",AX501="Menor"),AND(AU501="Muy Alta",AX501="Moderado"),AND(AU501="Muy Alta",AX501="Mayor")),"Alto",IF(OR(AND(AU501="Muy Baja",AX501="Catastrófico"),AND(AU501="Baja",AX501="Catastrófico"),AND(AU501="Media",AX501="Catastrófico"),AND(AU501="Alta",AX501="Catastrófico"),AND(AU501="Muy Alta",AX501="Catastrófico")),"Extremo","")))),"")</f>
        <v>Moderado</v>
      </c>
      <c r="BA501" s="1015" t="s">
        <v>228</v>
      </c>
      <c r="BB501" s="46" t="s">
        <v>1988</v>
      </c>
      <c r="BC501" s="46" t="s">
        <v>1971</v>
      </c>
      <c r="BD501" s="103">
        <f t="shared" si="38"/>
        <v>1</v>
      </c>
      <c r="BE501" s="9"/>
      <c r="BF501" s="9"/>
      <c r="BG501" s="9">
        <v>1</v>
      </c>
      <c r="BH501" s="9"/>
      <c r="BI501" s="46" t="s">
        <v>1972</v>
      </c>
      <c r="BJ501" s="46" t="s">
        <v>1973</v>
      </c>
      <c r="BK501" s="46"/>
      <c r="BL501" s="46"/>
      <c r="BM501" s="48"/>
      <c r="BN501" s="48"/>
      <c r="BO501" s="48"/>
      <c r="BP501" s="48"/>
      <c r="BQ501" s="104"/>
      <c r="BR501" s="797"/>
      <c r="BS501" s="883"/>
      <c r="BT501" s="883"/>
      <c r="BU501" s="1050"/>
      <c r="BV501" s="1075"/>
      <c r="BW501" s="1075"/>
      <c r="BX501" s="1836"/>
      <c r="BY501" s="1852"/>
      <c r="BZ501" s="997"/>
    </row>
    <row r="502" spans="1:78" ht="167" x14ac:dyDescent="0.2">
      <c r="A502" s="1817"/>
      <c r="B502" s="1818"/>
      <c r="C502" s="1819"/>
      <c r="D502" s="1820"/>
      <c r="E502" s="1004"/>
      <c r="F502" s="1759"/>
      <c r="G502" s="995"/>
      <c r="H502" s="1013"/>
      <c r="I502" s="1774"/>
      <c r="J502" s="1767"/>
      <c r="K502" s="1022"/>
      <c r="L502" s="995"/>
      <c r="M502" s="1169"/>
      <c r="N502" s="995"/>
      <c r="O502" s="995"/>
      <c r="P502" s="1488"/>
      <c r="Q502" s="1832"/>
      <c r="R502" s="1774"/>
      <c r="S502" s="1825"/>
      <c r="T502" s="1774"/>
      <c r="U502" s="1825"/>
      <c r="V502" s="1774"/>
      <c r="W502" s="1825"/>
      <c r="X502" s="1781"/>
      <c r="Y502" s="1825"/>
      <c r="Z502" s="1825"/>
      <c r="AA502" s="1769"/>
      <c r="AB502" s="812">
        <v>2</v>
      </c>
      <c r="AC502" s="774" t="s">
        <v>1989</v>
      </c>
      <c r="AD502" s="774">
        <v>1</v>
      </c>
      <c r="AE502" s="774" t="s">
        <v>1792</v>
      </c>
      <c r="AF502" s="813" t="str">
        <f t="shared" si="42"/>
        <v>Probabilidad</v>
      </c>
      <c r="AG502" s="780" t="s">
        <v>221</v>
      </c>
      <c r="AH502" s="790">
        <f t="shared" si="39"/>
        <v>0.25</v>
      </c>
      <c r="AI502" s="780" t="s">
        <v>222</v>
      </c>
      <c r="AJ502" s="790">
        <f t="shared" si="40"/>
        <v>0.15</v>
      </c>
      <c r="AK502" s="814">
        <f t="shared" si="41"/>
        <v>0.4</v>
      </c>
      <c r="AL502" s="815">
        <f>IFERROR(IF(AND(AF501="Probabilidad",AF502="Probabilidad"),(AL501-(+AL501*AK502)),IF(AF502="Probabilidad",(S501-(+S501*AK502)),IF(AF502="Impacto",AL501,""))),"")</f>
        <v>0.252</v>
      </c>
      <c r="AM502" s="815">
        <f>IFERROR(IF(AND(AF501="Impacto",AF502="Impacto"),(AM501-(+AM501*AK502)),IF(AF502="Impacto",(Y501-(+Y501*AK502)),IF(AF502="Probabilidad",AM501,""))),"")</f>
        <v>0.6</v>
      </c>
      <c r="AN502" s="751" t="s">
        <v>859</v>
      </c>
      <c r="AO502" s="751" t="s">
        <v>291</v>
      </c>
      <c r="AP502" s="751" t="s">
        <v>241</v>
      </c>
      <c r="AQ502" s="751" t="s">
        <v>226</v>
      </c>
      <c r="AR502" s="1013"/>
      <c r="AS502" s="1767"/>
      <c r="AT502" s="1767"/>
      <c r="AU502" s="1769"/>
      <c r="AV502" s="1767"/>
      <c r="AW502" s="1767"/>
      <c r="AX502" s="1769"/>
      <c r="AY502" s="1769"/>
      <c r="AZ502" s="1769"/>
      <c r="BA502" s="1774"/>
      <c r="BB502" s="789"/>
      <c r="BC502" s="789"/>
      <c r="BD502" s="822" t="str">
        <f t="shared" si="38"/>
        <v/>
      </c>
      <c r="BE502" s="774"/>
      <c r="BF502" s="774"/>
      <c r="BG502" s="774"/>
      <c r="BH502" s="774"/>
      <c r="BI502" s="789"/>
      <c r="BJ502" s="789"/>
      <c r="BK502" s="789"/>
      <c r="BL502" s="789"/>
      <c r="BM502" s="791"/>
      <c r="BN502" s="791"/>
      <c r="BO502" s="791"/>
      <c r="BP502" s="791"/>
      <c r="BQ502" s="792"/>
      <c r="BR502" s="796"/>
      <c r="BS502" s="884"/>
      <c r="BT502" s="884"/>
      <c r="BU502" s="1051"/>
      <c r="BV502" s="1191"/>
      <c r="BW502" s="1191"/>
      <c r="BX502" s="1837"/>
      <c r="BY502" s="1853"/>
      <c r="BZ502" s="998"/>
    </row>
    <row r="503" spans="1:78" ht="16" x14ac:dyDescent="0.2">
      <c r="A503" s="1817"/>
      <c r="B503" s="1818"/>
      <c r="C503" s="1819"/>
      <c r="D503" s="1820"/>
      <c r="E503" s="1004"/>
      <c r="F503" s="1759"/>
      <c r="G503" s="995"/>
      <c r="H503" s="1013"/>
      <c r="I503" s="1774"/>
      <c r="J503" s="1767"/>
      <c r="K503" s="1022"/>
      <c r="L503" s="995"/>
      <c r="M503" s="1169"/>
      <c r="N503" s="995"/>
      <c r="O503" s="995"/>
      <c r="P503" s="1488"/>
      <c r="Q503" s="1832"/>
      <c r="R503" s="1774"/>
      <c r="S503" s="1825"/>
      <c r="T503" s="1774"/>
      <c r="U503" s="1825"/>
      <c r="V503" s="1774"/>
      <c r="W503" s="1825"/>
      <c r="X503" s="1781"/>
      <c r="Y503" s="1825"/>
      <c r="Z503" s="1825"/>
      <c r="AA503" s="1769"/>
      <c r="AB503" s="812">
        <v>3</v>
      </c>
      <c r="AC503" s="774"/>
      <c r="AD503" s="774"/>
      <c r="AE503" s="774"/>
      <c r="AF503" s="813" t="str">
        <f t="shared" si="42"/>
        <v/>
      </c>
      <c r="AG503" s="780"/>
      <c r="AH503" s="790" t="str">
        <f t="shared" si="39"/>
        <v/>
      </c>
      <c r="AI503" s="780"/>
      <c r="AJ503" s="790" t="str">
        <f t="shared" si="40"/>
        <v/>
      </c>
      <c r="AK503" s="814" t="str">
        <f t="shared" si="41"/>
        <v/>
      </c>
      <c r="AL503" s="815" t="str">
        <f>IFERROR(IF(AND(AF502="Probabilidad",AF503="Probabilidad"),(AL502-(+AL502*AK503)),IF(AND(AF502="Impacto",AF503="Probabilidad"),(AL501-(+AL501*AK503)),IF(AF503="Impacto",AL502,""))),"")</f>
        <v/>
      </c>
      <c r="AM503" s="815" t="str">
        <f>IFERROR(IF(AND(AF502="Impacto",AF503="Impacto"),(AM502-(+AM502*AK503)),IF(AND(AF502="Probabilidad",AF503="Impacto"),(AM501-(+AM501*AK503)),IF(AF503="Probabilidad",AM502,""))),"")</f>
        <v/>
      </c>
      <c r="AN503" s="751"/>
      <c r="AO503" s="751"/>
      <c r="AP503" s="751"/>
      <c r="AQ503" s="751"/>
      <c r="AR503" s="1013"/>
      <c r="AS503" s="1767"/>
      <c r="AT503" s="1767"/>
      <c r="AU503" s="1769"/>
      <c r="AV503" s="1767"/>
      <c r="AW503" s="1767"/>
      <c r="AX503" s="1769"/>
      <c r="AY503" s="1769"/>
      <c r="AZ503" s="1769"/>
      <c r="BA503" s="1774"/>
      <c r="BB503" s="789"/>
      <c r="BC503" s="789"/>
      <c r="BD503" s="822" t="str">
        <f t="shared" si="38"/>
        <v/>
      </c>
      <c r="BE503" s="774"/>
      <c r="BF503" s="774"/>
      <c r="BG503" s="774"/>
      <c r="BH503" s="774"/>
      <c r="BI503" s="789"/>
      <c r="BJ503" s="789"/>
      <c r="BK503" s="789"/>
      <c r="BL503" s="789"/>
      <c r="BM503" s="791"/>
      <c r="BN503" s="791"/>
      <c r="BO503" s="791"/>
      <c r="BP503" s="791"/>
      <c r="BQ503" s="792"/>
      <c r="BR503" s="796"/>
      <c r="BS503" s="884"/>
      <c r="BT503" s="884"/>
      <c r="BU503" s="1051"/>
      <c r="BV503" s="1191"/>
      <c r="BW503" s="1191"/>
      <c r="BX503" s="1837"/>
      <c r="BY503" s="1853"/>
      <c r="BZ503" s="998"/>
    </row>
    <row r="504" spans="1:78" ht="16" x14ac:dyDescent="0.2">
      <c r="A504" s="1817"/>
      <c r="B504" s="1818"/>
      <c r="C504" s="1819"/>
      <c r="D504" s="1820"/>
      <c r="E504" s="1004"/>
      <c r="F504" s="1759"/>
      <c r="G504" s="995"/>
      <c r="H504" s="1013"/>
      <c r="I504" s="1774"/>
      <c r="J504" s="1767"/>
      <c r="K504" s="1022"/>
      <c r="L504" s="995"/>
      <c r="M504" s="1169"/>
      <c r="N504" s="995"/>
      <c r="O504" s="995"/>
      <c r="P504" s="1488"/>
      <c r="Q504" s="1832"/>
      <c r="R504" s="1774"/>
      <c r="S504" s="1825"/>
      <c r="T504" s="1774"/>
      <c r="U504" s="1825"/>
      <c r="V504" s="1774"/>
      <c r="W504" s="1825"/>
      <c r="X504" s="1781"/>
      <c r="Y504" s="1825"/>
      <c r="Z504" s="1825"/>
      <c r="AA504" s="1769"/>
      <c r="AB504" s="812">
        <v>4</v>
      </c>
      <c r="AC504" s="774"/>
      <c r="AD504" s="774"/>
      <c r="AE504" s="774"/>
      <c r="AF504" s="813" t="str">
        <f t="shared" si="42"/>
        <v/>
      </c>
      <c r="AG504" s="780"/>
      <c r="AH504" s="790" t="str">
        <f t="shared" si="39"/>
        <v/>
      </c>
      <c r="AI504" s="780"/>
      <c r="AJ504" s="790" t="str">
        <f t="shared" si="40"/>
        <v/>
      </c>
      <c r="AK504" s="814" t="str">
        <f t="shared" si="41"/>
        <v/>
      </c>
      <c r="AL504" s="815" t="str">
        <f>IFERROR(IF(AND(AF503="Probabilidad",AF504="Probabilidad"),(AL503-(+AL503*AK504)),IF(AND(AF503="Impacto",AF504="Probabilidad"),(AL502-(+AL502*AK504)),IF(AF504="Impacto",AL503,""))),"")</f>
        <v/>
      </c>
      <c r="AM504" s="815" t="str">
        <f>IFERROR(IF(AND(AF503="Impacto",AF504="Impacto"),(AM503-(+AM503*AK504)),IF(AND(AF503="Probabilidad",AF504="Impacto"),(AM502-(+AM502*AK504)),IF(AF504="Probabilidad",AM503,""))),"")</f>
        <v/>
      </c>
      <c r="AN504" s="751"/>
      <c r="AO504" s="751"/>
      <c r="AP504" s="751"/>
      <c r="AQ504" s="751"/>
      <c r="AR504" s="1013"/>
      <c r="AS504" s="1767"/>
      <c r="AT504" s="1767"/>
      <c r="AU504" s="1769"/>
      <c r="AV504" s="1767"/>
      <c r="AW504" s="1767"/>
      <c r="AX504" s="1769"/>
      <c r="AY504" s="1769"/>
      <c r="AZ504" s="1769"/>
      <c r="BA504" s="1774"/>
      <c r="BB504" s="789"/>
      <c r="BC504" s="789"/>
      <c r="BD504" s="822" t="str">
        <f t="shared" si="38"/>
        <v/>
      </c>
      <c r="BE504" s="774"/>
      <c r="BF504" s="774"/>
      <c r="BG504" s="774"/>
      <c r="BH504" s="774"/>
      <c r="BI504" s="789"/>
      <c r="BJ504" s="789"/>
      <c r="BK504" s="789"/>
      <c r="BL504" s="789"/>
      <c r="BM504" s="791"/>
      <c r="BN504" s="791"/>
      <c r="BO504" s="791"/>
      <c r="BP504" s="791"/>
      <c r="BQ504" s="792"/>
      <c r="BR504" s="796"/>
      <c r="BS504" s="884"/>
      <c r="BT504" s="884"/>
      <c r="BU504" s="1051"/>
      <c r="BV504" s="1191"/>
      <c r="BW504" s="1191"/>
      <c r="BX504" s="1837"/>
      <c r="BY504" s="1853"/>
      <c r="BZ504" s="998"/>
    </row>
    <row r="505" spans="1:78" ht="16" x14ac:dyDescent="0.2">
      <c r="A505" s="1817"/>
      <c r="B505" s="1818"/>
      <c r="C505" s="1819"/>
      <c r="D505" s="1820"/>
      <c r="E505" s="1004"/>
      <c r="F505" s="1759"/>
      <c r="G505" s="995"/>
      <c r="H505" s="1013"/>
      <c r="I505" s="1774"/>
      <c r="J505" s="1767"/>
      <c r="K505" s="1022"/>
      <c r="L505" s="995"/>
      <c r="M505" s="1169"/>
      <c r="N505" s="995"/>
      <c r="O505" s="995"/>
      <c r="P505" s="1488"/>
      <c r="Q505" s="1832"/>
      <c r="R505" s="1774"/>
      <c r="S505" s="1825"/>
      <c r="T505" s="1774"/>
      <c r="U505" s="1825"/>
      <c r="V505" s="1774"/>
      <c r="W505" s="1825"/>
      <c r="X505" s="1781"/>
      <c r="Y505" s="1825"/>
      <c r="Z505" s="1825"/>
      <c r="AA505" s="1769"/>
      <c r="AB505" s="812">
        <v>5</v>
      </c>
      <c r="AC505" s="774"/>
      <c r="AD505" s="774"/>
      <c r="AE505" s="774"/>
      <c r="AF505" s="813" t="str">
        <f t="shared" si="42"/>
        <v/>
      </c>
      <c r="AG505" s="780"/>
      <c r="AH505" s="790" t="str">
        <f t="shared" si="39"/>
        <v/>
      </c>
      <c r="AI505" s="780"/>
      <c r="AJ505" s="790" t="str">
        <f t="shared" si="40"/>
        <v/>
      </c>
      <c r="AK505" s="814" t="str">
        <f t="shared" si="41"/>
        <v/>
      </c>
      <c r="AL505" s="815" t="str">
        <f>IFERROR(IF(AND(AF504="Probabilidad",AF505="Probabilidad"),(AL504-(+AL504*AK505)),IF(AND(AF504="Impacto",AF505="Probabilidad"),(AL503-(+AL503*AK505)),IF(AF505="Impacto",AL504,""))),"")</f>
        <v/>
      </c>
      <c r="AM505" s="815" t="str">
        <f>IFERROR(IF(AND(AF504="Impacto",AF505="Impacto"),(AM504-(+AM504*AK505)),IF(AND(AF504="Probabilidad",AF505="Impacto"),(AM503-(+AM503*AK505)),IF(AF505="Probabilidad",AM504,""))),"")</f>
        <v/>
      </c>
      <c r="AN505" s="751"/>
      <c r="AO505" s="751"/>
      <c r="AP505" s="751"/>
      <c r="AQ505" s="751"/>
      <c r="AR505" s="1013"/>
      <c r="AS505" s="1767"/>
      <c r="AT505" s="1767"/>
      <c r="AU505" s="1769"/>
      <c r="AV505" s="1767"/>
      <c r="AW505" s="1767"/>
      <c r="AX505" s="1769"/>
      <c r="AY505" s="1769"/>
      <c r="AZ505" s="1769"/>
      <c r="BA505" s="1774"/>
      <c r="BB505" s="789"/>
      <c r="BC505" s="789"/>
      <c r="BD505" s="822" t="str">
        <f t="shared" si="38"/>
        <v/>
      </c>
      <c r="BE505" s="774"/>
      <c r="BF505" s="774"/>
      <c r="BG505" s="774"/>
      <c r="BH505" s="774"/>
      <c r="BI505" s="789"/>
      <c r="BJ505" s="789"/>
      <c r="BK505" s="789"/>
      <c r="BL505" s="789"/>
      <c r="BM505" s="791"/>
      <c r="BN505" s="791"/>
      <c r="BO505" s="791"/>
      <c r="BP505" s="791"/>
      <c r="BQ505" s="792"/>
      <c r="BR505" s="796"/>
      <c r="BS505" s="884"/>
      <c r="BT505" s="884"/>
      <c r="BU505" s="1051"/>
      <c r="BV505" s="1191"/>
      <c r="BW505" s="1191"/>
      <c r="BX505" s="1837"/>
      <c r="BY505" s="1853"/>
      <c r="BZ505" s="998"/>
    </row>
    <row r="506" spans="1:78" ht="17" thickBot="1" x14ac:dyDescent="0.25">
      <c r="A506" s="1817"/>
      <c r="B506" s="1818"/>
      <c r="C506" s="1819"/>
      <c r="D506" s="1821"/>
      <c r="E506" s="1005"/>
      <c r="F506" s="1760"/>
      <c r="G506" s="996"/>
      <c r="H506" s="1014"/>
      <c r="I506" s="1775"/>
      <c r="J506" s="1768"/>
      <c r="K506" s="1023"/>
      <c r="L506" s="996"/>
      <c r="M506" s="1170"/>
      <c r="N506" s="996"/>
      <c r="O506" s="996"/>
      <c r="P506" s="1489"/>
      <c r="Q506" s="1833"/>
      <c r="R506" s="1775"/>
      <c r="S506" s="1826"/>
      <c r="T506" s="1775"/>
      <c r="U506" s="1826"/>
      <c r="V506" s="1775"/>
      <c r="W506" s="1826"/>
      <c r="X506" s="1782"/>
      <c r="Y506" s="1826"/>
      <c r="Z506" s="1826"/>
      <c r="AA506" s="1770"/>
      <c r="AB506" s="773">
        <v>6</v>
      </c>
      <c r="AC506" s="757"/>
      <c r="AD506" s="757"/>
      <c r="AE506" s="757"/>
      <c r="AF506" s="819" t="str">
        <f t="shared" si="42"/>
        <v/>
      </c>
      <c r="AG506" s="902"/>
      <c r="AH506" s="887" t="str">
        <f t="shared" si="39"/>
        <v/>
      </c>
      <c r="AI506" s="902"/>
      <c r="AJ506" s="887" t="str">
        <f t="shared" si="40"/>
        <v/>
      </c>
      <c r="AK506" s="889" t="str">
        <f t="shared" si="41"/>
        <v/>
      </c>
      <c r="AL506" s="815" t="str">
        <f>IFERROR(IF(AND(AF505="Probabilidad",AF506="Probabilidad"),(AL505-(+AL505*AK506)),IF(AND(AF505="Impacto",AF506="Probabilidad"),(AL504-(+AL504*AK506)),IF(AF506="Impacto",AL505,""))),"")</f>
        <v/>
      </c>
      <c r="AM506" s="815" t="str">
        <f>IFERROR(IF(AND(AF505="Impacto",AF506="Impacto"),(AM505-(+AM505*AK506)),IF(AND(AF505="Probabilidad",AF506="Impacto"),(AM504-(+AM504*AK506)),IF(AF506="Probabilidad",AM505,""))),"")</f>
        <v/>
      </c>
      <c r="AN506" s="51"/>
      <c r="AO506" s="51"/>
      <c r="AP506" s="51"/>
      <c r="AQ506" s="51"/>
      <c r="AR506" s="1014"/>
      <c r="AS506" s="1768"/>
      <c r="AT506" s="1768"/>
      <c r="AU506" s="1770"/>
      <c r="AV506" s="1768"/>
      <c r="AW506" s="1768"/>
      <c r="AX506" s="1770"/>
      <c r="AY506" s="1770"/>
      <c r="AZ506" s="1770"/>
      <c r="BA506" s="1775"/>
      <c r="BB506" s="770"/>
      <c r="BC506" s="770"/>
      <c r="BD506" s="762" t="str">
        <f t="shared" si="38"/>
        <v/>
      </c>
      <c r="BE506" s="757"/>
      <c r="BF506" s="757"/>
      <c r="BG506" s="757"/>
      <c r="BH506" s="757"/>
      <c r="BI506" s="770"/>
      <c r="BJ506" s="770"/>
      <c r="BK506" s="770"/>
      <c r="BL506" s="770"/>
      <c r="BM506" s="749"/>
      <c r="BN506" s="749"/>
      <c r="BO506" s="749"/>
      <c r="BP506" s="749"/>
      <c r="BQ506" s="766"/>
      <c r="BR506" s="890"/>
      <c r="BS506" s="891"/>
      <c r="BT506" s="891"/>
      <c r="BU506" s="1052"/>
      <c r="BV506" s="1192"/>
      <c r="BW506" s="1192"/>
      <c r="BX506" s="1838"/>
      <c r="BY506" s="1854"/>
      <c r="BZ506" s="999"/>
    </row>
    <row r="507" spans="1:78" ht="118" x14ac:dyDescent="0.2">
      <c r="A507" s="1817"/>
      <c r="B507" s="1818"/>
      <c r="C507" s="1819"/>
      <c r="D507" s="1000" t="s">
        <v>1387</v>
      </c>
      <c r="E507" s="1003" t="s">
        <v>973</v>
      </c>
      <c r="F507" s="1006">
        <v>6</v>
      </c>
      <c r="G507" s="994" t="s">
        <v>1984</v>
      </c>
      <c r="H507" s="1012" t="s">
        <v>1245</v>
      </c>
      <c r="I507" s="1015" t="s">
        <v>1215</v>
      </c>
      <c r="J507" s="1812" t="str">
        <f>IF(D507="","",IF(D507="RG",[1]Árbol!A518,IF(D507="RIC",[1]Árbol!A518,IF(D507="RLAFT",[1]Árbol!A518,IF(D507="RF",[1]Árbol!A518,IF(I507="","",(CONCATENATE(I507," ",$M$3," ",G507," ",$M$4," ",O507," ",$M$5," ",N507))))))))</f>
        <v>Pérdida de Disponibilidad de Personal de contratación  1. Ausencia de personal estratégico, táctico u operativo.
  1. Retiro temporal o definitiva del personal por rotación, enfermedad, incapacidad o vacaciones.</v>
      </c>
      <c r="K507" s="1021" t="s">
        <v>313</v>
      </c>
      <c r="L507" s="994" t="s">
        <v>314</v>
      </c>
      <c r="M507" s="1168" t="s">
        <v>1389</v>
      </c>
      <c r="N507" s="994" t="s">
        <v>1990</v>
      </c>
      <c r="O507" s="994" t="s">
        <v>1991</v>
      </c>
      <c r="P507" s="1075" t="s">
        <v>1392</v>
      </c>
      <c r="Q507" s="1133" t="s">
        <v>1392</v>
      </c>
      <c r="R507" s="1015" t="s">
        <v>250</v>
      </c>
      <c r="S507" s="1824">
        <f>IF(R507="Muy Alta",100%,IF(R507="Alta",80%,IF(R507="Media",60%,IF(R507="Baja",40%,IF(R507="Muy Baja",20%,"")))))</f>
        <v>0.4</v>
      </c>
      <c r="T507" s="1015" t="s">
        <v>317</v>
      </c>
      <c r="U507" s="1824">
        <f>IF(T507="Catastrófico",100%,IF(T507="Mayor",80%,IF(T507="Moderado",60%,IF(T507="Menor",40%,IF(T507="Leve",20%,"")))))</f>
        <v>0.2</v>
      </c>
      <c r="V507" s="1015" t="s">
        <v>251</v>
      </c>
      <c r="W507" s="1824">
        <f>IF(V507="Catastrófico",100%,IF(V507="Mayor",80%,IF(V507="Moderado",60%,IF(V507="Menor",40%,IF(V507="Leve",20%,"")))))</f>
        <v>0.4</v>
      </c>
      <c r="X507" s="1029" t="str">
        <f>IF(Y507=100%,"Catastrófico",IF(Y507=80%,"Mayor",IF(Y507=60%,"Moderado",IF(Y507=40%,"Menor",IF(Y507=20%,"Leve","")))))</f>
        <v>Menor</v>
      </c>
      <c r="Y507" s="1824">
        <f>IF(AND(U507="",W507=""),"",MAX(U507,W507))</f>
        <v>0.4</v>
      </c>
      <c r="Z507" s="1824" t="str">
        <f>CONCATENATE(R507,X507)</f>
        <v>BajaMenor</v>
      </c>
      <c r="AA507" s="1032" t="str">
        <f>IF(Z507="Muy AltaLeve","Alto",IF(Z507="Muy AltaMenor","Alto",IF(Z507="Muy AltaModerado","Alto",IF(Z507="Muy AltaMayor","Alto",IF(Z507="Muy AltaCatastrófico","Extremo",IF(Z507="AltaLeve","Moderado",IF(Z507="AltaMenor","Moderado",IF(Z507="AltaModerado","Alto",IF(Z507="AltaMayor","Alto",IF(Z507="AltaCatastrófico","Extremo",IF(Z507="MediaLeve","Moderado",IF(Z507="MediaMenor","Moderado",IF(Z507="MediaModerado","Moderado",IF(Z507="MediaMayor","Alto",IF(Z507="MediaCatastrófico","Extremo",IF(Z507="BajaLeve","Bajo",IF(Z507="BajaMenor","Moderado",IF(Z507="BajaModerado","Moderado",IF(Z507="BajaMayor","Alto",IF(Z507="BajaCatastrófico","Extremo",IF(Z507="Muy BajaLeve","Bajo",IF(Z507="Muy BajaMenor","Bajo",IF(Z507="Muy BajaModerado","Moderado",IF(Z507="Muy BajaMayor","Alto",IF(Z507="Muy BajaCatastrófico","Extremo","")))))))))))))))))))))))))</f>
        <v>Moderado</v>
      </c>
      <c r="AB507" s="97">
        <v>1</v>
      </c>
      <c r="AC507" s="898" t="s">
        <v>1571</v>
      </c>
      <c r="AD507" s="9">
        <v>1</v>
      </c>
      <c r="AE507" s="9" t="s">
        <v>1572</v>
      </c>
      <c r="AF507" s="99" t="str">
        <f t="shared" si="42"/>
        <v>Probabilidad</v>
      </c>
      <c r="AG507" s="10" t="s">
        <v>281</v>
      </c>
      <c r="AH507" s="787">
        <f t="shared" si="39"/>
        <v>0.15</v>
      </c>
      <c r="AI507" s="10" t="s">
        <v>222</v>
      </c>
      <c r="AJ507" s="787">
        <f t="shared" si="40"/>
        <v>0.15</v>
      </c>
      <c r="AK507" s="101">
        <f t="shared" si="41"/>
        <v>0.3</v>
      </c>
      <c r="AL507" s="100">
        <f>IFERROR(IF(AF507="Probabilidad",(S507-(+S507*AK507)),IF(AF507="Impacto",S507,"")),"")</f>
        <v>0.28000000000000003</v>
      </c>
      <c r="AM507" s="100">
        <f>IFERROR(IF(AF507="Impacto",(Y507-(+Y507*AK507)),IF(AF507="Probabilidad",Y507,"")),"")</f>
        <v>0.4</v>
      </c>
      <c r="AN507" s="50" t="s">
        <v>859</v>
      </c>
      <c r="AO507" s="50" t="s">
        <v>245</v>
      </c>
      <c r="AP507" s="50" t="s">
        <v>241</v>
      </c>
      <c r="AQ507" s="50" t="s">
        <v>226</v>
      </c>
      <c r="AR507" s="1764" t="s">
        <v>1987</v>
      </c>
      <c r="AS507" s="1035">
        <f>S507</f>
        <v>0.4</v>
      </c>
      <c r="AT507" s="1035">
        <f>IF(AL507="","",MIN(AL507:AL512))</f>
        <v>0.1008</v>
      </c>
      <c r="AU507" s="1032" t="str">
        <f>IFERROR(IF(AT507="","",IF(AT507&lt;=0.2,"Muy Baja",IF(AT507&lt;=0.4,"Baja",IF(AT507&lt;=0.6,"Media",IF(AT507&lt;=0.8,"Alta","Muy Alta"))))),"")</f>
        <v>Muy Baja</v>
      </c>
      <c r="AV507" s="1035">
        <f>Y507</f>
        <v>0.4</v>
      </c>
      <c r="AW507" s="1035">
        <f>IF(AM507="","",MIN(AM507:AM512))</f>
        <v>0.4</v>
      </c>
      <c r="AX507" s="1032" t="str">
        <f>IFERROR(IF(AW507="","",IF(AW507&lt;=0.2,"Leve",IF(AW507&lt;=0.4,"Menor",IF(AW507&lt;=0.6,"Moderado",IF(AW507&lt;=0.8,"Mayor","Catastrófico"))))),"")</f>
        <v>Menor</v>
      </c>
      <c r="AY507" s="1032" t="str">
        <f>AA507</f>
        <v>Moderado</v>
      </c>
      <c r="AZ507" s="1032" t="str">
        <f>IFERROR(IF(OR(AND(AU507="Muy Baja",AX507="Leve"),AND(AU507="Muy Baja",AX507="Menor"),AND(AU507="Baja",AX507="Leve")),"Bajo",IF(OR(AND(AU507="Muy baja",AX507="Moderado"),AND(AU507="Baja",AX507="Menor"),AND(AU507="Baja",AX507="Moderado"),AND(AU507="Media",AX507="Leve"),AND(AU507="Media",AX507="Menor"),AND(AU507="Media",AX507="Moderado"),AND(AU507="Alta",AX507="Leve"),AND(AU507="Alta",AX507="Menor")),"Moderado",IF(OR(AND(AU507="Muy Baja",AX507="Mayor"),AND(AU507="Baja",AX507="Mayor"),AND(AU507="Media",AX507="Mayor"),AND(AU507="Alta",AX507="Moderado"),AND(AU507="Alta",AX507="Mayor"),AND(AU507="Muy Alta",AX507="Leve"),AND(AU507="Muy Alta",AX507="Menor"),AND(AU507="Muy Alta",AX507="Moderado"),AND(AU507="Muy Alta",AX507="Mayor")),"Alto",IF(OR(AND(AU507="Muy Baja",AX507="Catastrófico"),AND(AU507="Baja",AX507="Catastrófico"),AND(AU507="Media",AX507="Catastrófico"),AND(AU507="Alta",AX507="Catastrófico"),AND(AU507="Muy Alta",AX507="Catastrófico")),"Extremo","")))),"")</f>
        <v>Bajo</v>
      </c>
      <c r="BA507" s="1015" t="s">
        <v>255</v>
      </c>
      <c r="BB507" s="46"/>
      <c r="BC507" s="46"/>
      <c r="BD507" s="103" t="str">
        <f t="shared" si="38"/>
        <v/>
      </c>
      <c r="BE507" s="9"/>
      <c r="BF507" s="9"/>
      <c r="BG507" s="9"/>
      <c r="BH507" s="9"/>
      <c r="BI507" s="46"/>
      <c r="BJ507" s="46"/>
      <c r="BK507" s="46"/>
      <c r="BL507" s="46"/>
      <c r="BM507" s="48"/>
      <c r="BN507" s="48"/>
      <c r="BO507" s="48"/>
      <c r="BP507" s="48"/>
      <c r="BQ507" s="104"/>
      <c r="BR507" s="797"/>
      <c r="BS507" s="883"/>
      <c r="BT507" s="883"/>
      <c r="BU507" s="1050"/>
      <c r="BV507" s="1075"/>
      <c r="BW507" s="1075"/>
      <c r="BX507" s="1836"/>
      <c r="BY507" s="1852"/>
      <c r="BZ507" s="997"/>
    </row>
    <row r="508" spans="1:78" ht="167" x14ac:dyDescent="0.2">
      <c r="A508" s="1817"/>
      <c r="B508" s="1818"/>
      <c r="C508" s="1819"/>
      <c r="D508" s="1820"/>
      <c r="E508" s="1004"/>
      <c r="F508" s="1759"/>
      <c r="G508" s="995"/>
      <c r="H508" s="1013"/>
      <c r="I508" s="1774"/>
      <c r="J508" s="1767"/>
      <c r="K508" s="1022"/>
      <c r="L508" s="995"/>
      <c r="M508" s="1169"/>
      <c r="N508" s="995"/>
      <c r="O508" s="995"/>
      <c r="P508" s="1191"/>
      <c r="Q508" s="1827"/>
      <c r="R508" s="1774"/>
      <c r="S508" s="1825"/>
      <c r="T508" s="1774"/>
      <c r="U508" s="1825"/>
      <c r="V508" s="1774"/>
      <c r="W508" s="1825"/>
      <c r="X508" s="1781"/>
      <c r="Y508" s="1825"/>
      <c r="Z508" s="1825"/>
      <c r="AA508" s="1769"/>
      <c r="AB508" s="812">
        <v>2</v>
      </c>
      <c r="AC508" s="774" t="s">
        <v>1992</v>
      </c>
      <c r="AD508" s="774">
        <v>1</v>
      </c>
      <c r="AE508" s="774" t="s">
        <v>1993</v>
      </c>
      <c r="AF508" s="813" t="str">
        <f t="shared" si="42"/>
        <v>Probabilidad</v>
      </c>
      <c r="AG508" s="780" t="s">
        <v>221</v>
      </c>
      <c r="AH508" s="790">
        <f t="shared" si="39"/>
        <v>0.25</v>
      </c>
      <c r="AI508" s="780" t="s">
        <v>222</v>
      </c>
      <c r="AJ508" s="790">
        <f t="shared" si="40"/>
        <v>0.15</v>
      </c>
      <c r="AK508" s="814">
        <f t="shared" si="41"/>
        <v>0.4</v>
      </c>
      <c r="AL508" s="815">
        <f>IFERROR(IF(AND(AF507="Probabilidad",AF508="Probabilidad"),(AL507-(+AL507*AK508)),IF(AF508="Probabilidad",(S507-(+S507*AK508)),IF(AF508="Impacto",AL507,""))),"")</f>
        <v>0.16800000000000001</v>
      </c>
      <c r="AM508" s="815">
        <f>IFERROR(IF(AND(AF507="Impacto",AF508="Impacto"),(AM507-(+AM507*AK508)),IF(AF508="Impacto",(Y507-(+Y507*AK508)),IF(AF508="Probabilidad",AM507,""))),"")</f>
        <v>0.4</v>
      </c>
      <c r="AN508" s="751" t="s">
        <v>223</v>
      </c>
      <c r="AO508" s="751" t="s">
        <v>291</v>
      </c>
      <c r="AP508" s="751" t="s">
        <v>241</v>
      </c>
      <c r="AQ508" s="751" t="s">
        <v>226</v>
      </c>
      <c r="AR508" s="1013"/>
      <c r="AS508" s="1767"/>
      <c r="AT508" s="1767"/>
      <c r="AU508" s="1769"/>
      <c r="AV508" s="1767"/>
      <c r="AW508" s="1767"/>
      <c r="AX508" s="1769"/>
      <c r="AY508" s="1769"/>
      <c r="AZ508" s="1769"/>
      <c r="BA508" s="1774"/>
      <c r="BB508" s="789"/>
      <c r="BC508" s="789"/>
      <c r="BD508" s="822" t="str">
        <f t="shared" si="38"/>
        <v/>
      </c>
      <c r="BE508" s="774"/>
      <c r="BF508" s="774"/>
      <c r="BG508" s="774"/>
      <c r="BH508" s="774"/>
      <c r="BI508" s="789"/>
      <c r="BJ508" s="789"/>
      <c r="BK508" s="789"/>
      <c r="BL508" s="789"/>
      <c r="BM508" s="791"/>
      <c r="BN508" s="791"/>
      <c r="BO508" s="791"/>
      <c r="BP508" s="791"/>
      <c r="BQ508" s="792"/>
      <c r="BR508" s="796"/>
      <c r="BS508" s="884"/>
      <c r="BT508" s="884"/>
      <c r="BU508" s="1051"/>
      <c r="BV508" s="1191"/>
      <c r="BW508" s="1191"/>
      <c r="BX508" s="1837"/>
      <c r="BY508" s="1853"/>
      <c r="BZ508" s="998"/>
    </row>
    <row r="509" spans="1:78" ht="167" x14ac:dyDescent="0.2">
      <c r="A509" s="1817"/>
      <c r="B509" s="1818"/>
      <c r="C509" s="1819"/>
      <c r="D509" s="1820"/>
      <c r="E509" s="1004"/>
      <c r="F509" s="1759"/>
      <c r="G509" s="995"/>
      <c r="H509" s="1013"/>
      <c r="I509" s="1774"/>
      <c r="J509" s="1767"/>
      <c r="K509" s="1022"/>
      <c r="L509" s="995"/>
      <c r="M509" s="1169"/>
      <c r="N509" s="995"/>
      <c r="O509" s="995"/>
      <c r="P509" s="1191"/>
      <c r="Q509" s="1827"/>
      <c r="R509" s="1774"/>
      <c r="S509" s="1825"/>
      <c r="T509" s="1774"/>
      <c r="U509" s="1825"/>
      <c r="V509" s="1774"/>
      <c r="W509" s="1825"/>
      <c r="X509" s="1781"/>
      <c r="Y509" s="1825"/>
      <c r="Z509" s="1825"/>
      <c r="AA509" s="1769"/>
      <c r="AB509" s="812">
        <v>3</v>
      </c>
      <c r="AC509" s="761" t="s">
        <v>1983</v>
      </c>
      <c r="AD509" s="761">
        <v>1</v>
      </c>
      <c r="AE509" s="761" t="s">
        <v>1952</v>
      </c>
      <c r="AF509" s="816" t="str">
        <f t="shared" si="42"/>
        <v>Probabilidad</v>
      </c>
      <c r="AG509" s="751" t="s">
        <v>221</v>
      </c>
      <c r="AH509" s="790">
        <f t="shared" si="39"/>
        <v>0.25</v>
      </c>
      <c r="AI509" s="751" t="s">
        <v>222</v>
      </c>
      <c r="AJ509" s="790">
        <f t="shared" si="40"/>
        <v>0.15</v>
      </c>
      <c r="AK509" s="814">
        <f t="shared" si="41"/>
        <v>0.4</v>
      </c>
      <c r="AL509" s="815">
        <f>IFERROR(IF(AND(AF508="Probabilidad",AF509="Probabilidad"),(AL508-(+AL508*AK509)),IF(AND(AF508="Impacto",AF509="Probabilidad"),(AL507-(+AL507*AK509)),IF(AF509="Impacto",AL508,""))),"")</f>
        <v>0.1008</v>
      </c>
      <c r="AM509" s="815">
        <f>IFERROR(IF(AND(AF508="Impacto",AF509="Impacto"),(AM508-(+AM508*AK509)),IF(AND(AF508="Probabilidad",AF509="Impacto"),(AM507-(+AM507*AK509)),IF(AF509="Probabilidad",AM508,""))),"")</f>
        <v>0.4</v>
      </c>
      <c r="AN509" s="751" t="s">
        <v>859</v>
      </c>
      <c r="AO509" s="751" t="s">
        <v>291</v>
      </c>
      <c r="AP509" s="751" t="s">
        <v>225</v>
      </c>
      <c r="AQ509" s="751" t="s">
        <v>226</v>
      </c>
      <c r="AR509" s="1013"/>
      <c r="AS509" s="1767"/>
      <c r="AT509" s="1767"/>
      <c r="AU509" s="1769"/>
      <c r="AV509" s="1767"/>
      <c r="AW509" s="1767"/>
      <c r="AX509" s="1769"/>
      <c r="AY509" s="1769"/>
      <c r="AZ509" s="1769"/>
      <c r="BA509" s="1774"/>
      <c r="BB509" s="789"/>
      <c r="BC509" s="789"/>
      <c r="BD509" s="822" t="str">
        <f t="shared" si="38"/>
        <v/>
      </c>
      <c r="BE509" s="774"/>
      <c r="BF509" s="774"/>
      <c r="BG509" s="774"/>
      <c r="BH509" s="774"/>
      <c r="BI509" s="789"/>
      <c r="BJ509" s="789"/>
      <c r="BK509" s="789"/>
      <c r="BL509" s="789"/>
      <c r="BM509" s="791"/>
      <c r="BN509" s="791"/>
      <c r="BO509" s="791"/>
      <c r="BP509" s="791"/>
      <c r="BQ509" s="792"/>
      <c r="BR509" s="796"/>
      <c r="BS509" s="884"/>
      <c r="BT509" s="884"/>
      <c r="BU509" s="1051"/>
      <c r="BV509" s="1191"/>
      <c r="BW509" s="1191"/>
      <c r="BX509" s="1837"/>
      <c r="BY509" s="1853"/>
      <c r="BZ509" s="998"/>
    </row>
    <row r="510" spans="1:78" ht="16" x14ac:dyDescent="0.2">
      <c r="A510" s="1817"/>
      <c r="B510" s="1818"/>
      <c r="C510" s="1819"/>
      <c r="D510" s="1820"/>
      <c r="E510" s="1004"/>
      <c r="F510" s="1759"/>
      <c r="G510" s="995"/>
      <c r="H510" s="1013"/>
      <c r="I510" s="1774"/>
      <c r="J510" s="1767"/>
      <c r="K510" s="1022"/>
      <c r="L510" s="995"/>
      <c r="M510" s="1169"/>
      <c r="N510" s="995"/>
      <c r="O510" s="995"/>
      <c r="P510" s="1191"/>
      <c r="Q510" s="1827"/>
      <c r="R510" s="1774"/>
      <c r="S510" s="1825"/>
      <c r="T510" s="1774"/>
      <c r="U510" s="1825"/>
      <c r="V510" s="1774"/>
      <c r="W510" s="1825"/>
      <c r="X510" s="1781"/>
      <c r="Y510" s="1825"/>
      <c r="Z510" s="1825"/>
      <c r="AA510" s="1769"/>
      <c r="AB510" s="812">
        <v>4</v>
      </c>
      <c r="AC510" s="774"/>
      <c r="AD510" s="774"/>
      <c r="AE510" s="774"/>
      <c r="AF510" s="813" t="str">
        <f t="shared" si="42"/>
        <v/>
      </c>
      <c r="AG510" s="780"/>
      <c r="AH510" s="790" t="str">
        <f t="shared" si="39"/>
        <v/>
      </c>
      <c r="AI510" s="780"/>
      <c r="AJ510" s="790" t="str">
        <f t="shared" si="40"/>
        <v/>
      </c>
      <c r="AK510" s="814" t="str">
        <f t="shared" si="41"/>
        <v/>
      </c>
      <c r="AL510" s="815" t="str">
        <f>IFERROR(IF(AND(AF509="Probabilidad",AF510="Probabilidad"),(AL509-(+AL509*AK510)),IF(AND(AF509="Impacto",AF510="Probabilidad"),(AL508-(+AL508*AK510)),IF(AF510="Impacto",AL509,""))),"")</f>
        <v/>
      </c>
      <c r="AM510" s="815" t="str">
        <f>IFERROR(IF(AND(AF509="Impacto",AF510="Impacto"),(AM509-(+AM509*AK510)),IF(AND(AF509="Probabilidad",AF510="Impacto"),(AM508-(+AM508*AK510)),IF(AF510="Probabilidad",AM509,""))),"")</f>
        <v/>
      </c>
      <c r="AN510" s="751"/>
      <c r="AO510" s="751"/>
      <c r="AP510" s="751"/>
      <c r="AQ510" s="751"/>
      <c r="AR510" s="1013"/>
      <c r="AS510" s="1767"/>
      <c r="AT510" s="1767"/>
      <c r="AU510" s="1769"/>
      <c r="AV510" s="1767"/>
      <c r="AW510" s="1767"/>
      <c r="AX510" s="1769"/>
      <c r="AY510" s="1769"/>
      <c r="AZ510" s="1769"/>
      <c r="BA510" s="1774"/>
      <c r="BB510" s="789"/>
      <c r="BC510" s="789"/>
      <c r="BD510" s="822" t="str">
        <f t="shared" si="38"/>
        <v/>
      </c>
      <c r="BE510" s="774"/>
      <c r="BF510" s="774"/>
      <c r="BG510" s="774"/>
      <c r="BH510" s="774"/>
      <c r="BI510" s="789"/>
      <c r="BJ510" s="789"/>
      <c r="BK510" s="789"/>
      <c r="BL510" s="789"/>
      <c r="BM510" s="791"/>
      <c r="BN510" s="791"/>
      <c r="BO510" s="791"/>
      <c r="BP510" s="791"/>
      <c r="BQ510" s="792"/>
      <c r="BR510" s="796"/>
      <c r="BS510" s="884"/>
      <c r="BT510" s="884"/>
      <c r="BU510" s="1051"/>
      <c r="BV510" s="1191"/>
      <c r="BW510" s="1191"/>
      <c r="BX510" s="1837"/>
      <c r="BY510" s="1853"/>
      <c r="BZ510" s="998"/>
    </row>
    <row r="511" spans="1:78" ht="16" x14ac:dyDescent="0.2">
      <c r="A511" s="1817"/>
      <c r="B511" s="1818"/>
      <c r="C511" s="1819"/>
      <c r="D511" s="1820"/>
      <c r="E511" s="1004"/>
      <c r="F511" s="1759"/>
      <c r="G511" s="995"/>
      <c r="H511" s="1013"/>
      <c r="I511" s="1774"/>
      <c r="J511" s="1767"/>
      <c r="K511" s="1022"/>
      <c r="L511" s="995"/>
      <c r="M511" s="1169"/>
      <c r="N511" s="995"/>
      <c r="O511" s="995"/>
      <c r="P511" s="1191"/>
      <c r="Q511" s="1827"/>
      <c r="R511" s="1774"/>
      <c r="S511" s="1825"/>
      <c r="T511" s="1774"/>
      <c r="U511" s="1825"/>
      <c r="V511" s="1774"/>
      <c r="W511" s="1825"/>
      <c r="X511" s="1781"/>
      <c r="Y511" s="1825"/>
      <c r="Z511" s="1825"/>
      <c r="AA511" s="1769"/>
      <c r="AB511" s="812">
        <v>5</v>
      </c>
      <c r="AC511" s="774"/>
      <c r="AD511" s="774"/>
      <c r="AE511" s="774"/>
      <c r="AF511" s="813" t="str">
        <f t="shared" si="42"/>
        <v/>
      </c>
      <c r="AG511" s="780"/>
      <c r="AH511" s="790" t="str">
        <f t="shared" si="39"/>
        <v/>
      </c>
      <c r="AI511" s="780"/>
      <c r="AJ511" s="790" t="str">
        <f t="shared" si="40"/>
        <v/>
      </c>
      <c r="AK511" s="814" t="str">
        <f t="shared" si="41"/>
        <v/>
      </c>
      <c r="AL511" s="815" t="str">
        <f>IFERROR(IF(AND(AF510="Probabilidad",AF511="Probabilidad"),(AL510-(+AL510*AK511)),IF(AND(AF510="Impacto",AF511="Probabilidad"),(AL509-(+AL509*AK511)),IF(AF511="Impacto",AL510,""))),"")</f>
        <v/>
      </c>
      <c r="AM511" s="815" t="str">
        <f>IFERROR(IF(AND(AF510="Impacto",AF511="Impacto"),(AM510-(+AM510*AK511)),IF(AND(AF510="Probabilidad",AF511="Impacto"),(AM509-(+AM509*AK511)),IF(AF511="Probabilidad",AM510,""))),"")</f>
        <v/>
      </c>
      <c r="AN511" s="751"/>
      <c r="AO511" s="751"/>
      <c r="AP511" s="751"/>
      <c r="AQ511" s="751"/>
      <c r="AR511" s="1013"/>
      <c r="AS511" s="1767"/>
      <c r="AT511" s="1767"/>
      <c r="AU511" s="1769"/>
      <c r="AV511" s="1767"/>
      <c r="AW511" s="1767"/>
      <c r="AX511" s="1769"/>
      <c r="AY511" s="1769"/>
      <c r="AZ511" s="1769"/>
      <c r="BA511" s="1774"/>
      <c r="BB511" s="789"/>
      <c r="BC511" s="789"/>
      <c r="BD511" s="822" t="str">
        <f t="shared" si="38"/>
        <v/>
      </c>
      <c r="BE511" s="774"/>
      <c r="BF511" s="774"/>
      <c r="BG511" s="774"/>
      <c r="BH511" s="774"/>
      <c r="BI511" s="789"/>
      <c r="BJ511" s="789"/>
      <c r="BK511" s="789"/>
      <c r="BL511" s="789"/>
      <c r="BM511" s="791"/>
      <c r="BN511" s="791"/>
      <c r="BO511" s="791"/>
      <c r="BP511" s="791"/>
      <c r="BQ511" s="792"/>
      <c r="BR511" s="796"/>
      <c r="BS511" s="884"/>
      <c r="BT511" s="884"/>
      <c r="BU511" s="1051"/>
      <c r="BV511" s="1191"/>
      <c r="BW511" s="1191"/>
      <c r="BX511" s="1837"/>
      <c r="BY511" s="1853"/>
      <c r="BZ511" s="998"/>
    </row>
    <row r="512" spans="1:78" ht="17" thickBot="1" x14ac:dyDescent="0.25">
      <c r="A512" s="1817"/>
      <c r="B512" s="1818"/>
      <c r="C512" s="1819"/>
      <c r="D512" s="1821"/>
      <c r="E512" s="1005"/>
      <c r="F512" s="1760"/>
      <c r="G512" s="996"/>
      <c r="H512" s="1014"/>
      <c r="I512" s="1775"/>
      <c r="J512" s="1768"/>
      <c r="K512" s="1023"/>
      <c r="L512" s="996"/>
      <c r="M512" s="1170"/>
      <c r="N512" s="996"/>
      <c r="O512" s="996"/>
      <c r="P512" s="1192"/>
      <c r="Q512" s="1828"/>
      <c r="R512" s="1775"/>
      <c r="S512" s="1826"/>
      <c r="T512" s="1775"/>
      <c r="U512" s="1826"/>
      <c r="V512" s="1775"/>
      <c r="W512" s="1826"/>
      <c r="X512" s="1782"/>
      <c r="Y512" s="1826"/>
      <c r="Z512" s="1826"/>
      <c r="AA512" s="1770"/>
      <c r="AB512" s="773">
        <v>6</v>
      </c>
      <c r="AC512" s="757"/>
      <c r="AD512" s="757"/>
      <c r="AE512" s="757"/>
      <c r="AF512" s="896" t="str">
        <f t="shared" si="42"/>
        <v/>
      </c>
      <c r="AG512" s="888"/>
      <c r="AH512" s="887" t="str">
        <f t="shared" si="39"/>
        <v/>
      </c>
      <c r="AI512" s="888"/>
      <c r="AJ512" s="887" t="str">
        <f t="shared" si="40"/>
        <v/>
      </c>
      <c r="AK512" s="889" t="str">
        <f t="shared" si="41"/>
        <v/>
      </c>
      <c r="AL512" s="815" t="str">
        <f>IFERROR(IF(AND(AF511="Probabilidad",AF512="Probabilidad"),(AL511-(+AL511*AK512)),IF(AND(AF511="Impacto",AF512="Probabilidad"),(AL510-(+AL510*AK512)),IF(AF512="Impacto",AL511,""))),"")</f>
        <v/>
      </c>
      <c r="AM512" s="815" t="str">
        <f>IFERROR(IF(AND(AF511="Impacto",AF512="Impacto"),(AM511-(+AM511*AK512)),IF(AND(AF511="Probabilidad",AF512="Impacto"),(AM510-(+AM510*AK512)),IF(AF512="Probabilidad",AM511,""))),"")</f>
        <v/>
      </c>
      <c r="AN512" s="51"/>
      <c r="AO512" s="51"/>
      <c r="AP512" s="51"/>
      <c r="AQ512" s="51"/>
      <c r="AR512" s="1014"/>
      <c r="AS512" s="1768"/>
      <c r="AT512" s="1768"/>
      <c r="AU512" s="1770"/>
      <c r="AV512" s="1768"/>
      <c r="AW512" s="1768"/>
      <c r="AX512" s="1770"/>
      <c r="AY512" s="1770"/>
      <c r="AZ512" s="1770"/>
      <c r="BA512" s="1775"/>
      <c r="BB512" s="770"/>
      <c r="BC512" s="770"/>
      <c r="BD512" s="762" t="str">
        <f t="shared" si="38"/>
        <v/>
      </c>
      <c r="BE512" s="757"/>
      <c r="BF512" s="757"/>
      <c r="BG512" s="757"/>
      <c r="BH512" s="757"/>
      <c r="BI512" s="770"/>
      <c r="BJ512" s="770"/>
      <c r="BK512" s="770"/>
      <c r="BL512" s="770"/>
      <c r="BM512" s="749"/>
      <c r="BN512" s="749"/>
      <c r="BO512" s="749"/>
      <c r="BP512" s="749"/>
      <c r="BQ512" s="766"/>
      <c r="BR512" s="890"/>
      <c r="BS512" s="891"/>
      <c r="BT512" s="891"/>
      <c r="BU512" s="1052"/>
      <c r="BV512" s="1192"/>
      <c r="BW512" s="1192"/>
      <c r="BX512" s="1838"/>
      <c r="BY512" s="1854"/>
      <c r="BZ512" s="999"/>
    </row>
    <row r="513" spans="1:78" ht="118" x14ac:dyDescent="0.2">
      <c r="A513" s="1817"/>
      <c r="B513" s="1818"/>
      <c r="C513" s="1819"/>
      <c r="D513" s="1000" t="s">
        <v>1387</v>
      </c>
      <c r="E513" s="1003" t="s">
        <v>973</v>
      </c>
      <c r="F513" s="1006">
        <v>7</v>
      </c>
      <c r="G513" s="994" t="s">
        <v>1994</v>
      </c>
      <c r="H513" s="1012" t="s">
        <v>1243</v>
      </c>
      <c r="I513" s="1015" t="s">
        <v>1218</v>
      </c>
      <c r="J513" s="1812" t="str">
        <f>IF(D513="","",IF(D513="RG",[1]Árbol!A524,IF(D513="RIC",[1]Árbol!A524,IF(D513="RLAFT",[1]Árbol!A524,IF(D513="RF",[1]Árbol!A524,IF(I513="","",(CONCATENATE(I513," ",$M$3," ",G513," ",$M$4," ",O513," ",$M$5," ",N513))))))))</f>
        <v>Pérdida de confidencialidad e integridad de Equipos de cómputo  Ataque por virus 
Perdida de información  1. Mantenimiento insuficiente
2. Falta de conciencia acerca de la seguridad</v>
      </c>
      <c r="K513" s="1021" t="s">
        <v>313</v>
      </c>
      <c r="L513" s="994" t="s">
        <v>562</v>
      </c>
      <c r="M513" s="1168" t="s">
        <v>1389</v>
      </c>
      <c r="N513" s="994" t="s">
        <v>1995</v>
      </c>
      <c r="O513" s="994" t="s">
        <v>1996</v>
      </c>
      <c r="P513" s="1075" t="s">
        <v>1392</v>
      </c>
      <c r="Q513" s="1133" t="s">
        <v>1392</v>
      </c>
      <c r="R513" s="1015" t="s">
        <v>340</v>
      </c>
      <c r="S513" s="1824">
        <f>IF(R513="Muy Alta",100%,IF(R513="Alta",80%,IF(R513="Media",60%,IF(R513="Baja",40%,IF(R513="Muy Baja",20%,"")))))</f>
        <v>0.8</v>
      </c>
      <c r="T513" s="1015" t="s">
        <v>317</v>
      </c>
      <c r="U513" s="1824">
        <f>IF(T513="Catastrófico",100%,IF(T513="Mayor",80%,IF(T513="Moderado",60%,IF(T513="Menor",40%,IF(T513="Leve",20%,"")))))</f>
        <v>0.2</v>
      </c>
      <c r="V513" s="1015" t="s">
        <v>317</v>
      </c>
      <c r="W513" s="1824">
        <f>IF(V513="Catastrófico",100%,IF(V513="Mayor",80%,IF(V513="Moderado",60%,IF(V513="Menor",40%,IF(V513="Leve",20%,"")))))</f>
        <v>0.2</v>
      </c>
      <c r="X513" s="1029" t="str">
        <f>IF(Y513=100%,"Catastrófico",IF(Y513=80%,"Mayor",IF(Y513=60%,"Moderado",IF(Y513=40%,"Menor",IF(Y513=20%,"Leve","")))))</f>
        <v>Leve</v>
      </c>
      <c r="Y513" s="1824">
        <f>IF(AND(U513="",W513=""),"",MAX(U513,W513))</f>
        <v>0.2</v>
      </c>
      <c r="Z513" s="1824" t="str">
        <f>CONCATENATE(R513,X513)</f>
        <v>AltaLeve</v>
      </c>
      <c r="AA513" s="1032" t="str">
        <f>IF(Z513="Muy AltaLeve","Alto",IF(Z513="Muy AltaMenor","Alto",IF(Z513="Muy AltaModerado","Alto",IF(Z513="Muy AltaMayor","Alto",IF(Z513="Muy AltaCatastrófico","Extremo",IF(Z513="AltaLeve","Moderado",IF(Z513="AltaMenor","Moderado",IF(Z513="AltaModerado","Alto",IF(Z513="AltaMayor","Alto",IF(Z513="AltaCatastrófico","Extremo",IF(Z513="MediaLeve","Moderado",IF(Z513="MediaMenor","Moderado",IF(Z513="MediaModerado","Moderado",IF(Z513="MediaMayor","Alto",IF(Z513="MediaCatastrófico","Extremo",IF(Z513="BajaLeve","Bajo",IF(Z513="BajaMenor","Moderado",IF(Z513="BajaModerado","Moderado",IF(Z513="BajaMayor","Alto",IF(Z513="BajaCatastrófico","Extremo",IF(Z513="Muy BajaLeve","Bajo",IF(Z513="Muy BajaMenor","Bajo",IF(Z513="Muy BajaModerado","Moderado",IF(Z513="Muy BajaMayor","Alto",IF(Z513="Muy BajaCatastrófico","Extremo","")))))))))))))))))))))))))</f>
        <v>Moderado</v>
      </c>
      <c r="AB513" s="97">
        <v>1</v>
      </c>
      <c r="AC513" s="898" t="s">
        <v>1571</v>
      </c>
      <c r="AD513" s="9">
        <v>2</v>
      </c>
      <c r="AE513" s="9" t="s">
        <v>1572</v>
      </c>
      <c r="AF513" s="231" t="str">
        <f t="shared" si="42"/>
        <v>Probabilidad</v>
      </c>
      <c r="AG513" s="232" t="s">
        <v>281</v>
      </c>
      <c r="AH513" s="787">
        <f t="shared" si="39"/>
        <v>0.15</v>
      </c>
      <c r="AI513" s="232" t="s">
        <v>222</v>
      </c>
      <c r="AJ513" s="787">
        <f t="shared" si="40"/>
        <v>0.15</v>
      </c>
      <c r="AK513" s="101">
        <f t="shared" si="41"/>
        <v>0.3</v>
      </c>
      <c r="AL513" s="100">
        <f>IFERROR(IF(AF513="Probabilidad",(S513-(+S513*AK513)),IF(AF513="Impacto",S513,"")),"")</f>
        <v>0.56000000000000005</v>
      </c>
      <c r="AM513" s="100">
        <f>IFERROR(IF(AF513="Impacto",(Y513-(+Y513*AK513)),IF(AF513="Probabilidad",Y513,"")),"")</f>
        <v>0.2</v>
      </c>
      <c r="AN513" s="50" t="s">
        <v>859</v>
      </c>
      <c r="AO513" s="50" t="s">
        <v>245</v>
      </c>
      <c r="AP513" s="50" t="s">
        <v>241</v>
      </c>
      <c r="AQ513" s="50" t="s">
        <v>226</v>
      </c>
      <c r="AR513" s="1764" t="s">
        <v>1997</v>
      </c>
      <c r="AS513" s="1035">
        <f>S513</f>
        <v>0.8</v>
      </c>
      <c r="AT513" s="1035">
        <f>IF(AL513="","",MIN(AL513:AL518))</f>
        <v>0.1008</v>
      </c>
      <c r="AU513" s="1032" t="str">
        <f>IFERROR(IF(AT513="","",IF(AT513&lt;=0.2,"Muy Baja",IF(AT513&lt;=0.4,"Baja",IF(AT513&lt;=0.6,"Media",IF(AT513&lt;=0.8,"Alta","Muy Alta"))))),"")</f>
        <v>Muy Baja</v>
      </c>
      <c r="AV513" s="1035">
        <f>Y513</f>
        <v>0.2</v>
      </c>
      <c r="AW513" s="1035">
        <f>IF(AM513="","",MIN(AM513:AM518))</f>
        <v>0.2</v>
      </c>
      <c r="AX513" s="1032" t="str">
        <f>IFERROR(IF(AW513="","",IF(AW513&lt;=0.2,"Leve",IF(AW513&lt;=0.4,"Menor",IF(AW513&lt;=0.6,"Moderado",IF(AW513&lt;=0.8,"Mayor","Catastrófico"))))),"")</f>
        <v>Leve</v>
      </c>
      <c r="AY513" s="1032" t="str">
        <f>AA513</f>
        <v>Moderado</v>
      </c>
      <c r="AZ513" s="1032" t="str">
        <f>IFERROR(IF(OR(AND(AU513="Muy Baja",AX513="Leve"),AND(AU513="Muy Baja",AX513="Menor"),AND(AU513="Baja",AX513="Leve")),"Bajo",IF(OR(AND(AU513="Muy baja",AX513="Moderado"),AND(AU513="Baja",AX513="Menor"),AND(AU513="Baja",AX513="Moderado"),AND(AU513="Media",AX513="Leve"),AND(AU513="Media",AX513="Menor"),AND(AU513="Media",AX513="Moderado"),AND(AU513="Alta",AX513="Leve"),AND(AU513="Alta",AX513="Menor")),"Moderado",IF(OR(AND(AU513="Muy Baja",AX513="Mayor"),AND(AU513="Baja",AX513="Mayor"),AND(AU513="Media",AX513="Mayor"),AND(AU513="Alta",AX513="Moderado"),AND(AU513="Alta",AX513="Mayor"),AND(AU513="Muy Alta",AX513="Leve"),AND(AU513="Muy Alta",AX513="Menor"),AND(AU513="Muy Alta",AX513="Moderado"),AND(AU513="Muy Alta",AX513="Mayor")),"Alto",IF(OR(AND(AU513="Muy Baja",AX513="Catastrófico"),AND(AU513="Baja",AX513="Catastrófico"),AND(AU513="Media",AX513="Catastrófico"),AND(AU513="Alta",AX513="Catastrófico"),AND(AU513="Muy Alta",AX513="Catastrófico")),"Extremo","")))),"")</f>
        <v>Bajo</v>
      </c>
      <c r="BA513" s="1015" t="s">
        <v>255</v>
      </c>
      <c r="BB513" s="46"/>
      <c r="BC513" s="46"/>
      <c r="BD513" s="103" t="str">
        <f t="shared" si="38"/>
        <v/>
      </c>
      <c r="BE513" s="9"/>
      <c r="BF513" s="9"/>
      <c r="BG513" s="9"/>
      <c r="BH513" s="9"/>
      <c r="BI513" s="46"/>
      <c r="BJ513" s="46"/>
      <c r="BK513" s="46"/>
      <c r="BL513" s="46"/>
      <c r="BM513" s="48"/>
      <c r="BN513" s="48"/>
      <c r="BO513" s="48"/>
      <c r="BP513" s="48"/>
      <c r="BQ513" s="104"/>
      <c r="BR513" s="797"/>
      <c r="BS513" s="883"/>
      <c r="BT513" s="883"/>
      <c r="BU513" s="1050"/>
      <c r="BV513" s="1075"/>
      <c r="BW513" s="1075"/>
      <c r="BX513" s="1836"/>
      <c r="BY513" s="1852"/>
      <c r="BZ513" s="997"/>
    </row>
    <row r="514" spans="1:78" ht="167" x14ac:dyDescent="0.2">
      <c r="A514" s="1817"/>
      <c r="B514" s="1818"/>
      <c r="C514" s="1819"/>
      <c r="D514" s="1820"/>
      <c r="E514" s="1004"/>
      <c r="F514" s="1759"/>
      <c r="G514" s="995"/>
      <c r="H514" s="1013"/>
      <c r="I514" s="1774"/>
      <c r="J514" s="1767"/>
      <c r="K514" s="1022"/>
      <c r="L514" s="995"/>
      <c r="M514" s="1169"/>
      <c r="N514" s="995"/>
      <c r="O514" s="995"/>
      <c r="P514" s="1191"/>
      <c r="Q514" s="1827"/>
      <c r="R514" s="1774"/>
      <c r="S514" s="1825"/>
      <c r="T514" s="1774"/>
      <c r="U514" s="1825"/>
      <c r="V514" s="1774"/>
      <c r="W514" s="1825"/>
      <c r="X514" s="1781"/>
      <c r="Y514" s="1825"/>
      <c r="Z514" s="1825"/>
      <c r="AA514" s="1769"/>
      <c r="AB514" s="812">
        <v>2</v>
      </c>
      <c r="AC514" s="774" t="s">
        <v>1832</v>
      </c>
      <c r="AD514" s="774">
        <v>1</v>
      </c>
      <c r="AE514" s="774" t="s">
        <v>1833</v>
      </c>
      <c r="AF514" s="813" t="str">
        <f t="shared" si="42"/>
        <v>Probabilidad</v>
      </c>
      <c r="AG514" s="780" t="s">
        <v>221</v>
      </c>
      <c r="AH514" s="790">
        <f t="shared" si="39"/>
        <v>0.25</v>
      </c>
      <c r="AI514" s="780" t="s">
        <v>734</v>
      </c>
      <c r="AJ514" s="790">
        <f t="shared" si="40"/>
        <v>0.25</v>
      </c>
      <c r="AK514" s="814">
        <f t="shared" si="41"/>
        <v>0.5</v>
      </c>
      <c r="AL514" s="815">
        <f>IFERROR(IF(AND(AF513="Probabilidad",AF514="Probabilidad"),(AL513-(+AL513*AK514)),IF(AF514="Probabilidad",(S513-(+S513*AK514)),IF(AF514="Impacto",AL513,""))),"")</f>
        <v>0.28000000000000003</v>
      </c>
      <c r="AM514" s="815">
        <f>IFERROR(IF(AND(AF513="Impacto",AF514="Impacto"),(AM513-(+AM513*AK514)),IF(AF514="Impacto",(Y513-(Y513*AK514)),IF(AF514="Probabilidad",AM513,""))),"")</f>
        <v>0.2</v>
      </c>
      <c r="AN514" s="751" t="s">
        <v>859</v>
      </c>
      <c r="AO514" s="751" t="s">
        <v>291</v>
      </c>
      <c r="AP514" s="751" t="s">
        <v>241</v>
      </c>
      <c r="AQ514" s="751" t="s">
        <v>226</v>
      </c>
      <c r="AR514" s="1013"/>
      <c r="AS514" s="1767"/>
      <c r="AT514" s="1767"/>
      <c r="AU514" s="1769"/>
      <c r="AV514" s="1767"/>
      <c r="AW514" s="1767"/>
      <c r="AX514" s="1769"/>
      <c r="AY514" s="1769"/>
      <c r="AZ514" s="1769"/>
      <c r="BA514" s="1774"/>
      <c r="BB514" s="789"/>
      <c r="BC514" s="789"/>
      <c r="BD514" s="822" t="str">
        <f t="shared" si="38"/>
        <v/>
      </c>
      <c r="BE514" s="774"/>
      <c r="BF514" s="774"/>
      <c r="BG514" s="774"/>
      <c r="BH514" s="774"/>
      <c r="BI514" s="789"/>
      <c r="BJ514" s="789"/>
      <c r="BK514" s="789"/>
      <c r="BL514" s="789"/>
      <c r="BM514" s="791"/>
      <c r="BN514" s="791"/>
      <c r="BO514" s="791"/>
      <c r="BP514" s="791"/>
      <c r="BQ514" s="792"/>
      <c r="BR514" s="796"/>
      <c r="BS514" s="884"/>
      <c r="BT514" s="884"/>
      <c r="BU514" s="1051"/>
      <c r="BV514" s="1191"/>
      <c r="BW514" s="1191"/>
      <c r="BX514" s="1837"/>
      <c r="BY514" s="1853"/>
      <c r="BZ514" s="998"/>
    </row>
    <row r="515" spans="1:78" ht="167" x14ac:dyDescent="0.2">
      <c r="A515" s="1817"/>
      <c r="B515" s="1818"/>
      <c r="C515" s="1819"/>
      <c r="D515" s="1820"/>
      <c r="E515" s="1004"/>
      <c r="F515" s="1759"/>
      <c r="G515" s="995"/>
      <c r="H515" s="1013"/>
      <c r="I515" s="1774"/>
      <c r="J515" s="1767"/>
      <c r="K515" s="1022"/>
      <c r="L515" s="995"/>
      <c r="M515" s="1169"/>
      <c r="N515" s="995"/>
      <c r="O515" s="995"/>
      <c r="P515" s="1191"/>
      <c r="Q515" s="1827"/>
      <c r="R515" s="1774"/>
      <c r="S515" s="1825"/>
      <c r="T515" s="1774"/>
      <c r="U515" s="1825"/>
      <c r="V515" s="1774"/>
      <c r="W515" s="1825"/>
      <c r="X515" s="1781"/>
      <c r="Y515" s="1825"/>
      <c r="Z515" s="1825"/>
      <c r="AA515" s="1769"/>
      <c r="AB515" s="812">
        <v>3</v>
      </c>
      <c r="AC515" s="774" t="s">
        <v>1874</v>
      </c>
      <c r="AD515" s="774">
        <v>1</v>
      </c>
      <c r="AE515" s="774" t="s">
        <v>1833</v>
      </c>
      <c r="AF515" s="813" t="str">
        <f t="shared" si="42"/>
        <v>Probabilidad</v>
      </c>
      <c r="AG515" s="780" t="s">
        <v>281</v>
      </c>
      <c r="AH515" s="790">
        <f t="shared" si="39"/>
        <v>0.15</v>
      </c>
      <c r="AI515" s="780" t="s">
        <v>734</v>
      </c>
      <c r="AJ515" s="790">
        <f t="shared" si="40"/>
        <v>0.25</v>
      </c>
      <c r="AK515" s="814">
        <f t="shared" si="41"/>
        <v>0.4</v>
      </c>
      <c r="AL515" s="815">
        <f>IFERROR(IF(AND(AF514="Probabilidad",AF515="Probabilidad"),(AL514-(+AL514*AK515)),IF(AND(AF514="Impacto",AF515="Probabilidad"),(AL513-(+AL513*AK515)),IF(AF515="Impacto",AL514,""))),"")</f>
        <v>0.16800000000000001</v>
      </c>
      <c r="AM515" s="815">
        <f>IFERROR(IF(AND(AF514="Impacto",AF515="Impacto"),(AM514-(+AM514*AK515)),IF(AND(AF514="Probabilidad",AF515="Impacto"),(AM513-(+AM513*AK515)),IF(AF515="Probabilidad",AM514,""))),"")</f>
        <v>0.2</v>
      </c>
      <c r="AN515" s="751" t="s">
        <v>859</v>
      </c>
      <c r="AO515" s="751" t="s">
        <v>291</v>
      </c>
      <c r="AP515" s="751" t="s">
        <v>241</v>
      </c>
      <c r="AQ515" s="751" t="s">
        <v>226</v>
      </c>
      <c r="AR515" s="1013"/>
      <c r="AS515" s="1767"/>
      <c r="AT515" s="1767"/>
      <c r="AU515" s="1769"/>
      <c r="AV515" s="1767"/>
      <c r="AW515" s="1767"/>
      <c r="AX515" s="1769"/>
      <c r="AY515" s="1769"/>
      <c r="AZ515" s="1769"/>
      <c r="BA515" s="1774"/>
      <c r="BB515" s="789"/>
      <c r="BC515" s="789"/>
      <c r="BD515" s="822" t="str">
        <f t="shared" si="38"/>
        <v/>
      </c>
      <c r="BE515" s="774"/>
      <c r="BF515" s="774"/>
      <c r="BG515" s="774"/>
      <c r="BH515" s="774"/>
      <c r="BI515" s="789"/>
      <c r="BJ515" s="789"/>
      <c r="BK515" s="789"/>
      <c r="BL515" s="789"/>
      <c r="BM515" s="791"/>
      <c r="BN515" s="791"/>
      <c r="BO515" s="791"/>
      <c r="BP515" s="791"/>
      <c r="BQ515" s="792"/>
      <c r="BR515" s="796"/>
      <c r="BS515" s="884"/>
      <c r="BT515" s="884"/>
      <c r="BU515" s="1051"/>
      <c r="BV515" s="1191"/>
      <c r="BW515" s="1191"/>
      <c r="BX515" s="1837"/>
      <c r="BY515" s="1853"/>
      <c r="BZ515" s="998"/>
    </row>
    <row r="516" spans="1:78" ht="167" x14ac:dyDescent="0.2">
      <c r="A516" s="1817"/>
      <c r="B516" s="1818"/>
      <c r="C516" s="1819"/>
      <c r="D516" s="1820"/>
      <c r="E516" s="1004"/>
      <c r="F516" s="1759"/>
      <c r="G516" s="995"/>
      <c r="H516" s="1013"/>
      <c r="I516" s="1774"/>
      <c r="J516" s="1767"/>
      <c r="K516" s="1022"/>
      <c r="L516" s="995"/>
      <c r="M516" s="1169"/>
      <c r="N516" s="995"/>
      <c r="O516" s="995"/>
      <c r="P516" s="1191"/>
      <c r="Q516" s="1827"/>
      <c r="R516" s="1774"/>
      <c r="S516" s="1825"/>
      <c r="T516" s="1774"/>
      <c r="U516" s="1825"/>
      <c r="V516" s="1774"/>
      <c r="W516" s="1825"/>
      <c r="X516" s="1781"/>
      <c r="Y516" s="1825"/>
      <c r="Z516" s="1825"/>
      <c r="AA516" s="1769"/>
      <c r="AB516" s="812">
        <v>4</v>
      </c>
      <c r="AC516" s="774" t="s">
        <v>1875</v>
      </c>
      <c r="AD516" s="774">
        <v>1</v>
      </c>
      <c r="AE516" s="774" t="s">
        <v>1833</v>
      </c>
      <c r="AF516" s="813" t="str">
        <f t="shared" si="42"/>
        <v>Probabilidad</v>
      </c>
      <c r="AG516" s="780" t="s">
        <v>281</v>
      </c>
      <c r="AH516" s="790">
        <f t="shared" si="39"/>
        <v>0.15</v>
      </c>
      <c r="AI516" s="780" t="s">
        <v>734</v>
      </c>
      <c r="AJ516" s="790">
        <f t="shared" si="40"/>
        <v>0.25</v>
      </c>
      <c r="AK516" s="814">
        <f t="shared" si="41"/>
        <v>0.4</v>
      </c>
      <c r="AL516" s="815">
        <f>IFERROR(IF(AND(AF515="Probabilidad",AF516="Probabilidad"),(AL515-(+AL515*AK516)),IF(AND(AF515="Impacto",AF516="Probabilidad"),(AL514-(+AL514*AK516)),IF(AF516="Impacto",AL515,""))),"")</f>
        <v>0.1008</v>
      </c>
      <c r="AM516" s="815">
        <f>IFERROR(IF(AND(AF515="Impacto",AF516="Impacto"),(AM515-(+AM515*AK516)),IF(AND(AF515="Probabilidad",AF516="Impacto"),(AM514-(+AM514*AK516)),IF(AF516="Probabilidad",AM515,""))),"")</f>
        <v>0.2</v>
      </c>
      <c r="AN516" s="751" t="s">
        <v>859</v>
      </c>
      <c r="AO516" s="751" t="s">
        <v>291</v>
      </c>
      <c r="AP516" s="751" t="s">
        <v>241</v>
      </c>
      <c r="AQ516" s="751" t="s">
        <v>226</v>
      </c>
      <c r="AR516" s="1013"/>
      <c r="AS516" s="1767"/>
      <c r="AT516" s="1767"/>
      <c r="AU516" s="1769"/>
      <c r="AV516" s="1767"/>
      <c r="AW516" s="1767"/>
      <c r="AX516" s="1769"/>
      <c r="AY516" s="1769"/>
      <c r="AZ516" s="1769"/>
      <c r="BA516" s="1774"/>
      <c r="BB516" s="789"/>
      <c r="BC516" s="789"/>
      <c r="BD516" s="822" t="str">
        <f t="shared" si="38"/>
        <v/>
      </c>
      <c r="BE516" s="774"/>
      <c r="BF516" s="774"/>
      <c r="BG516" s="774"/>
      <c r="BH516" s="774"/>
      <c r="BI516" s="789"/>
      <c r="BJ516" s="789"/>
      <c r="BK516" s="789"/>
      <c r="BL516" s="789"/>
      <c r="BM516" s="791"/>
      <c r="BN516" s="791"/>
      <c r="BO516" s="791"/>
      <c r="BP516" s="791"/>
      <c r="BQ516" s="792"/>
      <c r="BR516" s="796"/>
      <c r="BS516" s="884"/>
      <c r="BT516" s="884"/>
      <c r="BU516" s="1051"/>
      <c r="BV516" s="1191"/>
      <c r="BW516" s="1191"/>
      <c r="BX516" s="1837"/>
      <c r="BY516" s="1853"/>
      <c r="BZ516" s="998"/>
    </row>
    <row r="517" spans="1:78" ht="16" x14ac:dyDescent="0.2">
      <c r="A517" s="1817"/>
      <c r="B517" s="1818"/>
      <c r="C517" s="1819"/>
      <c r="D517" s="1820"/>
      <c r="E517" s="1004"/>
      <c r="F517" s="1759"/>
      <c r="G517" s="995"/>
      <c r="H517" s="1013"/>
      <c r="I517" s="1774"/>
      <c r="J517" s="1767"/>
      <c r="K517" s="1022"/>
      <c r="L517" s="995"/>
      <c r="M517" s="1169"/>
      <c r="N517" s="995"/>
      <c r="O517" s="995"/>
      <c r="P517" s="1191"/>
      <c r="Q517" s="1827"/>
      <c r="R517" s="1774"/>
      <c r="S517" s="1825"/>
      <c r="T517" s="1774"/>
      <c r="U517" s="1825"/>
      <c r="V517" s="1774"/>
      <c r="W517" s="1825"/>
      <c r="X517" s="1781"/>
      <c r="Y517" s="1825"/>
      <c r="Z517" s="1825"/>
      <c r="AA517" s="1769"/>
      <c r="AB517" s="812">
        <v>5</v>
      </c>
      <c r="AC517" s="774"/>
      <c r="AD517" s="774"/>
      <c r="AE517" s="774"/>
      <c r="AF517" s="813" t="str">
        <f t="shared" si="42"/>
        <v/>
      </c>
      <c r="AG517" s="780"/>
      <c r="AH517" s="790" t="str">
        <f t="shared" si="39"/>
        <v/>
      </c>
      <c r="AI517" s="780"/>
      <c r="AJ517" s="790" t="str">
        <f t="shared" si="40"/>
        <v/>
      </c>
      <c r="AK517" s="814" t="str">
        <f t="shared" si="41"/>
        <v/>
      </c>
      <c r="AL517" s="815" t="str">
        <f>IFERROR(IF(AND(AF516="Probabilidad",AF517="Probabilidad"),(AL516-(+AL516*AK517)),IF(AND(AF516="Impacto",AF517="Probabilidad"),(AL515-(+AL515*AK517)),IF(AF517="Impacto",AL516,""))),"")</f>
        <v/>
      </c>
      <c r="AM517" s="815" t="str">
        <f>IFERROR(IF(AND(AF516="Impacto",AF517="Impacto"),(AM516-(+AM516*AK517)),IF(AND(AF516="Probabilidad",AF517="Impacto"),(AM515-(+AM515*AK517)),IF(AF517="Probabilidad",AM516,""))),"")</f>
        <v/>
      </c>
      <c r="AN517" s="751"/>
      <c r="AO517" s="751"/>
      <c r="AP517" s="751"/>
      <c r="AQ517" s="751"/>
      <c r="AR517" s="1013"/>
      <c r="AS517" s="1767"/>
      <c r="AT517" s="1767"/>
      <c r="AU517" s="1769"/>
      <c r="AV517" s="1767"/>
      <c r="AW517" s="1767"/>
      <c r="AX517" s="1769"/>
      <c r="AY517" s="1769"/>
      <c r="AZ517" s="1769"/>
      <c r="BA517" s="1774"/>
      <c r="BB517" s="789"/>
      <c r="BC517" s="789"/>
      <c r="BD517" s="822" t="str">
        <f t="shared" si="38"/>
        <v/>
      </c>
      <c r="BE517" s="774"/>
      <c r="BF517" s="774"/>
      <c r="BG517" s="774"/>
      <c r="BH517" s="774"/>
      <c r="BI517" s="789"/>
      <c r="BJ517" s="789"/>
      <c r="BK517" s="789"/>
      <c r="BL517" s="789"/>
      <c r="BM517" s="791"/>
      <c r="BN517" s="791"/>
      <c r="BO517" s="791"/>
      <c r="BP517" s="791"/>
      <c r="BQ517" s="792"/>
      <c r="BR517" s="796"/>
      <c r="BS517" s="884"/>
      <c r="BT517" s="884"/>
      <c r="BU517" s="1051"/>
      <c r="BV517" s="1191"/>
      <c r="BW517" s="1191"/>
      <c r="BX517" s="1837"/>
      <c r="BY517" s="1853"/>
      <c r="BZ517" s="998"/>
    </row>
    <row r="518" spans="1:78" ht="17" thickBot="1" x14ac:dyDescent="0.25">
      <c r="A518" s="1817"/>
      <c r="B518" s="1818"/>
      <c r="C518" s="1819"/>
      <c r="D518" s="1821"/>
      <c r="E518" s="1005"/>
      <c r="F518" s="1760"/>
      <c r="G518" s="996"/>
      <c r="H518" s="1014"/>
      <c r="I518" s="1775"/>
      <c r="J518" s="1768"/>
      <c r="K518" s="1023"/>
      <c r="L518" s="996"/>
      <c r="M518" s="1170"/>
      <c r="N518" s="996"/>
      <c r="O518" s="996"/>
      <c r="P518" s="1192"/>
      <c r="Q518" s="1828"/>
      <c r="R518" s="1775"/>
      <c r="S518" s="1826"/>
      <c r="T518" s="1775"/>
      <c r="U518" s="1826"/>
      <c r="V518" s="1775"/>
      <c r="W518" s="1826"/>
      <c r="X518" s="1782"/>
      <c r="Y518" s="1826"/>
      <c r="Z518" s="1826"/>
      <c r="AA518" s="1770"/>
      <c r="AB518" s="773">
        <v>6</v>
      </c>
      <c r="AC518" s="757"/>
      <c r="AD518" s="757"/>
      <c r="AE518" s="757"/>
      <c r="AF518" s="819" t="str">
        <f t="shared" si="42"/>
        <v/>
      </c>
      <c r="AG518" s="902"/>
      <c r="AH518" s="887" t="str">
        <f t="shared" si="39"/>
        <v/>
      </c>
      <c r="AI518" s="902"/>
      <c r="AJ518" s="887" t="str">
        <f t="shared" si="40"/>
        <v/>
      </c>
      <c r="AK518" s="889" t="str">
        <f t="shared" si="41"/>
        <v/>
      </c>
      <c r="AL518" s="815" t="str">
        <f>IFERROR(IF(AND(AF517="Probabilidad",AF518="Probabilidad"),(AL517-(+AL517*AK518)),IF(AND(AF517="Impacto",AF518="Probabilidad"),(AL516-(+AL516*AK518)),IF(AF518="Impacto",AL517,""))),"")</f>
        <v/>
      </c>
      <c r="AM518" s="815" t="str">
        <f>IFERROR(IF(AND(AF517="Impacto",AF518="Impacto"),(AM517-(+AM517*AK518)),IF(AND(AF517="Probabilidad",AF518="Impacto"),(AM516-(+AM516*AK518)),IF(AF518="Probabilidad",AM517,""))),"")</f>
        <v/>
      </c>
      <c r="AN518" s="51"/>
      <c r="AO518" s="51"/>
      <c r="AP518" s="51"/>
      <c r="AQ518" s="51"/>
      <c r="AR518" s="1014"/>
      <c r="AS518" s="1768"/>
      <c r="AT518" s="1768"/>
      <c r="AU518" s="1770"/>
      <c r="AV518" s="1768"/>
      <c r="AW518" s="1768"/>
      <c r="AX518" s="1770"/>
      <c r="AY518" s="1770"/>
      <c r="AZ518" s="1770"/>
      <c r="BA518" s="1775"/>
      <c r="BB518" s="770"/>
      <c r="BC518" s="770"/>
      <c r="BD518" s="762" t="str">
        <f t="shared" si="38"/>
        <v/>
      </c>
      <c r="BE518" s="757"/>
      <c r="BF518" s="757"/>
      <c r="BG518" s="757"/>
      <c r="BH518" s="757"/>
      <c r="BI518" s="770"/>
      <c r="BJ518" s="770"/>
      <c r="BK518" s="770"/>
      <c r="BL518" s="770"/>
      <c r="BM518" s="749"/>
      <c r="BN518" s="749"/>
      <c r="BO518" s="749"/>
      <c r="BP518" s="749"/>
      <c r="BQ518" s="766"/>
      <c r="BR518" s="890"/>
      <c r="BS518" s="891"/>
      <c r="BT518" s="891"/>
      <c r="BU518" s="1052"/>
      <c r="BV518" s="1192"/>
      <c r="BW518" s="1192"/>
      <c r="BX518" s="1838"/>
      <c r="BY518" s="1854"/>
      <c r="BZ518" s="999"/>
    </row>
    <row r="519" spans="1:78" ht="118" x14ac:dyDescent="0.2">
      <c r="A519" s="1817"/>
      <c r="B519" s="1818"/>
      <c r="C519" s="1819"/>
      <c r="D519" s="1000" t="s">
        <v>1387</v>
      </c>
      <c r="E519" s="1003" t="s">
        <v>973</v>
      </c>
      <c r="F519" s="1006">
        <v>8</v>
      </c>
      <c r="G519" s="994" t="s">
        <v>1994</v>
      </c>
      <c r="H519" s="1012" t="s">
        <v>1243</v>
      </c>
      <c r="I519" s="1015" t="s">
        <v>1215</v>
      </c>
      <c r="J519" s="1812" t="str">
        <f>IF(D519="","",IF(D519="RG",[1]Árbol!A530,IF(D519="RIC",[1]Árbol!A530,IF(D519="RLAFT",[1]Árbol!A530,IF(D519="RF",[1]Árbol!A530,IF(I519="","",(CONCATENATE(I519," ",$M$3," ",G519," ",$M$4," ",O519," ",$M$5," ",N519))))))))</f>
        <v xml:space="preserve">Pérdida de Disponibilidad de Equipos de cómputo  Perdida , destruccion de la información  1. Desconocimiento de políticas de seguridad de la información
2. Ausencia de planes de continuidad </v>
      </c>
      <c r="K519" s="1021" t="s">
        <v>313</v>
      </c>
      <c r="L519" s="994" t="s">
        <v>562</v>
      </c>
      <c r="M519" s="1168" t="s">
        <v>1389</v>
      </c>
      <c r="N519" s="994" t="s">
        <v>1998</v>
      </c>
      <c r="O519" s="994" t="s">
        <v>1999</v>
      </c>
      <c r="P519" s="1075" t="s">
        <v>1392</v>
      </c>
      <c r="Q519" s="1133" t="s">
        <v>1392</v>
      </c>
      <c r="R519" s="1015" t="s">
        <v>340</v>
      </c>
      <c r="S519" s="1824">
        <f>IF(R519="Muy Alta",100%,IF(R519="Alta",80%,IF(R519="Media",60%,IF(R519="Baja",40%,IF(R519="Muy Baja",20%,"")))))</f>
        <v>0.8</v>
      </c>
      <c r="T519" s="1015" t="s">
        <v>317</v>
      </c>
      <c r="U519" s="1824">
        <f>IF(T519="Catastrófico",100%,IF(T519="Mayor",80%,IF(T519="Moderado",60%,IF(T519="Menor",40%,IF(T519="Leve",20%,"")))))</f>
        <v>0.2</v>
      </c>
      <c r="V519" s="1015" t="s">
        <v>317</v>
      </c>
      <c r="W519" s="1824">
        <f>IF(V519="Catastrófico",100%,IF(V519="Mayor",80%,IF(V519="Moderado",60%,IF(V519="Menor",40%,IF(V519="Leve",20%,"")))))</f>
        <v>0.2</v>
      </c>
      <c r="X519" s="1029" t="str">
        <f>IF(Y519=100%,"Catastrófico",IF(Y519=80%,"Mayor",IF(Y519=60%,"Moderado",IF(Y519=40%,"Menor",IF(Y519=20%,"Leve","")))))</f>
        <v>Leve</v>
      </c>
      <c r="Y519" s="1824">
        <f>IF(AND(U519="",W519=""),"",MAX(U519,W519))</f>
        <v>0.2</v>
      </c>
      <c r="Z519" s="1824" t="str">
        <f>CONCATENATE(R519,X519)</f>
        <v>AltaLeve</v>
      </c>
      <c r="AA519" s="1032" t="str">
        <f>IF(Z519="Muy AltaLeve","Alto",IF(Z519="Muy AltaMenor","Alto",IF(Z519="Muy AltaModerado","Alto",IF(Z519="Muy AltaMayor","Alto",IF(Z519="Muy AltaCatastrófico","Extremo",IF(Z519="AltaLeve","Moderado",IF(Z519="AltaMenor","Moderado",IF(Z519="AltaModerado","Alto",IF(Z519="AltaMayor","Alto",IF(Z519="AltaCatastrófico","Extremo",IF(Z519="MediaLeve","Moderado",IF(Z519="MediaMenor","Moderado",IF(Z519="MediaModerado","Moderado",IF(Z519="MediaMayor","Alto",IF(Z519="MediaCatastrófico","Extremo",IF(Z519="BajaLeve","Bajo",IF(Z519="BajaMenor","Moderado",IF(Z519="BajaModerado","Moderado",IF(Z519="BajaMayor","Alto",IF(Z519="BajaCatastrófico","Extremo",IF(Z519="Muy BajaLeve","Bajo",IF(Z519="Muy BajaMenor","Bajo",IF(Z519="Muy BajaModerado","Moderado",IF(Z519="Muy BajaMayor","Alto",IF(Z519="Muy BajaCatastrófico","Extremo","")))))))))))))))))))))))))</f>
        <v>Moderado</v>
      </c>
      <c r="AB519" s="97">
        <v>1</v>
      </c>
      <c r="AC519" s="898" t="s">
        <v>1571</v>
      </c>
      <c r="AD519" s="9">
        <v>1</v>
      </c>
      <c r="AE519" s="9" t="s">
        <v>1572</v>
      </c>
      <c r="AF519" s="99" t="str">
        <f t="shared" si="42"/>
        <v>Probabilidad</v>
      </c>
      <c r="AG519" s="10" t="s">
        <v>281</v>
      </c>
      <c r="AH519" s="787">
        <f t="shared" si="39"/>
        <v>0.15</v>
      </c>
      <c r="AI519" s="10" t="s">
        <v>222</v>
      </c>
      <c r="AJ519" s="787">
        <f t="shared" si="40"/>
        <v>0.15</v>
      </c>
      <c r="AK519" s="101">
        <f t="shared" si="41"/>
        <v>0.3</v>
      </c>
      <c r="AL519" s="100">
        <f>IFERROR(IF(AF519="Probabilidad",(S519-(+S519*AK519)),IF(AF519="Impacto",S519,"")),"")</f>
        <v>0.56000000000000005</v>
      </c>
      <c r="AM519" s="100">
        <f>IFERROR(IF(AF519="Impacto",(Y519-(+Y519*AK519)),IF(AF519="Probabilidad",Y519,"")),"")</f>
        <v>0.2</v>
      </c>
      <c r="AN519" s="50" t="s">
        <v>859</v>
      </c>
      <c r="AO519" s="50" t="s">
        <v>245</v>
      </c>
      <c r="AP519" s="50" t="s">
        <v>241</v>
      </c>
      <c r="AQ519" s="50" t="s">
        <v>226</v>
      </c>
      <c r="AR519" s="1764" t="s">
        <v>1997</v>
      </c>
      <c r="AS519" s="1035">
        <f>S519</f>
        <v>0.8</v>
      </c>
      <c r="AT519" s="1035">
        <f>IF(AL519="","",MIN(AL519:AL524))</f>
        <v>0.14000000000000001</v>
      </c>
      <c r="AU519" s="1032" t="str">
        <f>IFERROR(IF(AT519="","",IF(AT519&lt;=0.2,"Muy Baja",IF(AT519&lt;=0.4,"Baja",IF(AT519&lt;=0.6,"Media",IF(AT519&lt;=0.8,"Alta","Muy Alta"))))),"")</f>
        <v>Muy Baja</v>
      </c>
      <c r="AV519" s="1035">
        <f>Y519</f>
        <v>0.2</v>
      </c>
      <c r="AW519" s="1035">
        <f>IF(AM519="","",MIN(AM519:AM524))</f>
        <v>0.2</v>
      </c>
      <c r="AX519" s="1032" t="str">
        <f>IFERROR(IF(AW519="","",IF(AW519&lt;=0.2,"Leve",IF(AW519&lt;=0.4,"Menor",IF(AW519&lt;=0.6,"Moderado",IF(AW519&lt;=0.8,"Mayor","Catastrófico"))))),"")</f>
        <v>Leve</v>
      </c>
      <c r="AY519" s="1032" t="str">
        <f>AA519</f>
        <v>Moderado</v>
      </c>
      <c r="AZ519" s="1032" t="str">
        <f>IFERROR(IF(OR(AND(AU519="Muy Baja",AX519="Leve"),AND(AU519="Muy Baja",AX519="Menor"),AND(AU519="Baja",AX519="Leve")),"Bajo",IF(OR(AND(AU519="Muy baja",AX519="Moderado"),AND(AU519="Baja",AX519="Menor"),AND(AU519="Baja",AX519="Moderado"),AND(AU519="Media",AX519="Leve"),AND(AU519="Media",AX519="Menor"),AND(AU519="Media",AX519="Moderado"),AND(AU519="Alta",AX519="Leve"),AND(AU519="Alta",AX519="Menor")),"Moderado",IF(OR(AND(AU519="Muy Baja",AX519="Mayor"),AND(AU519="Baja",AX519="Mayor"),AND(AU519="Media",AX519="Mayor"),AND(AU519="Alta",AX519="Moderado"),AND(AU519="Alta",AX519="Mayor"),AND(AU519="Muy Alta",AX519="Leve"),AND(AU519="Muy Alta",AX519="Menor"),AND(AU519="Muy Alta",AX519="Moderado"),AND(AU519="Muy Alta",AX519="Mayor")),"Alto",IF(OR(AND(AU519="Muy Baja",AX519="Catastrófico"),AND(AU519="Baja",AX519="Catastrófico"),AND(AU519="Media",AX519="Catastrófico"),AND(AU519="Alta",AX519="Catastrófico"),AND(AU519="Muy Alta",AX519="Catastrófico")),"Extremo","")))),"")</f>
        <v>Bajo</v>
      </c>
      <c r="BA519" s="1015" t="s">
        <v>255</v>
      </c>
      <c r="BB519" s="46"/>
      <c r="BC519" s="46"/>
      <c r="BD519" s="103" t="str">
        <f t="shared" si="38"/>
        <v/>
      </c>
      <c r="BE519" s="9"/>
      <c r="BF519" s="9"/>
      <c r="BG519" s="9"/>
      <c r="BH519" s="9"/>
      <c r="BI519" s="46"/>
      <c r="BJ519" s="46"/>
      <c r="BK519" s="46"/>
      <c r="BL519" s="46"/>
      <c r="BM519" s="48"/>
      <c r="BN519" s="48"/>
      <c r="BO519" s="48"/>
      <c r="BP519" s="48"/>
      <c r="BQ519" s="104"/>
      <c r="BR519" s="797"/>
      <c r="BS519" s="883"/>
      <c r="BT519" s="883"/>
      <c r="BU519" s="1050"/>
      <c r="BV519" s="1075"/>
      <c r="BW519" s="1075"/>
      <c r="BX519" s="1836"/>
      <c r="BY519" s="1852"/>
      <c r="BZ519" s="997"/>
    </row>
    <row r="520" spans="1:78" ht="167" x14ac:dyDescent="0.2">
      <c r="A520" s="1817"/>
      <c r="B520" s="1818"/>
      <c r="C520" s="1819"/>
      <c r="D520" s="1820"/>
      <c r="E520" s="1004"/>
      <c r="F520" s="1759"/>
      <c r="G520" s="995"/>
      <c r="H520" s="1013"/>
      <c r="I520" s="1774"/>
      <c r="J520" s="1767"/>
      <c r="K520" s="1022"/>
      <c r="L520" s="995"/>
      <c r="M520" s="1169"/>
      <c r="N520" s="995"/>
      <c r="O520" s="995"/>
      <c r="P520" s="1191"/>
      <c r="Q520" s="1827"/>
      <c r="R520" s="1774"/>
      <c r="S520" s="1825"/>
      <c r="T520" s="1774"/>
      <c r="U520" s="1825"/>
      <c r="V520" s="1774"/>
      <c r="W520" s="1825"/>
      <c r="X520" s="1781"/>
      <c r="Y520" s="1825"/>
      <c r="Z520" s="1825"/>
      <c r="AA520" s="1769"/>
      <c r="AB520" s="812">
        <v>2</v>
      </c>
      <c r="AC520" s="774" t="s">
        <v>1878</v>
      </c>
      <c r="AD520" s="774">
        <v>2</v>
      </c>
      <c r="AE520" s="774" t="s">
        <v>1881</v>
      </c>
      <c r="AF520" s="813" t="str">
        <f t="shared" si="42"/>
        <v>Probabilidad</v>
      </c>
      <c r="AG520" s="780" t="s">
        <v>221</v>
      </c>
      <c r="AH520" s="790">
        <f t="shared" si="39"/>
        <v>0.25</v>
      </c>
      <c r="AI520" s="780" t="s">
        <v>734</v>
      </c>
      <c r="AJ520" s="790">
        <f t="shared" si="40"/>
        <v>0.25</v>
      </c>
      <c r="AK520" s="814">
        <f t="shared" si="41"/>
        <v>0.5</v>
      </c>
      <c r="AL520" s="815">
        <f>IFERROR(IF(AND(AF519="Probabilidad",AF520="Probabilidad"),(AL519-(+AL519*AK520)),IF(AF520="Probabilidad",(S519-(+S519*AK520)),IF(AF520="Impacto",AL519,""))),"")</f>
        <v>0.28000000000000003</v>
      </c>
      <c r="AM520" s="815">
        <f>IFERROR(IF(AND(AF519="Impacto",AF520="Impacto"),(AM519-(+AM519*AK520)),IF(AF520="Impacto",(Y519-(Y519*AK520)),IF(AF520="Probabilidad",AM519,""))),"")</f>
        <v>0.2</v>
      </c>
      <c r="AN520" s="751" t="s">
        <v>859</v>
      </c>
      <c r="AO520" s="751" t="s">
        <v>291</v>
      </c>
      <c r="AP520" s="751" t="s">
        <v>241</v>
      </c>
      <c r="AQ520" s="751" t="s">
        <v>226</v>
      </c>
      <c r="AR520" s="1013"/>
      <c r="AS520" s="1767"/>
      <c r="AT520" s="1767"/>
      <c r="AU520" s="1769"/>
      <c r="AV520" s="1767"/>
      <c r="AW520" s="1767"/>
      <c r="AX520" s="1769"/>
      <c r="AY520" s="1769"/>
      <c r="AZ520" s="1769"/>
      <c r="BA520" s="1774"/>
      <c r="BB520" s="789"/>
      <c r="BC520" s="789"/>
      <c r="BD520" s="822" t="str">
        <f t="shared" si="38"/>
        <v/>
      </c>
      <c r="BE520" s="774"/>
      <c r="BF520" s="774"/>
      <c r="BG520" s="774"/>
      <c r="BH520" s="774"/>
      <c r="BI520" s="789"/>
      <c r="BJ520" s="789"/>
      <c r="BK520" s="789"/>
      <c r="BL520" s="789"/>
      <c r="BM520" s="791"/>
      <c r="BN520" s="791"/>
      <c r="BO520" s="791"/>
      <c r="BP520" s="791"/>
      <c r="BQ520" s="792"/>
      <c r="BR520" s="796"/>
      <c r="BS520" s="884"/>
      <c r="BT520" s="884"/>
      <c r="BU520" s="1051"/>
      <c r="BV520" s="1191"/>
      <c r="BW520" s="1191"/>
      <c r="BX520" s="1837"/>
      <c r="BY520" s="1853"/>
      <c r="BZ520" s="998"/>
    </row>
    <row r="521" spans="1:78" ht="167" x14ac:dyDescent="0.2">
      <c r="A521" s="1817"/>
      <c r="B521" s="1818"/>
      <c r="C521" s="1819"/>
      <c r="D521" s="1820"/>
      <c r="E521" s="1004"/>
      <c r="F521" s="1759"/>
      <c r="G521" s="995"/>
      <c r="H521" s="1013"/>
      <c r="I521" s="1774"/>
      <c r="J521" s="1767"/>
      <c r="K521" s="1022"/>
      <c r="L521" s="995"/>
      <c r="M521" s="1169"/>
      <c r="N521" s="995"/>
      <c r="O521" s="995"/>
      <c r="P521" s="1191"/>
      <c r="Q521" s="1827"/>
      <c r="R521" s="1774"/>
      <c r="S521" s="1825"/>
      <c r="T521" s="1774"/>
      <c r="U521" s="1825"/>
      <c r="V521" s="1774"/>
      <c r="W521" s="1825"/>
      <c r="X521" s="1781"/>
      <c r="Y521" s="1825"/>
      <c r="Z521" s="1825"/>
      <c r="AA521" s="1769"/>
      <c r="AB521" s="812">
        <v>3</v>
      </c>
      <c r="AC521" s="761" t="s">
        <v>1983</v>
      </c>
      <c r="AD521" s="761">
        <v>2</v>
      </c>
      <c r="AE521" s="761" t="s">
        <v>1952</v>
      </c>
      <c r="AF521" s="816" t="s">
        <v>1119</v>
      </c>
      <c r="AG521" s="751" t="s">
        <v>221</v>
      </c>
      <c r="AH521" s="790">
        <v>0.25</v>
      </c>
      <c r="AI521" s="751" t="s">
        <v>734</v>
      </c>
      <c r="AJ521" s="790">
        <v>0.25</v>
      </c>
      <c r="AK521" s="814">
        <v>0.5</v>
      </c>
      <c r="AL521" s="815">
        <v>0.14000000000000001</v>
      </c>
      <c r="AM521" s="815">
        <v>0.2</v>
      </c>
      <c r="AN521" s="751" t="s">
        <v>859</v>
      </c>
      <c r="AO521" s="751" t="s">
        <v>291</v>
      </c>
      <c r="AP521" s="751" t="s">
        <v>241</v>
      </c>
      <c r="AQ521" s="751" t="s">
        <v>226</v>
      </c>
      <c r="AR521" s="1013"/>
      <c r="AS521" s="1767"/>
      <c r="AT521" s="1767"/>
      <c r="AU521" s="1769"/>
      <c r="AV521" s="1767"/>
      <c r="AW521" s="1767"/>
      <c r="AX521" s="1769"/>
      <c r="AY521" s="1769"/>
      <c r="AZ521" s="1769"/>
      <c r="BA521" s="1774"/>
      <c r="BB521" s="789"/>
      <c r="BC521" s="789"/>
      <c r="BD521" s="822" t="str">
        <f t="shared" si="38"/>
        <v/>
      </c>
      <c r="BE521" s="774"/>
      <c r="BF521" s="774"/>
      <c r="BG521" s="774"/>
      <c r="BH521" s="774"/>
      <c r="BI521" s="789"/>
      <c r="BJ521" s="789"/>
      <c r="BK521" s="789"/>
      <c r="BL521" s="789"/>
      <c r="BM521" s="791"/>
      <c r="BN521" s="791"/>
      <c r="BO521" s="791"/>
      <c r="BP521" s="791"/>
      <c r="BQ521" s="792"/>
      <c r="BR521" s="796"/>
      <c r="BS521" s="884"/>
      <c r="BT521" s="884"/>
      <c r="BU521" s="1051"/>
      <c r="BV521" s="1191"/>
      <c r="BW521" s="1191"/>
      <c r="BX521" s="1837"/>
      <c r="BY521" s="1853"/>
      <c r="BZ521" s="998"/>
    </row>
    <row r="522" spans="1:78" ht="16" x14ac:dyDescent="0.2">
      <c r="A522" s="1817"/>
      <c r="B522" s="1818"/>
      <c r="C522" s="1819"/>
      <c r="D522" s="1820"/>
      <c r="E522" s="1004"/>
      <c r="F522" s="1759"/>
      <c r="G522" s="995"/>
      <c r="H522" s="1013"/>
      <c r="I522" s="1774"/>
      <c r="J522" s="1767"/>
      <c r="K522" s="1022"/>
      <c r="L522" s="995"/>
      <c r="M522" s="1169"/>
      <c r="N522" s="995"/>
      <c r="O522" s="995"/>
      <c r="P522" s="1191"/>
      <c r="Q522" s="1827"/>
      <c r="R522" s="1774"/>
      <c r="S522" s="1825"/>
      <c r="T522" s="1774"/>
      <c r="U522" s="1825"/>
      <c r="V522" s="1774"/>
      <c r="W522" s="1825"/>
      <c r="X522" s="1781"/>
      <c r="Y522" s="1825"/>
      <c r="Z522" s="1825"/>
      <c r="AA522" s="1769"/>
      <c r="AB522" s="812">
        <v>4</v>
      </c>
      <c r="AC522" s="774"/>
      <c r="AD522" s="774"/>
      <c r="AE522" s="774"/>
      <c r="AF522" s="813" t="str">
        <f t="shared" si="42"/>
        <v/>
      </c>
      <c r="AG522" s="780"/>
      <c r="AH522" s="790" t="str">
        <f t="shared" si="39"/>
        <v/>
      </c>
      <c r="AI522" s="780"/>
      <c r="AJ522" s="790" t="str">
        <f t="shared" si="40"/>
        <v/>
      </c>
      <c r="AK522" s="814" t="str">
        <f t="shared" si="41"/>
        <v/>
      </c>
      <c r="AL522" s="815" t="str">
        <f>IFERROR(IF(AND(AF521="Probabilidad",AF522="Probabilidad"),(AL521-(+AL521*AK522)),IF(AND(AF521="Impacto",AF522="Probabilidad"),(AL520-(+AL520*AK522)),IF(AF522="Impacto",AL521,""))),"")</f>
        <v/>
      </c>
      <c r="AM522" s="817" t="str">
        <f>IFERROR(IF(AND(AF521="Impacto",AF522="Impacto"),(AM521-(+AM521*AK522)),IF(AND(AF521="Probabilidad",AF522="Impacto"),(AM520-(+AM520*AK522)),IF(AF522="Probabilidad",AM521,""))),"")</f>
        <v/>
      </c>
      <c r="AN522" s="751"/>
      <c r="AO522" s="751"/>
      <c r="AP522" s="751"/>
      <c r="AQ522" s="751"/>
      <c r="AR522" s="1013"/>
      <c r="AS522" s="1767"/>
      <c r="AT522" s="1767"/>
      <c r="AU522" s="1769"/>
      <c r="AV522" s="1767"/>
      <c r="AW522" s="1767"/>
      <c r="AX522" s="1769"/>
      <c r="AY522" s="1769"/>
      <c r="AZ522" s="1769"/>
      <c r="BA522" s="1774"/>
      <c r="BB522" s="789"/>
      <c r="BC522" s="789"/>
      <c r="BD522" s="822" t="str">
        <f t="shared" si="38"/>
        <v/>
      </c>
      <c r="BE522" s="774"/>
      <c r="BF522" s="774"/>
      <c r="BG522" s="774"/>
      <c r="BH522" s="774"/>
      <c r="BI522" s="789"/>
      <c r="BJ522" s="789"/>
      <c r="BK522" s="789"/>
      <c r="BL522" s="789"/>
      <c r="BM522" s="791"/>
      <c r="BN522" s="791"/>
      <c r="BO522" s="791"/>
      <c r="BP522" s="791"/>
      <c r="BQ522" s="792"/>
      <c r="BR522" s="796"/>
      <c r="BS522" s="884"/>
      <c r="BT522" s="884"/>
      <c r="BU522" s="1051"/>
      <c r="BV522" s="1191"/>
      <c r="BW522" s="1191"/>
      <c r="BX522" s="1837"/>
      <c r="BY522" s="1853"/>
      <c r="BZ522" s="998"/>
    </row>
    <row r="523" spans="1:78" ht="16" x14ac:dyDescent="0.2">
      <c r="A523" s="1817"/>
      <c r="B523" s="1818"/>
      <c r="C523" s="1819"/>
      <c r="D523" s="1820"/>
      <c r="E523" s="1004"/>
      <c r="F523" s="1759"/>
      <c r="G523" s="995"/>
      <c r="H523" s="1013"/>
      <c r="I523" s="1774"/>
      <c r="J523" s="1767"/>
      <c r="K523" s="1022"/>
      <c r="L523" s="995"/>
      <c r="M523" s="1169"/>
      <c r="N523" s="995"/>
      <c r="O523" s="995"/>
      <c r="P523" s="1191"/>
      <c r="Q523" s="1827"/>
      <c r="R523" s="1774"/>
      <c r="S523" s="1825"/>
      <c r="T523" s="1774"/>
      <c r="U523" s="1825"/>
      <c r="V523" s="1774"/>
      <c r="W523" s="1825"/>
      <c r="X523" s="1781"/>
      <c r="Y523" s="1825"/>
      <c r="Z523" s="1825"/>
      <c r="AA523" s="1769"/>
      <c r="AB523" s="812">
        <v>5</v>
      </c>
      <c r="AC523" s="774"/>
      <c r="AD523" s="774"/>
      <c r="AE523" s="774"/>
      <c r="AF523" s="813" t="str">
        <f t="shared" si="42"/>
        <v/>
      </c>
      <c r="AG523" s="780"/>
      <c r="AH523" s="790" t="str">
        <f t="shared" si="39"/>
        <v/>
      </c>
      <c r="AI523" s="780"/>
      <c r="AJ523" s="790" t="str">
        <f t="shared" si="40"/>
        <v/>
      </c>
      <c r="AK523" s="814" t="str">
        <f t="shared" si="41"/>
        <v/>
      </c>
      <c r="AL523" s="815" t="str">
        <f>IFERROR(IF(AND(AF522="Probabilidad",AF523="Probabilidad"),(AL522-(+AL522*AK523)),IF(AND(AF522="Impacto",AF523="Probabilidad"),(AL521-(+AL521*AK523)),IF(AF523="Impacto",AL522,""))),"")</f>
        <v/>
      </c>
      <c r="AM523" s="815" t="str">
        <f>IFERROR(IF(AND(AF522="Impacto",AF523="Impacto"),(AM522-(+AM522*AK523)),IF(AND(AF522="Probabilidad",AF523="Impacto"),(AM521-(+AM521*AK523)),IF(AF523="Probabilidad",AM522,""))),"")</f>
        <v/>
      </c>
      <c r="AN523" s="751"/>
      <c r="AO523" s="751"/>
      <c r="AP523" s="751"/>
      <c r="AQ523" s="751"/>
      <c r="AR523" s="1013"/>
      <c r="AS523" s="1767"/>
      <c r="AT523" s="1767"/>
      <c r="AU523" s="1769"/>
      <c r="AV523" s="1767"/>
      <c r="AW523" s="1767"/>
      <c r="AX523" s="1769"/>
      <c r="AY523" s="1769"/>
      <c r="AZ523" s="1769"/>
      <c r="BA523" s="1774"/>
      <c r="BB523" s="789"/>
      <c r="BC523" s="789"/>
      <c r="BD523" s="822" t="str">
        <f t="shared" si="38"/>
        <v/>
      </c>
      <c r="BE523" s="774"/>
      <c r="BF523" s="774"/>
      <c r="BG523" s="774"/>
      <c r="BH523" s="774"/>
      <c r="BI523" s="789"/>
      <c r="BJ523" s="789"/>
      <c r="BK523" s="789"/>
      <c r="BL523" s="789"/>
      <c r="BM523" s="791"/>
      <c r="BN523" s="791"/>
      <c r="BO523" s="791"/>
      <c r="BP523" s="791"/>
      <c r="BQ523" s="792"/>
      <c r="BR523" s="796"/>
      <c r="BS523" s="884"/>
      <c r="BT523" s="884"/>
      <c r="BU523" s="1051"/>
      <c r="BV523" s="1191"/>
      <c r="BW523" s="1191"/>
      <c r="BX523" s="1837"/>
      <c r="BY523" s="1853"/>
      <c r="BZ523" s="998"/>
    </row>
    <row r="524" spans="1:78" ht="17" thickBot="1" x14ac:dyDescent="0.25">
      <c r="A524" s="1817"/>
      <c r="B524" s="1818"/>
      <c r="C524" s="1819"/>
      <c r="D524" s="1821"/>
      <c r="E524" s="1005"/>
      <c r="F524" s="1760"/>
      <c r="G524" s="996"/>
      <c r="H524" s="1014"/>
      <c r="I524" s="1775"/>
      <c r="J524" s="1768"/>
      <c r="K524" s="1023"/>
      <c r="L524" s="996"/>
      <c r="M524" s="1170"/>
      <c r="N524" s="996"/>
      <c r="O524" s="996"/>
      <c r="P524" s="1192"/>
      <c r="Q524" s="1828"/>
      <c r="R524" s="1775"/>
      <c r="S524" s="1826"/>
      <c r="T524" s="1775"/>
      <c r="U524" s="1826"/>
      <c r="V524" s="1775"/>
      <c r="W524" s="1826"/>
      <c r="X524" s="1782"/>
      <c r="Y524" s="1826"/>
      <c r="Z524" s="1826"/>
      <c r="AA524" s="1770"/>
      <c r="AB524" s="773">
        <v>6</v>
      </c>
      <c r="AC524" s="757"/>
      <c r="AD524" s="757"/>
      <c r="AE524" s="757"/>
      <c r="AF524" s="896" t="str">
        <f t="shared" si="42"/>
        <v/>
      </c>
      <c r="AG524" s="888"/>
      <c r="AH524" s="887" t="str">
        <f t="shared" si="39"/>
        <v/>
      </c>
      <c r="AI524" s="888"/>
      <c r="AJ524" s="887" t="str">
        <f t="shared" si="40"/>
        <v/>
      </c>
      <c r="AK524" s="889" t="str">
        <f t="shared" si="41"/>
        <v/>
      </c>
      <c r="AL524" s="815" t="str">
        <f>IFERROR(IF(AND(AF523="Probabilidad",AF524="Probabilidad"),(AL523-(+AL523*AK524)),IF(AND(AF523="Impacto",AF524="Probabilidad"),(AL522-(+AL522*AK524)),IF(AF524="Impacto",AL523,""))),"")</f>
        <v/>
      </c>
      <c r="AM524" s="815" t="str">
        <f>IFERROR(IF(AND(AF523="Impacto",AF524="Impacto"),(AM523-(+AM523*AK524)),IF(AND(AF523="Probabilidad",AF524="Impacto"),(AM522-(+AM522*AK524)),IF(AF524="Probabilidad",AM523,""))),"")</f>
        <v/>
      </c>
      <c r="AN524" s="51"/>
      <c r="AO524" s="51"/>
      <c r="AP524" s="51"/>
      <c r="AQ524" s="51"/>
      <c r="AR524" s="1014"/>
      <c r="AS524" s="1768"/>
      <c r="AT524" s="1768"/>
      <c r="AU524" s="1770"/>
      <c r="AV524" s="1768"/>
      <c r="AW524" s="1768"/>
      <c r="AX524" s="1770"/>
      <c r="AY524" s="1770"/>
      <c r="AZ524" s="1770"/>
      <c r="BA524" s="1775"/>
      <c r="BB524" s="770"/>
      <c r="BC524" s="770"/>
      <c r="BD524" s="762" t="str">
        <f t="shared" si="38"/>
        <v/>
      </c>
      <c r="BE524" s="757"/>
      <c r="BF524" s="757"/>
      <c r="BG524" s="757"/>
      <c r="BH524" s="757"/>
      <c r="BI524" s="770"/>
      <c r="BJ524" s="770"/>
      <c r="BK524" s="770"/>
      <c r="BL524" s="770"/>
      <c r="BM524" s="749"/>
      <c r="BN524" s="749"/>
      <c r="BO524" s="749"/>
      <c r="BP524" s="749"/>
      <c r="BQ524" s="766"/>
      <c r="BR524" s="890"/>
      <c r="BS524" s="891"/>
      <c r="BT524" s="891"/>
      <c r="BU524" s="1052"/>
      <c r="BV524" s="1192"/>
      <c r="BW524" s="1192"/>
      <c r="BX524" s="1838"/>
      <c r="BY524" s="1854"/>
      <c r="BZ524" s="999"/>
    </row>
    <row r="525" spans="1:78" ht="118" x14ac:dyDescent="0.2">
      <c r="A525" s="1817"/>
      <c r="B525" s="1818"/>
      <c r="C525" s="1819"/>
      <c r="D525" s="1000" t="s">
        <v>1387</v>
      </c>
      <c r="E525" s="1003" t="s">
        <v>973</v>
      </c>
      <c r="F525" s="1006">
        <v>9</v>
      </c>
      <c r="G525" s="994" t="s">
        <v>2000</v>
      </c>
      <c r="H525" s="1012" t="s">
        <v>1247</v>
      </c>
      <c r="I525" s="1015" t="s">
        <v>1218</v>
      </c>
      <c r="J525" s="1812" t="str">
        <f>IF(D525="","",IF(D525="RG",[1]Árbol!A536,IF(D525="RIC",[1]Árbol!A536,IF(D525="RLAFT",[1]Árbol!A536,IF(D525="RF",[1]Árbol!A536,IF(I525="","",(CONCATENATE(I525," ",$M$3," ",G525," ",$M$4," ",O525," ",$M$5," ",N525))))))))</f>
        <v>Pérdida de confidencialidad e integridad de Mesa de Servicios de la Subgerencia de Contratación  1 y 3. Abuso de los derechos
2. Modificación, Borrado o Acceso no autorizado a la información.   1. Defectos bien conocidos en el software
2. Desconocimiento de políticas de seguridad relacionadas con el control de acceso a información clasificada o reservada.
3. Asignación errada de derechos</v>
      </c>
      <c r="K525" s="1021" t="s">
        <v>313</v>
      </c>
      <c r="L525" s="994" t="s">
        <v>562</v>
      </c>
      <c r="M525" s="1168" t="s">
        <v>1389</v>
      </c>
      <c r="N525" s="994" t="s">
        <v>2001</v>
      </c>
      <c r="O525" s="994" t="s">
        <v>2002</v>
      </c>
      <c r="P525" s="1075" t="s">
        <v>1392</v>
      </c>
      <c r="Q525" s="1133" t="s">
        <v>1392</v>
      </c>
      <c r="R525" s="1015" t="s">
        <v>250</v>
      </c>
      <c r="S525" s="1824">
        <f>IF(R525="Muy Alta",100%,IF(R525="Alta",80%,IF(R525="Media",60%,IF(R525="Baja",40%,IF(R525="Muy Baja",20%,"")))))</f>
        <v>0.4</v>
      </c>
      <c r="T525" s="1015" t="s">
        <v>317</v>
      </c>
      <c r="U525" s="1824">
        <f>IF(T525="Catastrófico",100%,IF(T525="Mayor",80%,IF(T525="Moderado",60%,IF(T525="Menor",40%,IF(T525="Leve",20%,"")))))</f>
        <v>0.2</v>
      </c>
      <c r="V525" s="1015" t="s">
        <v>251</v>
      </c>
      <c r="W525" s="1824">
        <f>IF(V525="Catastrófico",100%,IF(V525="Mayor",80%,IF(V525="Moderado",60%,IF(V525="Menor",40%,IF(V525="Leve",20%,"")))))</f>
        <v>0.4</v>
      </c>
      <c r="X525" s="1029" t="str">
        <f>IF(Y525=100%,"Catastrófico",IF(Y525=80%,"Mayor",IF(Y525=60%,"Moderado",IF(Y525=40%,"Menor",IF(Y525=20%,"Leve","")))))</f>
        <v>Menor</v>
      </c>
      <c r="Y525" s="1824">
        <f>IF(AND(U525="",W525=""),"",MAX(U525,W525))</f>
        <v>0.4</v>
      </c>
      <c r="Z525" s="1824" t="str">
        <f>CONCATENATE(R525,X525)</f>
        <v>BajaMenor</v>
      </c>
      <c r="AA525" s="1032" t="str">
        <f>IF(Z525="Muy AltaLeve","Alto",IF(Z525="Muy AltaMenor","Alto",IF(Z525="Muy AltaModerado","Alto",IF(Z525="Muy AltaMayor","Alto",IF(Z525="Muy AltaCatastrófico","Extremo",IF(Z525="AltaLeve","Moderado",IF(Z525="AltaMenor","Moderado",IF(Z525="AltaModerado","Alto",IF(Z525="AltaMayor","Alto",IF(Z525="AltaCatastrófico","Extremo",IF(Z525="MediaLeve","Moderado",IF(Z525="MediaMenor","Moderado",IF(Z525="MediaModerado","Moderado",IF(Z525="MediaMayor","Alto",IF(Z525="MediaCatastrófico","Extremo",IF(Z525="BajaLeve","Bajo",IF(Z525="BajaMenor","Moderado",IF(Z525="BajaModerado","Moderado",IF(Z525="BajaMayor","Alto",IF(Z525="BajaCatastrófico","Extremo",IF(Z525="Muy BajaLeve","Bajo",IF(Z525="Muy BajaMenor","Bajo",IF(Z525="Muy BajaModerado","Moderado",IF(Z525="Muy BajaMayor","Alto",IF(Z525="Muy BajaCatastrófico","Extremo","")))))))))))))))))))))))))</f>
        <v>Moderado</v>
      </c>
      <c r="AB525" s="97">
        <v>1</v>
      </c>
      <c r="AC525" s="898" t="s">
        <v>1571</v>
      </c>
      <c r="AD525" s="9">
        <v>2</v>
      </c>
      <c r="AE525" s="9" t="s">
        <v>1738</v>
      </c>
      <c r="AF525" s="231" t="str">
        <f t="shared" si="42"/>
        <v>Probabilidad</v>
      </c>
      <c r="AG525" s="232" t="s">
        <v>221</v>
      </c>
      <c r="AH525" s="787">
        <f t="shared" si="39"/>
        <v>0.25</v>
      </c>
      <c r="AI525" s="232" t="s">
        <v>222</v>
      </c>
      <c r="AJ525" s="787">
        <f t="shared" si="40"/>
        <v>0.15</v>
      </c>
      <c r="AK525" s="101">
        <f t="shared" si="41"/>
        <v>0.4</v>
      </c>
      <c r="AL525" s="100">
        <f>IFERROR(IF(AF525="Probabilidad",(S525-(+S525*AK525)),IF(AF525="Impacto",S525,"")),"")</f>
        <v>0.24</v>
      </c>
      <c r="AM525" s="100">
        <f>IFERROR(IF(AF525="Impacto",(Y525-(+Y525*AK525)),IF(AF525="Probabilidad",Y525,"")),"")</f>
        <v>0.4</v>
      </c>
      <c r="AN525" s="50" t="s">
        <v>859</v>
      </c>
      <c r="AO525" s="50" t="s">
        <v>245</v>
      </c>
      <c r="AP525" s="50" t="s">
        <v>241</v>
      </c>
      <c r="AQ525" s="50" t="s">
        <v>226</v>
      </c>
      <c r="AR525" s="1764" t="s">
        <v>2003</v>
      </c>
      <c r="AS525" s="1035">
        <f>S525</f>
        <v>0.4</v>
      </c>
      <c r="AT525" s="1035">
        <f>IF(AL525="","",MIN(AL525:AL530))</f>
        <v>0.14399999999999999</v>
      </c>
      <c r="AU525" s="1032" t="str">
        <f>IFERROR(IF(AT525="","",IF(AT525&lt;=0.2,"Muy Baja",IF(AT525&lt;=0.4,"Baja",IF(AT525&lt;=0.6,"Media",IF(AT525&lt;=0.8,"Alta","Muy Alta"))))),"")</f>
        <v>Muy Baja</v>
      </c>
      <c r="AV525" s="1035">
        <f>Y525</f>
        <v>0.4</v>
      </c>
      <c r="AW525" s="1035">
        <f>IF(AM525="","",MIN(AM525:AM530))</f>
        <v>0.4</v>
      </c>
      <c r="AX525" s="1032" t="str">
        <f>IFERROR(IF(AW525="","",IF(AW525&lt;=0.2,"Leve",IF(AW525&lt;=0.4,"Menor",IF(AW525&lt;=0.6,"Moderado",IF(AW525&lt;=0.8,"Mayor","Catastrófico"))))),"")</f>
        <v>Menor</v>
      </c>
      <c r="AY525" s="1032" t="str">
        <f>AA525</f>
        <v>Moderado</v>
      </c>
      <c r="AZ525" s="1032" t="str">
        <f>IFERROR(IF(OR(AND(AU525="Muy Baja",AX525="Leve"),AND(AU525="Muy Baja",AX525="Menor"),AND(AU525="Baja",AX525="Leve")),"Bajo",IF(OR(AND(AU525="Muy baja",AX525="Moderado"),AND(AU525="Baja",AX525="Menor"),AND(AU525="Baja",AX525="Moderado"),AND(AU525="Media",AX525="Leve"),AND(AU525="Media",AX525="Menor"),AND(AU525="Media",AX525="Moderado"),AND(AU525="Alta",AX525="Leve"),AND(AU525="Alta",AX525="Menor")),"Moderado",IF(OR(AND(AU525="Muy Baja",AX525="Mayor"),AND(AU525="Baja",AX525="Mayor"),AND(AU525="Media",AX525="Mayor"),AND(AU525="Alta",AX525="Moderado"),AND(AU525="Alta",AX525="Mayor"),AND(AU525="Muy Alta",AX525="Leve"),AND(AU525="Muy Alta",AX525="Menor"),AND(AU525="Muy Alta",AX525="Moderado"),AND(AU525="Muy Alta",AX525="Mayor")),"Alto",IF(OR(AND(AU525="Muy Baja",AX525="Catastrófico"),AND(AU525="Baja",AX525="Catastrófico"),AND(AU525="Media",AX525="Catastrófico"),AND(AU525="Alta",AX525="Catastrófico"),AND(AU525="Muy Alta",AX525="Catastrófico")),"Extremo","")))),"")</f>
        <v>Bajo</v>
      </c>
      <c r="BA525" s="1015" t="s">
        <v>255</v>
      </c>
      <c r="BB525" s="46"/>
      <c r="BC525" s="46"/>
      <c r="BD525" s="103" t="str">
        <f t="shared" si="38"/>
        <v/>
      </c>
      <c r="BE525" s="9"/>
      <c r="BF525" s="9"/>
      <c r="BG525" s="9"/>
      <c r="BH525" s="9"/>
      <c r="BI525" s="46"/>
      <c r="BJ525" s="46"/>
      <c r="BK525" s="46"/>
      <c r="BL525" s="46"/>
      <c r="BM525" s="48"/>
      <c r="BN525" s="48"/>
      <c r="BO525" s="48"/>
      <c r="BP525" s="48"/>
      <c r="BQ525" s="104"/>
      <c r="BR525" s="797"/>
      <c r="BS525" s="883"/>
      <c r="BT525" s="883"/>
      <c r="BU525" s="1050"/>
      <c r="BV525" s="1075"/>
      <c r="BW525" s="1075"/>
      <c r="BX525" s="1836"/>
      <c r="BY525" s="1852"/>
      <c r="BZ525" s="997"/>
    </row>
    <row r="526" spans="1:78" ht="167" x14ac:dyDescent="0.2">
      <c r="A526" s="1817"/>
      <c r="B526" s="1818"/>
      <c r="C526" s="1819"/>
      <c r="D526" s="1820"/>
      <c r="E526" s="1004"/>
      <c r="F526" s="1759"/>
      <c r="G526" s="995"/>
      <c r="H526" s="1013"/>
      <c r="I526" s="1774"/>
      <c r="J526" s="1767"/>
      <c r="K526" s="1022"/>
      <c r="L526" s="995"/>
      <c r="M526" s="1169"/>
      <c r="N526" s="995"/>
      <c r="O526" s="995"/>
      <c r="P526" s="1191"/>
      <c r="Q526" s="1827"/>
      <c r="R526" s="1774"/>
      <c r="S526" s="1825"/>
      <c r="T526" s="1774"/>
      <c r="U526" s="1825"/>
      <c r="V526" s="1774"/>
      <c r="W526" s="1825"/>
      <c r="X526" s="1781"/>
      <c r="Y526" s="1825"/>
      <c r="Z526" s="1825"/>
      <c r="AA526" s="1769"/>
      <c r="AB526" s="812">
        <v>2</v>
      </c>
      <c r="AC526" s="774" t="s">
        <v>1740</v>
      </c>
      <c r="AD526" s="774">
        <v>1.3</v>
      </c>
      <c r="AE526" s="774" t="s">
        <v>1925</v>
      </c>
      <c r="AF526" s="813" t="str">
        <f t="shared" si="42"/>
        <v>Probabilidad</v>
      </c>
      <c r="AG526" s="780" t="s">
        <v>1657</v>
      </c>
      <c r="AH526" s="790">
        <f t="shared" si="39"/>
        <v>0.25</v>
      </c>
      <c r="AI526" s="780" t="s">
        <v>1802</v>
      </c>
      <c r="AJ526" s="790">
        <f t="shared" si="40"/>
        <v>0.15</v>
      </c>
      <c r="AK526" s="814">
        <f t="shared" si="41"/>
        <v>0.4</v>
      </c>
      <c r="AL526" s="815">
        <f>IFERROR(IF(AND(AF525="Probabilidad",AF526="Probabilidad"),(AL525-(+AL525*AK526)),IF(AF526="Probabilidad",(S525-(+S525*AK526)),IF(AF526="Impacto",AL525,""))),"")</f>
        <v>0.14399999999999999</v>
      </c>
      <c r="AM526" s="815">
        <f>IFERROR(IF(AND(AF525="Impacto",AF526="Impacto"),(AM525-(+AM525*AK526)),IF(AF526="Impacto",(Y525-(Y525*AK526)),IF(AF526="Probabilidad",AM525,""))),"")</f>
        <v>0.4</v>
      </c>
      <c r="AN526" s="751" t="s">
        <v>223</v>
      </c>
      <c r="AO526" s="751" t="s">
        <v>291</v>
      </c>
      <c r="AP526" s="751" t="s">
        <v>241</v>
      </c>
      <c r="AQ526" s="751" t="s">
        <v>226</v>
      </c>
      <c r="AR526" s="1013"/>
      <c r="AS526" s="1767"/>
      <c r="AT526" s="1767"/>
      <c r="AU526" s="1769"/>
      <c r="AV526" s="1767"/>
      <c r="AW526" s="1767"/>
      <c r="AX526" s="1769"/>
      <c r="AY526" s="1769"/>
      <c r="AZ526" s="1769"/>
      <c r="BA526" s="1774"/>
      <c r="BB526" s="789"/>
      <c r="BC526" s="789"/>
      <c r="BD526" s="822" t="str">
        <f t="shared" si="38"/>
        <v/>
      </c>
      <c r="BE526" s="774"/>
      <c r="BF526" s="774"/>
      <c r="BG526" s="774"/>
      <c r="BH526" s="774"/>
      <c r="BI526" s="789"/>
      <c r="BJ526" s="789"/>
      <c r="BK526" s="789"/>
      <c r="BL526" s="789"/>
      <c r="BM526" s="791"/>
      <c r="BN526" s="791"/>
      <c r="BO526" s="791"/>
      <c r="BP526" s="791"/>
      <c r="BQ526" s="792"/>
      <c r="BR526" s="796"/>
      <c r="BS526" s="884"/>
      <c r="BT526" s="884"/>
      <c r="BU526" s="1051"/>
      <c r="BV526" s="1191"/>
      <c r="BW526" s="1191"/>
      <c r="BX526" s="1837"/>
      <c r="BY526" s="1853"/>
      <c r="BZ526" s="998"/>
    </row>
    <row r="527" spans="1:78" ht="16" x14ac:dyDescent="0.2">
      <c r="A527" s="1817"/>
      <c r="B527" s="1818"/>
      <c r="C527" s="1819"/>
      <c r="D527" s="1820"/>
      <c r="E527" s="1004"/>
      <c r="F527" s="1759"/>
      <c r="G527" s="995"/>
      <c r="H527" s="1013"/>
      <c r="I527" s="1774"/>
      <c r="J527" s="1767"/>
      <c r="K527" s="1022"/>
      <c r="L527" s="995"/>
      <c r="M527" s="1169"/>
      <c r="N527" s="995"/>
      <c r="O527" s="995"/>
      <c r="P527" s="1191"/>
      <c r="Q527" s="1827"/>
      <c r="R527" s="1774"/>
      <c r="S527" s="1825"/>
      <c r="T527" s="1774"/>
      <c r="U527" s="1825"/>
      <c r="V527" s="1774"/>
      <c r="W527" s="1825"/>
      <c r="X527" s="1781"/>
      <c r="Y527" s="1825"/>
      <c r="Z527" s="1825"/>
      <c r="AA527" s="1769"/>
      <c r="AB527" s="812">
        <v>3</v>
      </c>
      <c r="AC527" s="774"/>
      <c r="AD527" s="774"/>
      <c r="AE527" s="774"/>
      <c r="AF527" s="813" t="str">
        <f t="shared" si="42"/>
        <v/>
      </c>
      <c r="AG527" s="780"/>
      <c r="AH527" s="790" t="str">
        <f t="shared" si="39"/>
        <v/>
      </c>
      <c r="AI527" s="780"/>
      <c r="AJ527" s="790" t="str">
        <f t="shared" si="40"/>
        <v/>
      </c>
      <c r="AK527" s="814" t="str">
        <f t="shared" si="41"/>
        <v/>
      </c>
      <c r="AL527" s="815" t="str">
        <f>IFERROR(IF(AND(AF526="Probabilidad",AF527="Probabilidad"),(AL526-(+AL526*AK527)),IF(AND(AF526="Impacto",AF527="Probabilidad"),(AL525-(+AL525*AK527)),IF(AF527="Impacto",AL526,""))),"")</f>
        <v/>
      </c>
      <c r="AM527" s="815" t="str">
        <f>IFERROR(IF(AND(AF526="Impacto",AF527="Impacto"),(AM526-(+AM526*AK527)),IF(AND(AF526="Probabilidad",AF527="Impacto"),(AM525-(+AM525*AK527)),IF(AF527="Probabilidad",AM526,""))),"")</f>
        <v/>
      </c>
      <c r="AN527" s="751"/>
      <c r="AO527" s="751"/>
      <c r="AP527" s="751"/>
      <c r="AQ527" s="751"/>
      <c r="AR527" s="1013"/>
      <c r="AS527" s="1767"/>
      <c r="AT527" s="1767"/>
      <c r="AU527" s="1769"/>
      <c r="AV527" s="1767"/>
      <c r="AW527" s="1767"/>
      <c r="AX527" s="1769"/>
      <c r="AY527" s="1769"/>
      <c r="AZ527" s="1769"/>
      <c r="BA527" s="1774"/>
      <c r="BB527" s="789"/>
      <c r="BC527" s="789"/>
      <c r="BD527" s="822" t="str">
        <f t="shared" si="38"/>
        <v/>
      </c>
      <c r="BE527" s="774"/>
      <c r="BF527" s="774"/>
      <c r="BG527" s="774"/>
      <c r="BH527" s="774"/>
      <c r="BI527" s="789"/>
      <c r="BJ527" s="789"/>
      <c r="BK527" s="789"/>
      <c r="BL527" s="789"/>
      <c r="BM527" s="791"/>
      <c r="BN527" s="791"/>
      <c r="BO527" s="791"/>
      <c r="BP527" s="791"/>
      <c r="BQ527" s="792"/>
      <c r="BR527" s="796"/>
      <c r="BS527" s="884"/>
      <c r="BT527" s="884"/>
      <c r="BU527" s="1051"/>
      <c r="BV527" s="1191"/>
      <c r="BW527" s="1191"/>
      <c r="BX527" s="1837"/>
      <c r="BY527" s="1853"/>
      <c r="BZ527" s="998"/>
    </row>
    <row r="528" spans="1:78" ht="16" x14ac:dyDescent="0.2">
      <c r="A528" s="1817"/>
      <c r="B528" s="1818"/>
      <c r="C528" s="1819"/>
      <c r="D528" s="1820"/>
      <c r="E528" s="1004"/>
      <c r="F528" s="1759"/>
      <c r="G528" s="995"/>
      <c r="H528" s="1013"/>
      <c r="I528" s="1774"/>
      <c r="J528" s="1767"/>
      <c r="K528" s="1022"/>
      <c r="L528" s="995"/>
      <c r="M528" s="1169"/>
      <c r="N528" s="995"/>
      <c r="O528" s="995"/>
      <c r="P528" s="1191"/>
      <c r="Q528" s="1827"/>
      <c r="R528" s="1774"/>
      <c r="S528" s="1825"/>
      <c r="T528" s="1774"/>
      <c r="U528" s="1825"/>
      <c r="V528" s="1774"/>
      <c r="W528" s="1825"/>
      <c r="X528" s="1781"/>
      <c r="Y528" s="1825"/>
      <c r="Z528" s="1825"/>
      <c r="AA528" s="1769"/>
      <c r="AB528" s="812">
        <v>4</v>
      </c>
      <c r="AC528" s="774"/>
      <c r="AD528" s="774"/>
      <c r="AE528" s="774"/>
      <c r="AF528" s="813" t="str">
        <f t="shared" si="42"/>
        <v/>
      </c>
      <c r="AG528" s="780"/>
      <c r="AH528" s="790" t="str">
        <f t="shared" si="39"/>
        <v/>
      </c>
      <c r="AI528" s="780"/>
      <c r="AJ528" s="790" t="str">
        <f t="shared" si="40"/>
        <v/>
      </c>
      <c r="AK528" s="814" t="str">
        <f t="shared" si="41"/>
        <v/>
      </c>
      <c r="AL528" s="815" t="str">
        <f>IFERROR(IF(AND(AF527="Probabilidad",AF528="Probabilidad"),(AL527-(+AL527*AK528)),IF(AND(AF527="Impacto",AF528="Probabilidad"),(AL526-(+AL526*AK528)),IF(AF528="Impacto",AL527,""))),"")</f>
        <v/>
      </c>
      <c r="AM528" s="815" t="str">
        <f>IFERROR(IF(AND(AF527="Impacto",AF528="Impacto"),(AM527-(+AM527*AK528)),IF(AND(AF527="Probabilidad",AF528="Impacto"),(AM526-(+AM526*AK528)),IF(AF528="Probabilidad",AM527,""))),"")</f>
        <v/>
      </c>
      <c r="AN528" s="751"/>
      <c r="AO528" s="751"/>
      <c r="AP528" s="751"/>
      <c r="AQ528" s="751"/>
      <c r="AR528" s="1013"/>
      <c r="AS528" s="1767"/>
      <c r="AT528" s="1767"/>
      <c r="AU528" s="1769"/>
      <c r="AV528" s="1767"/>
      <c r="AW528" s="1767"/>
      <c r="AX528" s="1769"/>
      <c r="AY528" s="1769"/>
      <c r="AZ528" s="1769"/>
      <c r="BA528" s="1774"/>
      <c r="BB528" s="789"/>
      <c r="BC528" s="789"/>
      <c r="BD528" s="822" t="str">
        <f t="shared" si="38"/>
        <v/>
      </c>
      <c r="BE528" s="774"/>
      <c r="BF528" s="774"/>
      <c r="BG528" s="774"/>
      <c r="BH528" s="774"/>
      <c r="BI528" s="789"/>
      <c r="BJ528" s="789"/>
      <c r="BK528" s="789"/>
      <c r="BL528" s="789"/>
      <c r="BM528" s="791"/>
      <c r="BN528" s="791"/>
      <c r="BO528" s="791"/>
      <c r="BP528" s="791"/>
      <c r="BQ528" s="792"/>
      <c r="BR528" s="796"/>
      <c r="BS528" s="884"/>
      <c r="BT528" s="884"/>
      <c r="BU528" s="1051"/>
      <c r="BV528" s="1191"/>
      <c r="BW528" s="1191"/>
      <c r="BX528" s="1837"/>
      <c r="BY528" s="1853"/>
      <c r="BZ528" s="998"/>
    </row>
    <row r="529" spans="1:78" ht="16" x14ac:dyDescent="0.2">
      <c r="A529" s="1817"/>
      <c r="B529" s="1818"/>
      <c r="C529" s="1819"/>
      <c r="D529" s="1820"/>
      <c r="E529" s="1004"/>
      <c r="F529" s="1759"/>
      <c r="G529" s="995"/>
      <c r="H529" s="1013"/>
      <c r="I529" s="1774"/>
      <c r="J529" s="1767"/>
      <c r="K529" s="1022"/>
      <c r="L529" s="995"/>
      <c r="M529" s="1169"/>
      <c r="N529" s="995"/>
      <c r="O529" s="995"/>
      <c r="P529" s="1191"/>
      <c r="Q529" s="1827"/>
      <c r="R529" s="1774"/>
      <c r="S529" s="1825"/>
      <c r="T529" s="1774"/>
      <c r="U529" s="1825"/>
      <c r="V529" s="1774"/>
      <c r="W529" s="1825"/>
      <c r="X529" s="1781"/>
      <c r="Y529" s="1825"/>
      <c r="Z529" s="1825"/>
      <c r="AA529" s="1769"/>
      <c r="AB529" s="812">
        <v>5</v>
      </c>
      <c r="AC529" s="774"/>
      <c r="AD529" s="774"/>
      <c r="AE529" s="774"/>
      <c r="AF529" s="813" t="str">
        <f t="shared" si="42"/>
        <v/>
      </c>
      <c r="AG529" s="780"/>
      <c r="AH529" s="790" t="str">
        <f t="shared" si="39"/>
        <v/>
      </c>
      <c r="AI529" s="780"/>
      <c r="AJ529" s="790" t="str">
        <f t="shared" si="40"/>
        <v/>
      </c>
      <c r="AK529" s="814" t="str">
        <f t="shared" si="41"/>
        <v/>
      </c>
      <c r="AL529" s="815" t="str">
        <f>IFERROR(IF(AND(AF528="Probabilidad",AF529="Probabilidad"),(AL528-(+AL528*AK529)),IF(AND(AF528="Impacto",AF529="Probabilidad"),(AL527-(+AL527*AK529)),IF(AF529="Impacto",AL528,""))),"")</f>
        <v/>
      </c>
      <c r="AM529" s="815" t="str">
        <f>IFERROR(IF(AND(AF528="Impacto",AF529="Impacto"),(AM528-(+AM528*AK529)),IF(AND(AF528="Probabilidad",AF529="Impacto"),(AM527-(+AM527*AK529)),IF(AF529="Probabilidad",AM528,""))),"")</f>
        <v/>
      </c>
      <c r="AN529" s="751"/>
      <c r="AO529" s="751"/>
      <c r="AP529" s="751"/>
      <c r="AQ529" s="751"/>
      <c r="AR529" s="1013"/>
      <c r="AS529" s="1767"/>
      <c r="AT529" s="1767"/>
      <c r="AU529" s="1769"/>
      <c r="AV529" s="1767"/>
      <c r="AW529" s="1767"/>
      <c r="AX529" s="1769"/>
      <c r="AY529" s="1769"/>
      <c r="AZ529" s="1769"/>
      <c r="BA529" s="1774"/>
      <c r="BB529" s="789"/>
      <c r="BC529" s="789"/>
      <c r="BD529" s="822" t="str">
        <f t="shared" si="38"/>
        <v/>
      </c>
      <c r="BE529" s="774"/>
      <c r="BF529" s="774"/>
      <c r="BG529" s="774"/>
      <c r="BH529" s="774"/>
      <c r="BI529" s="789"/>
      <c r="BJ529" s="789"/>
      <c r="BK529" s="789"/>
      <c r="BL529" s="789"/>
      <c r="BM529" s="791"/>
      <c r="BN529" s="791"/>
      <c r="BO529" s="791"/>
      <c r="BP529" s="791"/>
      <c r="BQ529" s="792"/>
      <c r="BR529" s="796"/>
      <c r="BS529" s="884"/>
      <c r="BT529" s="884"/>
      <c r="BU529" s="1051"/>
      <c r="BV529" s="1191"/>
      <c r="BW529" s="1191"/>
      <c r="BX529" s="1837"/>
      <c r="BY529" s="1853"/>
      <c r="BZ529" s="998"/>
    </row>
    <row r="530" spans="1:78" ht="17" thickBot="1" x14ac:dyDescent="0.25">
      <c r="A530" s="1817"/>
      <c r="B530" s="1818"/>
      <c r="C530" s="1819"/>
      <c r="D530" s="1821"/>
      <c r="E530" s="1005"/>
      <c r="F530" s="1760"/>
      <c r="G530" s="996"/>
      <c r="H530" s="1014"/>
      <c r="I530" s="1775"/>
      <c r="J530" s="1768"/>
      <c r="K530" s="1023"/>
      <c r="L530" s="996"/>
      <c r="M530" s="1170"/>
      <c r="N530" s="996"/>
      <c r="O530" s="996"/>
      <c r="P530" s="1192"/>
      <c r="Q530" s="1828"/>
      <c r="R530" s="1775"/>
      <c r="S530" s="1826"/>
      <c r="T530" s="1775"/>
      <c r="U530" s="1826"/>
      <c r="V530" s="1775"/>
      <c r="W530" s="1826"/>
      <c r="X530" s="1782"/>
      <c r="Y530" s="1826"/>
      <c r="Z530" s="1826"/>
      <c r="AA530" s="1770"/>
      <c r="AB530" s="773">
        <v>6</v>
      </c>
      <c r="AC530" s="757"/>
      <c r="AD530" s="757"/>
      <c r="AE530" s="757"/>
      <c r="AF530" s="819" t="str">
        <f t="shared" si="42"/>
        <v/>
      </c>
      <c r="AG530" s="902"/>
      <c r="AH530" s="887" t="str">
        <f t="shared" si="39"/>
        <v/>
      </c>
      <c r="AI530" s="902"/>
      <c r="AJ530" s="887" t="str">
        <f t="shared" si="40"/>
        <v/>
      </c>
      <c r="AK530" s="889" t="str">
        <f t="shared" si="41"/>
        <v/>
      </c>
      <c r="AL530" s="815" t="str">
        <f>IFERROR(IF(AND(AF529="Probabilidad",AF530="Probabilidad"),(AL529-(+AL529*AK530)),IF(AND(AF529="Impacto",AF530="Probabilidad"),(AL528-(+AL528*AK530)),IF(AF530="Impacto",AL529,""))),"")</f>
        <v/>
      </c>
      <c r="AM530" s="815" t="str">
        <f>IFERROR(IF(AND(AF529="Impacto",AF530="Impacto"),(AM529-(+AM529*AK530)),IF(AND(AF529="Probabilidad",AF530="Impacto"),(AM528-(+AM528*AK530)),IF(AF530="Probabilidad",AM529,""))),"")</f>
        <v/>
      </c>
      <c r="AN530" s="51"/>
      <c r="AO530" s="51"/>
      <c r="AP530" s="51"/>
      <c r="AQ530" s="51"/>
      <c r="AR530" s="1014"/>
      <c r="AS530" s="1768"/>
      <c r="AT530" s="1768"/>
      <c r="AU530" s="1770"/>
      <c r="AV530" s="1768"/>
      <c r="AW530" s="1768"/>
      <c r="AX530" s="1770"/>
      <c r="AY530" s="1770"/>
      <c r="AZ530" s="1770"/>
      <c r="BA530" s="1775"/>
      <c r="BB530" s="770"/>
      <c r="BC530" s="770"/>
      <c r="BD530" s="762" t="str">
        <f t="shared" si="38"/>
        <v/>
      </c>
      <c r="BE530" s="757"/>
      <c r="BF530" s="757"/>
      <c r="BG530" s="757"/>
      <c r="BH530" s="757"/>
      <c r="BI530" s="770"/>
      <c r="BJ530" s="770"/>
      <c r="BK530" s="770"/>
      <c r="BL530" s="770"/>
      <c r="BM530" s="749"/>
      <c r="BN530" s="749"/>
      <c r="BO530" s="749"/>
      <c r="BP530" s="749"/>
      <c r="BQ530" s="766"/>
      <c r="BR530" s="890"/>
      <c r="BS530" s="891"/>
      <c r="BT530" s="891"/>
      <c r="BU530" s="1052"/>
      <c r="BV530" s="1192"/>
      <c r="BW530" s="1192"/>
      <c r="BX530" s="1838"/>
      <c r="BY530" s="1854"/>
      <c r="BZ530" s="999"/>
    </row>
    <row r="531" spans="1:78" ht="145" x14ac:dyDescent="0.2">
      <c r="A531" s="1817"/>
      <c r="B531" s="1818"/>
      <c r="C531" s="1819"/>
      <c r="D531" s="1000" t="s">
        <v>1387</v>
      </c>
      <c r="E531" s="1003" t="s">
        <v>973</v>
      </c>
      <c r="F531" s="1006">
        <v>10</v>
      </c>
      <c r="G531" s="994" t="s">
        <v>2000</v>
      </c>
      <c r="H531" s="1012" t="s">
        <v>1247</v>
      </c>
      <c r="I531" s="1015" t="s">
        <v>1215</v>
      </c>
      <c r="J531" s="1812" t="str">
        <f>IF(D531="","",IF(D531="RG",[1]Árbol!A542,IF(D531="RIC",[1]Árbol!A542,IF(D531="RLAFT",[1]Árbol!A542,IF(D531="RF",[1]Árbol!A542,IF(I531="","",(CONCATENATE(I531," ",$M$3," ",G531," ",$M$4," ",O531," ",$M$5," ",N531))))))))</f>
        <v>Pérdida de Disponibilidad de Mesa de Servicios de la Subgerencia de Contratación  1,2,3,4 Modificación, Borrado o Acceso no autorizado a la información. 
1a, 2a, 7 Abuso de privilegios
2 y 3 Error en el uso 
 Indisponibilidad de la mesa de servicio de TI.  1. Actualización de las políticas de copias de respaldo.
1a. Ausencia de mecanismos de monitoreo
2. Ausencia de documentación
2a.Configuración incorrecta de parámetros 
3. Ausencia de recurso humano especializado que conozca el manejo completa de la herramienta.
4. Ausencia de planes de continuidad
5. Desconocimiento de políticas de seguridad de la Información
6. Posibilidad de obsolencia de la versión de la herramienta.
7. Ausencia de soporte o mantenimiento por parte del proveedor
No contar con un contrato vigente de soporte, actualización y mantenimiento de mesa de servicios CA.</v>
      </c>
      <c r="K531" s="1021" t="s">
        <v>313</v>
      </c>
      <c r="L531" s="994" t="s">
        <v>562</v>
      </c>
      <c r="M531" s="1168" t="s">
        <v>1389</v>
      </c>
      <c r="N531" s="994" t="s">
        <v>2004</v>
      </c>
      <c r="O531" s="994" t="s">
        <v>2005</v>
      </c>
      <c r="P531" s="1075" t="s">
        <v>1392</v>
      </c>
      <c r="Q531" s="1133" t="s">
        <v>1392</v>
      </c>
      <c r="R531" s="1015" t="s">
        <v>250</v>
      </c>
      <c r="S531" s="1824">
        <f>IF(R531="Muy Alta",100%,IF(R531="Alta",80%,IF(R531="Media",60%,IF(R531="Baja",40%,IF(R531="Muy Baja",20%,"")))))</f>
        <v>0.4</v>
      </c>
      <c r="T531" s="1015" t="s">
        <v>317</v>
      </c>
      <c r="U531" s="1824">
        <f>IF(T531="Catastrófico",100%,IF(T531="Mayor",80%,IF(T531="Moderado",60%,IF(T531="Menor",40%,IF(T531="Leve",20%,"")))))</f>
        <v>0.2</v>
      </c>
      <c r="V531" s="1015" t="s">
        <v>251</v>
      </c>
      <c r="W531" s="1824">
        <f>IF(V531="Catastrófico",100%,IF(V531="Mayor",80%,IF(V531="Moderado",60%,IF(V531="Menor",40%,IF(V531="Leve",20%,"")))))</f>
        <v>0.4</v>
      </c>
      <c r="X531" s="1029" t="str">
        <f>IF(Y531=100%,"Catastrófico",IF(Y531=80%,"Mayor",IF(Y531=60%,"Moderado",IF(Y531=40%,"Menor",IF(Y531=20%,"Leve","")))))</f>
        <v>Menor</v>
      </c>
      <c r="Y531" s="1824">
        <f>IF(AND(U531="",W531=""),"",MAX(U531,W531))</f>
        <v>0.4</v>
      </c>
      <c r="Z531" s="1824" t="str">
        <f>CONCATENATE(R531,X531)</f>
        <v>BajaMenor</v>
      </c>
      <c r="AA531" s="1032" t="str">
        <f>IF(Z531="Muy AltaLeve","Alto",IF(Z531="Muy AltaMenor","Alto",IF(Z531="Muy AltaModerado","Alto",IF(Z531="Muy AltaMayor","Alto",IF(Z531="Muy AltaCatastrófico","Extremo",IF(Z531="AltaLeve","Moderado",IF(Z531="AltaMenor","Moderado",IF(Z531="AltaModerado","Alto",IF(Z531="AltaMayor","Alto",IF(Z531="AltaCatastrófico","Extremo",IF(Z531="MediaLeve","Moderado",IF(Z531="MediaMenor","Moderado",IF(Z531="MediaModerado","Moderado",IF(Z531="MediaMayor","Alto",IF(Z531="MediaCatastrófico","Extremo",IF(Z531="BajaLeve","Bajo",IF(Z531="BajaMenor","Moderado",IF(Z531="BajaModerado","Moderado",IF(Z531="BajaMayor","Alto",IF(Z531="BajaCatastrófico","Extremo",IF(Z531="Muy BajaLeve","Bajo",IF(Z531="Muy BajaMenor","Bajo",IF(Z531="Muy BajaModerado","Moderado",IF(Z531="Muy BajaMayor","Alto",IF(Z531="Muy BajaCatastrófico","Extremo","")))))))))))))))))))))))))</f>
        <v>Moderado</v>
      </c>
      <c r="AB531" s="97">
        <v>1</v>
      </c>
      <c r="AC531" s="9" t="s">
        <v>2006</v>
      </c>
      <c r="AD531" s="9" t="s">
        <v>1611</v>
      </c>
      <c r="AE531" s="9" t="s">
        <v>1408</v>
      </c>
      <c r="AF531" s="99" t="str">
        <f t="shared" si="42"/>
        <v>Probabilidad</v>
      </c>
      <c r="AG531" s="10" t="s">
        <v>221</v>
      </c>
      <c r="AH531" s="787">
        <f t="shared" si="39"/>
        <v>0.25</v>
      </c>
      <c r="AI531" s="10" t="s">
        <v>222</v>
      </c>
      <c r="AJ531" s="787">
        <f t="shared" si="40"/>
        <v>0.15</v>
      </c>
      <c r="AK531" s="101">
        <f t="shared" si="41"/>
        <v>0.4</v>
      </c>
      <c r="AL531" s="100">
        <f>IFERROR(IF(AF531="Probabilidad",(S531-(+S531*AK531)),IF(AF531="Impacto",S531,"")),"")</f>
        <v>0.24</v>
      </c>
      <c r="AM531" s="100">
        <f>IFERROR(IF(AF531="Impacto",(Y531-(+Y531*AK531)),IF(AF531="Probabilidad",Y531,"")),"")</f>
        <v>0.4</v>
      </c>
      <c r="AN531" s="50" t="s">
        <v>223</v>
      </c>
      <c r="AO531" s="50" t="s">
        <v>443</v>
      </c>
      <c r="AP531" s="50" t="s">
        <v>241</v>
      </c>
      <c r="AQ531" s="50" t="s">
        <v>226</v>
      </c>
      <c r="AR531" s="1764" t="s">
        <v>2003</v>
      </c>
      <c r="AS531" s="1035">
        <f>S531</f>
        <v>0.4</v>
      </c>
      <c r="AT531" s="1035">
        <f>IF(AL531="","",MIN(AL531:AL536))</f>
        <v>7.1999999999999995E-2</v>
      </c>
      <c r="AU531" s="1032" t="str">
        <f>IFERROR(IF(AT531="","",IF(AT531&lt;=0.2,"Muy Baja",IF(AT531&lt;=0.4,"Baja",IF(AT531&lt;=0.6,"Media",IF(AT531&lt;=0.8,"Alta","Muy Alta"))))),"")</f>
        <v>Muy Baja</v>
      </c>
      <c r="AV531" s="1035">
        <f>Y531</f>
        <v>0.4</v>
      </c>
      <c r="AW531" s="1035">
        <f>IF(AM531="","",MIN(AM531:AM536))</f>
        <v>0.30000000000000004</v>
      </c>
      <c r="AX531" s="1032" t="str">
        <f>IFERROR(IF(AW531="","",IF(AW531&lt;=0.2,"Leve",IF(AW531&lt;=0.4,"Menor",IF(AW531&lt;=0.6,"Moderado",IF(AW531&lt;=0.8,"Mayor","Catastrófico"))))),"")</f>
        <v>Menor</v>
      </c>
      <c r="AY531" s="1032" t="str">
        <f>AA531</f>
        <v>Moderado</v>
      </c>
      <c r="AZ531" s="1032" t="str">
        <f>IFERROR(IF(OR(AND(AU531="Muy Baja",AX531="Leve"),AND(AU531="Muy Baja",AX531="Menor"),AND(AU531="Baja",AX531="Leve")),"Bajo",IF(OR(AND(AU531="Muy baja",AX531="Moderado"),AND(AU531="Baja",AX531="Menor"),AND(AU531="Baja",AX531="Moderado"),AND(AU531="Media",AX531="Leve"),AND(AU531="Media",AX531="Menor"),AND(AU531="Media",AX531="Moderado"),AND(AU531="Alta",AX531="Leve"),AND(AU531="Alta",AX531="Menor")),"Moderado",IF(OR(AND(AU531="Muy Baja",AX531="Mayor"),AND(AU531="Baja",AX531="Mayor"),AND(AU531="Media",AX531="Mayor"),AND(AU531="Alta",AX531="Moderado"),AND(AU531="Alta",AX531="Mayor"),AND(AU531="Muy Alta",AX531="Leve"),AND(AU531="Muy Alta",AX531="Menor"),AND(AU531="Muy Alta",AX531="Moderado"),AND(AU531="Muy Alta",AX531="Mayor")),"Alto",IF(OR(AND(AU531="Muy Baja",AX531="Catastrófico"),AND(AU531="Baja",AX531="Catastrófico"),AND(AU531="Media",AX531="Catastrófico"),AND(AU531="Alta",AX531="Catastrófico"),AND(AU531="Muy Alta",AX531="Catastrófico")),"Extremo","")))),"")</f>
        <v>Bajo</v>
      </c>
      <c r="BA531" s="1015" t="s">
        <v>255</v>
      </c>
      <c r="BB531" s="46"/>
      <c r="BC531" s="46"/>
      <c r="BD531" s="103" t="str">
        <f t="shared" si="38"/>
        <v/>
      </c>
      <c r="BE531" s="9"/>
      <c r="BF531" s="9"/>
      <c r="BG531" s="9"/>
      <c r="BH531" s="9"/>
      <c r="BI531" s="46"/>
      <c r="BJ531" s="46"/>
      <c r="BK531" s="46"/>
      <c r="BL531" s="46"/>
      <c r="BM531" s="48"/>
      <c r="BN531" s="48"/>
      <c r="BO531" s="48"/>
      <c r="BP531" s="48"/>
      <c r="BQ531" s="104"/>
      <c r="BR531" s="797"/>
      <c r="BS531" s="883"/>
      <c r="BT531" s="883"/>
      <c r="BU531" s="1050"/>
      <c r="BV531" s="1075"/>
      <c r="BW531" s="1075"/>
      <c r="BX531" s="1836"/>
      <c r="BY531" s="1852"/>
      <c r="BZ531" s="997"/>
    </row>
    <row r="532" spans="1:78" ht="145" x14ac:dyDescent="0.2">
      <c r="A532" s="1817"/>
      <c r="B532" s="1818"/>
      <c r="C532" s="1819"/>
      <c r="D532" s="1820"/>
      <c r="E532" s="1004"/>
      <c r="F532" s="1759"/>
      <c r="G532" s="995"/>
      <c r="H532" s="1013"/>
      <c r="I532" s="1774"/>
      <c r="J532" s="1767"/>
      <c r="K532" s="1022"/>
      <c r="L532" s="995"/>
      <c r="M532" s="1169"/>
      <c r="N532" s="995"/>
      <c r="O532" s="995"/>
      <c r="P532" s="1191"/>
      <c r="Q532" s="1827"/>
      <c r="R532" s="1774"/>
      <c r="S532" s="1825"/>
      <c r="T532" s="1774"/>
      <c r="U532" s="1825"/>
      <c r="V532" s="1774"/>
      <c r="W532" s="1825"/>
      <c r="X532" s="1781"/>
      <c r="Y532" s="1825"/>
      <c r="Z532" s="1825"/>
      <c r="AA532" s="1769"/>
      <c r="AB532" s="812">
        <v>2</v>
      </c>
      <c r="AC532" s="774" t="s">
        <v>1548</v>
      </c>
      <c r="AD532" s="774" t="s">
        <v>1751</v>
      </c>
      <c r="AE532" s="774" t="s">
        <v>1968</v>
      </c>
      <c r="AF532" s="813" t="str">
        <f t="shared" si="42"/>
        <v>Probabilidad</v>
      </c>
      <c r="AG532" s="780" t="s">
        <v>1657</v>
      </c>
      <c r="AH532" s="790">
        <f t="shared" si="39"/>
        <v>0.25</v>
      </c>
      <c r="AI532" s="780" t="s">
        <v>1802</v>
      </c>
      <c r="AJ532" s="790">
        <f t="shared" si="40"/>
        <v>0.15</v>
      </c>
      <c r="AK532" s="814">
        <f t="shared" si="41"/>
        <v>0.4</v>
      </c>
      <c r="AL532" s="815">
        <f>IFERROR(IF(AND(AF531="Probabilidad",AF532="Probabilidad"),(AL531-(+AL531*AK532)),IF(AF532="Probabilidad",(S531-(+S531*AK532)),IF(AF532="Impacto",AL531,""))),"")</f>
        <v>0.14399999999999999</v>
      </c>
      <c r="AM532" s="815">
        <f>IFERROR(IF(AND(AF531="Impacto",AF532="Impacto"),(AM531-(+AM531*AK532)),IF(AF532="Impacto",(Y531-(Y531*AK532)),IF(AF532="Probabilidad",AM531,""))),"")</f>
        <v>0.4</v>
      </c>
      <c r="AN532" s="751" t="s">
        <v>223</v>
      </c>
      <c r="AO532" s="751" t="s">
        <v>443</v>
      </c>
      <c r="AP532" s="751" t="s">
        <v>241</v>
      </c>
      <c r="AQ532" s="751" t="s">
        <v>226</v>
      </c>
      <c r="AR532" s="1013"/>
      <c r="AS532" s="1767"/>
      <c r="AT532" s="1767"/>
      <c r="AU532" s="1769"/>
      <c r="AV532" s="1767"/>
      <c r="AW532" s="1767"/>
      <c r="AX532" s="1769"/>
      <c r="AY532" s="1769"/>
      <c r="AZ532" s="1769"/>
      <c r="BA532" s="1774"/>
      <c r="BB532" s="789"/>
      <c r="BC532" s="789"/>
      <c r="BD532" s="822" t="str">
        <f t="shared" si="38"/>
        <v/>
      </c>
      <c r="BE532" s="774"/>
      <c r="BF532" s="774"/>
      <c r="BG532" s="774"/>
      <c r="BH532" s="774"/>
      <c r="BI532" s="789"/>
      <c r="BJ532" s="789"/>
      <c r="BK532" s="789"/>
      <c r="BL532" s="789"/>
      <c r="BM532" s="791"/>
      <c r="BN532" s="791"/>
      <c r="BO532" s="791"/>
      <c r="BP532" s="791"/>
      <c r="BQ532" s="792"/>
      <c r="BR532" s="796"/>
      <c r="BS532" s="884"/>
      <c r="BT532" s="884"/>
      <c r="BU532" s="1051"/>
      <c r="BV532" s="1191"/>
      <c r="BW532" s="1191"/>
      <c r="BX532" s="1837"/>
      <c r="BY532" s="1853"/>
      <c r="BZ532" s="998"/>
    </row>
    <row r="533" spans="1:78" ht="167" x14ac:dyDescent="0.2">
      <c r="A533" s="1817"/>
      <c r="B533" s="1818"/>
      <c r="C533" s="1819"/>
      <c r="D533" s="1820"/>
      <c r="E533" s="1004"/>
      <c r="F533" s="1759"/>
      <c r="G533" s="995"/>
      <c r="H533" s="1013"/>
      <c r="I533" s="1774"/>
      <c r="J533" s="1767"/>
      <c r="K533" s="1022"/>
      <c r="L533" s="995"/>
      <c r="M533" s="1169"/>
      <c r="N533" s="995"/>
      <c r="O533" s="995"/>
      <c r="P533" s="1191"/>
      <c r="Q533" s="1827"/>
      <c r="R533" s="1774"/>
      <c r="S533" s="1825"/>
      <c r="T533" s="1774"/>
      <c r="U533" s="1825"/>
      <c r="V533" s="1774"/>
      <c r="W533" s="1825"/>
      <c r="X533" s="1781"/>
      <c r="Y533" s="1825"/>
      <c r="Z533" s="1825"/>
      <c r="AA533" s="1769"/>
      <c r="AB533" s="812">
        <v>3</v>
      </c>
      <c r="AC533" s="774" t="s">
        <v>2007</v>
      </c>
      <c r="AD533" s="774">
        <v>4</v>
      </c>
      <c r="AE533" s="774" t="s">
        <v>1631</v>
      </c>
      <c r="AF533" s="813" t="str">
        <f t="shared" si="42"/>
        <v>Impacto</v>
      </c>
      <c r="AG533" s="780" t="s">
        <v>264</v>
      </c>
      <c r="AH533" s="790">
        <f t="shared" si="39"/>
        <v>0.1</v>
      </c>
      <c r="AI533" s="780" t="s">
        <v>222</v>
      </c>
      <c r="AJ533" s="790">
        <f t="shared" si="40"/>
        <v>0.15</v>
      </c>
      <c r="AK533" s="814">
        <f t="shared" si="41"/>
        <v>0.25</v>
      </c>
      <c r="AL533" s="815">
        <f>IFERROR(IF(AND(AF532="Probabilidad",AF533="Probabilidad"),(AL532-(+AL532*AK533)),IF(AND(AF532="Impacto",AF533="Probabilidad"),(AL531-(+AL531*AK533)),IF(AF533="Impacto",AL532,""))),"")</f>
        <v>0.14399999999999999</v>
      </c>
      <c r="AM533" s="815">
        <f>IFERROR(IF(AND(AF532="Impacto",AF533="Impacto"),(AM532-(+AM532*AK533)),IF(AND(AF532="Probabilidad",AF533="Impacto"),(AM531-(+AM531*AK533)),IF(AF533="Probabilidad",AM532,""))),"")</f>
        <v>0.30000000000000004</v>
      </c>
      <c r="AN533" s="751" t="s">
        <v>1157</v>
      </c>
      <c r="AO533" s="751" t="s">
        <v>291</v>
      </c>
      <c r="AP533" s="751" t="s">
        <v>241</v>
      </c>
      <c r="AQ533" s="751" t="s">
        <v>226</v>
      </c>
      <c r="AR533" s="1013"/>
      <c r="AS533" s="1767"/>
      <c r="AT533" s="1767"/>
      <c r="AU533" s="1769"/>
      <c r="AV533" s="1767"/>
      <c r="AW533" s="1767"/>
      <c r="AX533" s="1769"/>
      <c r="AY533" s="1769"/>
      <c r="AZ533" s="1769"/>
      <c r="BA533" s="1774"/>
      <c r="BB533" s="789"/>
      <c r="BC533" s="789"/>
      <c r="BD533" s="822" t="str">
        <f t="shared" si="38"/>
        <v/>
      </c>
      <c r="BE533" s="774"/>
      <c r="BF533" s="774"/>
      <c r="BG533" s="774"/>
      <c r="BH533" s="774"/>
      <c r="BI533" s="789"/>
      <c r="BJ533" s="789"/>
      <c r="BK533" s="789"/>
      <c r="BL533" s="789"/>
      <c r="BM533" s="791"/>
      <c r="BN533" s="791"/>
      <c r="BO533" s="791"/>
      <c r="BP533" s="791"/>
      <c r="BQ533" s="792"/>
      <c r="BR533" s="796"/>
      <c r="BS533" s="884"/>
      <c r="BT533" s="884"/>
      <c r="BU533" s="1051"/>
      <c r="BV533" s="1191"/>
      <c r="BW533" s="1191"/>
      <c r="BX533" s="1837"/>
      <c r="BY533" s="1853"/>
      <c r="BZ533" s="998"/>
    </row>
    <row r="534" spans="1:78" ht="118" x14ac:dyDescent="0.2">
      <c r="A534" s="1817"/>
      <c r="B534" s="1818"/>
      <c r="C534" s="1819"/>
      <c r="D534" s="1820"/>
      <c r="E534" s="1004"/>
      <c r="F534" s="1759"/>
      <c r="G534" s="995"/>
      <c r="H534" s="1013"/>
      <c r="I534" s="1774"/>
      <c r="J534" s="1767"/>
      <c r="K534" s="1022"/>
      <c r="L534" s="995"/>
      <c r="M534" s="1169"/>
      <c r="N534" s="995"/>
      <c r="O534" s="995"/>
      <c r="P534" s="1191"/>
      <c r="Q534" s="1827"/>
      <c r="R534" s="1774"/>
      <c r="S534" s="1825"/>
      <c r="T534" s="1774"/>
      <c r="U534" s="1825"/>
      <c r="V534" s="1774"/>
      <c r="W534" s="1825"/>
      <c r="X534" s="1781"/>
      <c r="Y534" s="1825"/>
      <c r="Z534" s="1825"/>
      <c r="AA534" s="1769"/>
      <c r="AB534" s="812">
        <v>4</v>
      </c>
      <c r="AC534" s="774" t="s">
        <v>2008</v>
      </c>
      <c r="AD534" s="774">
        <v>4</v>
      </c>
      <c r="AE534" s="774" t="s">
        <v>1631</v>
      </c>
      <c r="AF534" s="813" t="str">
        <f t="shared" si="42"/>
        <v>Probabilidad</v>
      </c>
      <c r="AG534" s="780" t="s">
        <v>221</v>
      </c>
      <c r="AH534" s="790">
        <f t="shared" si="39"/>
        <v>0.25</v>
      </c>
      <c r="AI534" s="780" t="s">
        <v>734</v>
      </c>
      <c r="AJ534" s="790">
        <f t="shared" si="40"/>
        <v>0.25</v>
      </c>
      <c r="AK534" s="814">
        <f t="shared" si="41"/>
        <v>0.5</v>
      </c>
      <c r="AL534" s="815">
        <f>IFERROR(IF(AND(AF533="Probabilidad",AF534="Probabilidad"),(AL533-(+AL533*AK534)),IF(AND(AF533="Impacto",AF534="Probabilidad"),(AL532-(+AL532*AK534)),IF(AF534="Impacto",AL533,""))),"")</f>
        <v>7.1999999999999995E-2</v>
      </c>
      <c r="AM534" s="815">
        <f>IFERROR(IF(AND(AF533="Impacto",AF534="Impacto"),(AM533-(+AM533*AK534)),IF(AND(AF533="Probabilidad",AF534="Impacto"),(AM532-(+AM532*AK534)),IF(AF534="Probabilidad",AM533,""))),"")</f>
        <v>0.30000000000000004</v>
      </c>
      <c r="AN534" s="751" t="s">
        <v>1157</v>
      </c>
      <c r="AO534" s="751" t="s">
        <v>443</v>
      </c>
      <c r="AP534" s="751" t="s">
        <v>241</v>
      </c>
      <c r="AQ534" s="751" t="s">
        <v>226</v>
      </c>
      <c r="AR534" s="1013"/>
      <c r="AS534" s="1767"/>
      <c r="AT534" s="1767"/>
      <c r="AU534" s="1769"/>
      <c r="AV534" s="1767"/>
      <c r="AW534" s="1767"/>
      <c r="AX534" s="1769"/>
      <c r="AY534" s="1769"/>
      <c r="AZ534" s="1769"/>
      <c r="BA534" s="1774"/>
      <c r="BB534" s="789"/>
      <c r="BC534" s="789"/>
      <c r="BD534" s="822" t="str">
        <f t="shared" si="38"/>
        <v/>
      </c>
      <c r="BE534" s="774"/>
      <c r="BF534" s="774"/>
      <c r="BG534" s="774"/>
      <c r="BH534" s="774"/>
      <c r="BI534" s="789"/>
      <c r="BJ534" s="789"/>
      <c r="BK534" s="789"/>
      <c r="BL534" s="789"/>
      <c r="BM534" s="791"/>
      <c r="BN534" s="791"/>
      <c r="BO534" s="791"/>
      <c r="BP534" s="791"/>
      <c r="BQ534" s="792"/>
      <c r="BR534" s="796"/>
      <c r="BS534" s="884"/>
      <c r="BT534" s="884"/>
      <c r="BU534" s="1051"/>
      <c r="BV534" s="1191"/>
      <c r="BW534" s="1191"/>
      <c r="BX534" s="1837"/>
      <c r="BY534" s="1853"/>
      <c r="BZ534" s="998"/>
    </row>
    <row r="535" spans="1:78" ht="16" x14ac:dyDescent="0.2">
      <c r="A535" s="1817"/>
      <c r="B535" s="1818"/>
      <c r="C535" s="1819"/>
      <c r="D535" s="1820"/>
      <c r="E535" s="1004"/>
      <c r="F535" s="1759"/>
      <c r="G535" s="995"/>
      <c r="H535" s="1013"/>
      <c r="I535" s="1774"/>
      <c r="J535" s="1767"/>
      <c r="K535" s="1022"/>
      <c r="L535" s="995"/>
      <c r="M535" s="1169"/>
      <c r="N535" s="995"/>
      <c r="O535" s="995"/>
      <c r="P535" s="1191"/>
      <c r="Q535" s="1827"/>
      <c r="R535" s="1774"/>
      <c r="S535" s="1825"/>
      <c r="T535" s="1774"/>
      <c r="U535" s="1825"/>
      <c r="V535" s="1774"/>
      <c r="W535" s="1825"/>
      <c r="X535" s="1781"/>
      <c r="Y535" s="1825"/>
      <c r="Z535" s="1825"/>
      <c r="AA535" s="1769"/>
      <c r="AB535" s="812">
        <v>5</v>
      </c>
      <c r="AC535" s="774"/>
      <c r="AD535" s="774"/>
      <c r="AE535" s="774"/>
      <c r="AF535" s="813" t="str">
        <f t="shared" si="42"/>
        <v/>
      </c>
      <c r="AG535" s="780"/>
      <c r="AH535" s="790" t="str">
        <f t="shared" si="39"/>
        <v/>
      </c>
      <c r="AI535" s="780"/>
      <c r="AJ535" s="790" t="str">
        <f t="shared" si="40"/>
        <v/>
      </c>
      <c r="AK535" s="814" t="str">
        <f t="shared" si="41"/>
        <v/>
      </c>
      <c r="AL535" s="815" t="str">
        <f>IFERROR(IF(AND(AF534="Probabilidad",AF535="Probabilidad"),(AL534-(+AL534*AK535)),IF(AND(AF534="Impacto",AF535="Probabilidad"),(AL533-(+AL533*AK535)),IF(AF535="Impacto",AL534,""))),"")</f>
        <v/>
      </c>
      <c r="AM535" s="815" t="str">
        <f>IFERROR(IF(AND(AF534="Impacto",AF535="Impacto"),(AM534-(+AM534*AK535)),IF(AND(AF534="Probabilidad",AF535="Impacto"),(AM533-(+AM533*AK535)),IF(AF535="Probabilidad",AM534,""))),"")</f>
        <v/>
      </c>
      <c r="AN535" s="751"/>
      <c r="AO535" s="751"/>
      <c r="AP535" s="751"/>
      <c r="AQ535" s="751"/>
      <c r="AR535" s="1013"/>
      <c r="AS535" s="1767"/>
      <c r="AT535" s="1767"/>
      <c r="AU535" s="1769"/>
      <c r="AV535" s="1767"/>
      <c r="AW535" s="1767"/>
      <c r="AX535" s="1769"/>
      <c r="AY535" s="1769"/>
      <c r="AZ535" s="1769"/>
      <c r="BA535" s="1774"/>
      <c r="BB535" s="789"/>
      <c r="BC535" s="789"/>
      <c r="BD535" s="822" t="str">
        <f t="shared" si="38"/>
        <v/>
      </c>
      <c r="BE535" s="774"/>
      <c r="BF535" s="774"/>
      <c r="BG535" s="774"/>
      <c r="BH535" s="774"/>
      <c r="BI535" s="789"/>
      <c r="BJ535" s="789"/>
      <c r="BK535" s="789"/>
      <c r="BL535" s="789"/>
      <c r="BM535" s="791"/>
      <c r="BN535" s="791"/>
      <c r="BO535" s="791"/>
      <c r="BP535" s="791"/>
      <c r="BQ535" s="792"/>
      <c r="BR535" s="796"/>
      <c r="BS535" s="884"/>
      <c r="BT535" s="884"/>
      <c r="BU535" s="1051"/>
      <c r="BV535" s="1191"/>
      <c r="BW535" s="1191"/>
      <c r="BX535" s="1837"/>
      <c r="BY535" s="1853"/>
      <c r="BZ535" s="998"/>
    </row>
    <row r="536" spans="1:78" ht="17" thickBot="1" x14ac:dyDescent="0.25">
      <c r="A536" s="1817"/>
      <c r="B536" s="1818"/>
      <c r="C536" s="1819"/>
      <c r="D536" s="1821"/>
      <c r="E536" s="1005"/>
      <c r="F536" s="1760"/>
      <c r="G536" s="996"/>
      <c r="H536" s="1014"/>
      <c r="I536" s="1775"/>
      <c r="J536" s="1768"/>
      <c r="K536" s="1023"/>
      <c r="L536" s="996"/>
      <c r="M536" s="1170"/>
      <c r="N536" s="996"/>
      <c r="O536" s="996"/>
      <c r="P536" s="1192"/>
      <c r="Q536" s="1828"/>
      <c r="R536" s="1775"/>
      <c r="S536" s="1826"/>
      <c r="T536" s="1775"/>
      <c r="U536" s="1826"/>
      <c r="V536" s="1775"/>
      <c r="W536" s="1826"/>
      <c r="X536" s="1782"/>
      <c r="Y536" s="1826"/>
      <c r="Z536" s="1826"/>
      <c r="AA536" s="1770"/>
      <c r="AB536" s="773">
        <v>6</v>
      </c>
      <c r="AC536" s="757"/>
      <c r="AD536" s="757"/>
      <c r="AE536" s="757"/>
      <c r="AF536" s="896" t="str">
        <f t="shared" si="42"/>
        <v/>
      </c>
      <c r="AG536" s="888"/>
      <c r="AH536" s="887" t="str">
        <f t="shared" si="39"/>
        <v/>
      </c>
      <c r="AI536" s="888"/>
      <c r="AJ536" s="887" t="str">
        <f t="shared" si="40"/>
        <v/>
      </c>
      <c r="AK536" s="889" t="str">
        <f t="shared" si="41"/>
        <v/>
      </c>
      <c r="AL536" s="935" t="str">
        <f>IFERROR(IF(AND(AF535="Probabilidad",AF536="Probabilidad"),(AL535-(+AL535*AK536)),IF(AND(AF535="Impacto",AF536="Probabilidad"),(AL534-(+AL534*AK536)),IF(AF536="Impacto",AL535,""))),"")</f>
        <v/>
      </c>
      <c r="AM536" s="935" t="str">
        <f>IFERROR(IF(AND(AF535="Impacto",AF536="Impacto"),(AM535-(+AM535*AK536)),IF(AND(AF535="Probabilidad",AF536="Impacto"),(AM534-(+AM534*AK536)),IF(AF536="Probabilidad",AM535,""))),"")</f>
        <v/>
      </c>
      <c r="AN536" s="51"/>
      <c r="AO536" s="51"/>
      <c r="AP536" s="51"/>
      <c r="AQ536" s="51"/>
      <c r="AR536" s="1014"/>
      <c r="AS536" s="1768"/>
      <c r="AT536" s="1768"/>
      <c r="AU536" s="1770"/>
      <c r="AV536" s="1768"/>
      <c r="AW536" s="1768"/>
      <c r="AX536" s="1770"/>
      <c r="AY536" s="1770"/>
      <c r="AZ536" s="1770"/>
      <c r="BA536" s="1775"/>
      <c r="BB536" s="770"/>
      <c r="BC536" s="770"/>
      <c r="BD536" s="762" t="str">
        <f t="shared" si="38"/>
        <v/>
      </c>
      <c r="BE536" s="757"/>
      <c r="BF536" s="757"/>
      <c r="BG536" s="757"/>
      <c r="BH536" s="757"/>
      <c r="BI536" s="770"/>
      <c r="BJ536" s="770"/>
      <c r="BK536" s="770"/>
      <c r="BL536" s="770"/>
      <c r="BM536" s="749"/>
      <c r="BN536" s="749"/>
      <c r="BO536" s="749"/>
      <c r="BP536" s="749"/>
      <c r="BQ536" s="766"/>
      <c r="BR536" s="890"/>
      <c r="BS536" s="891"/>
      <c r="BT536" s="891"/>
      <c r="BU536" s="1052"/>
      <c r="BV536" s="1192"/>
      <c r="BW536" s="1192"/>
      <c r="BX536" s="1838"/>
      <c r="BY536" s="1854"/>
      <c r="BZ536" s="999"/>
    </row>
    <row r="537" spans="1:78" ht="145" x14ac:dyDescent="0.2">
      <c r="A537" s="1817"/>
      <c r="B537" s="1818"/>
      <c r="C537" s="1819"/>
      <c r="D537" s="1000" t="s">
        <v>1387</v>
      </c>
      <c r="E537" s="1003" t="s">
        <v>973</v>
      </c>
      <c r="F537" s="1006">
        <v>11</v>
      </c>
      <c r="G537" s="994" t="s">
        <v>2009</v>
      </c>
      <c r="H537" s="1012" t="s">
        <v>1247</v>
      </c>
      <c r="I537" s="1015" t="s">
        <v>1218</v>
      </c>
      <c r="J537" s="1812" t="str">
        <f>IF(D537="","",IF(D537="RG",[1]Árbol!A548,IF(D537="RIC",[1]Árbol!A548,IF(D537="RLAFT",[1]Árbol!A548,IF(D537="RF",[1]Árbol!A548,IF(I537="","",(CONCATENATE(I537," ",$M$3," ",G537," ",$M$4," ",O537," ",$M$5," ",N537))))))))</f>
        <v>Pérdida de confidencialidad e integridad de Pandora - Módulo de Contratación   1. Pérdida, corrupción, o modificación no autorizada de la información.
2. Espionaje remoto
3. Fallas Humanas, Error en el uso  1. Deficiencia en la autorización de permisos y acceso de la información.
2. Acceso intencionado por parte de personal no autorizado.
3. Ausencia o insuficiencia de pruebas de software
4. Defectos bien conocidos en el software</v>
      </c>
      <c r="K537" s="1021" t="s">
        <v>313</v>
      </c>
      <c r="L537" s="994" t="s">
        <v>562</v>
      </c>
      <c r="M537" s="1168" t="s">
        <v>1389</v>
      </c>
      <c r="N537" s="994" t="s">
        <v>2010</v>
      </c>
      <c r="O537" s="994" t="s">
        <v>2011</v>
      </c>
      <c r="P537" s="1075" t="s">
        <v>1392</v>
      </c>
      <c r="Q537" s="1133" t="s">
        <v>1392</v>
      </c>
      <c r="R537" s="1015" t="s">
        <v>250</v>
      </c>
      <c r="S537" s="1824">
        <f>IF(R537="Muy Alta",100%,IF(R537="Alta",80%,IF(R537="Media",60%,IF(R537="Baja",40%,IF(R537="Muy Baja",20%,"")))))</f>
        <v>0.4</v>
      </c>
      <c r="T537" s="1015" t="s">
        <v>317</v>
      </c>
      <c r="U537" s="1824">
        <f>IF(T537="Catastrófico",100%,IF(T537="Mayor",80%,IF(T537="Moderado",60%,IF(T537="Menor",40%,IF(T537="Leve",20%,"")))))</f>
        <v>0.2</v>
      </c>
      <c r="V537" s="1015" t="s">
        <v>251</v>
      </c>
      <c r="W537" s="1824">
        <f>IF(V537="Catastrófico",100%,IF(V537="Mayor",80%,IF(V537="Moderado",60%,IF(V537="Menor",40%,IF(V537="Leve",20%,"")))))</f>
        <v>0.4</v>
      </c>
      <c r="X537" s="1029" t="str">
        <f>IF(Y537=100%,"Catastrófico",IF(Y537=80%,"Mayor",IF(Y537=60%,"Moderado",IF(Y537=40%,"Menor",IF(Y537=20%,"Leve","")))))</f>
        <v>Menor</v>
      </c>
      <c r="Y537" s="1824">
        <f>IF(AND(U537="",W537=""),"",MAX(U537,W537))</f>
        <v>0.4</v>
      </c>
      <c r="Z537" s="1824" t="str">
        <f>CONCATENATE(R537,X537)</f>
        <v>BajaMenor</v>
      </c>
      <c r="AA537" s="1032" t="str">
        <f>IF(Z537="Muy AltaLeve","Alto",IF(Z537="Muy AltaMenor","Alto",IF(Z537="Muy AltaModerado","Alto",IF(Z537="Muy AltaMayor","Alto",IF(Z537="Muy AltaCatastrófico","Extremo",IF(Z537="AltaLeve","Moderado",IF(Z537="AltaMenor","Moderado",IF(Z537="AltaModerado","Alto",IF(Z537="AltaMayor","Alto",IF(Z537="AltaCatastrófico","Extremo",IF(Z537="MediaLeve","Moderado",IF(Z537="MediaMenor","Moderado",IF(Z537="MediaModerado","Moderado",IF(Z537="MediaMayor","Alto",IF(Z537="MediaCatastrófico","Extremo",IF(Z537="BajaLeve","Bajo",IF(Z537="BajaMenor","Moderado",IF(Z537="BajaModerado","Moderado",IF(Z537="BajaMayor","Alto",IF(Z537="BajaCatastrófico","Extremo",IF(Z537="Muy BajaLeve","Bajo",IF(Z537="Muy BajaMenor","Bajo",IF(Z537="Muy BajaModerado","Moderado",IF(Z537="Muy BajaMayor","Alto",IF(Z537="Muy BajaCatastrófico","Extremo","")))))))))))))))))))))))))</f>
        <v>Moderado</v>
      </c>
      <c r="AB537" s="97">
        <v>1</v>
      </c>
      <c r="AC537" s="9" t="s">
        <v>1417</v>
      </c>
      <c r="AD537" s="9">
        <v>1</v>
      </c>
      <c r="AE537" s="9" t="s">
        <v>1925</v>
      </c>
      <c r="AF537" s="99" t="str">
        <f t="shared" si="42"/>
        <v>Probabilidad</v>
      </c>
      <c r="AG537" s="10" t="s">
        <v>281</v>
      </c>
      <c r="AH537" s="787">
        <f t="shared" si="39"/>
        <v>0.15</v>
      </c>
      <c r="AI537" s="10" t="s">
        <v>222</v>
      </c>
      <c r="AJ537" s="787">
        <f t="shared" si="40"/>
        <v>0.15</v>
      </c>
      <c r="AK537" s="101">
        <f t="shared" si="41"/>
        <v>0.3</v>
      </c>
      <c r="AL537" s="100">
        <f>IFERROR(IF(AF537="Probabilidad",(S537-(+S537*AK537)),IF(AF537="Impacto",S537,"")),"")</f>
        <v>0.28000000000000003</v>
      </c>
      <c r="AM537" s="100">
        <f>IFERROR(IF(AF537="Impacto",(Y537-(+Y537*AK537)),IF(AF537="Probabilidad",Y537,"")),"")</f>
        <v>0.4</v>
      </c>
      <c r="AN537" s="50" t="s">
        <v>223</v>
      </c>
      <c r="AO537" s="50" t="s">
        <v>443</v>
      </c>
      <c r="AP537" s="50" t="s">
        <v>241</v>
      </c>
      <c r="AQ537" s="50" t="s">
        <v>226</v>
      </c>
      <c r="AR537" s="1764" t="s">
        <v>1448</v>
      </c>
      <c r="AS537" s="1035">
        <f>S537</f>
        <v>0.4</v>
      </c>
      <c r="AT537" s="1035">
        <f>IF(AL537="","",MIN(AL537:AL542))</f>
        <v>0.1176</v>
      </c>
      <c r="AU537" s="1032" t="str">
        <f>IFERROR(IF(AT537="","",IF(AT537&lt;=0.2,"Muy Baja",IF(AT537&lt;=0.4,"Baja",IF(AT537&lt;=0.6,"Media",IF(AT537&lt;=0.8,"Alta","Muy Alta"))))),"")</f>
        <v>Muy Baja</v>
      </c>
      <c r="AV537" s="1035">
        <f>Y537</f>
        <v>0.4</v>
      </c>
      <c r="AW537" s="1035">
        <f>IF(AM537="","",MIN(AM537:AM542))</f>
        <v>0.22500000000000003</v>
      </c>
      <c r="AX537" s="1032" t="str">
        <f>IFERROR(IF(AW537="","",IF(AW537&lt;=0.2,"Leve",IF(AW537&lt;=0.4,"Menor",IF(AW537&lt;=0.6,"Moderado",IF(AW537&lt;=0.8,"Mayor","Catastrófico"))))),"")</f>
        <v>Menor</v>
      </c>
      <c r="AY537" s="1032" t="str">
        <f>AA537</f>
        <v>Moderado</v>
      </c>
      <c r="AZ537" s="1032" t="str">
        <f>IFERROR(IF(OR(AND(AU537="Muy Baja",AX537="Leve"),AND(AU537="Muy Baja",AX537="Menor"),AND(AU537="Baja",AX537="Leve")),"Bajo",IF(OR(AND(AU537="Muy baja",AX537="Moderado"),AND(AU537="Baja",AX537="Menor"),AND(AU537="Baja",AX537="Moderado"),AND(AU537="Media",AX537="Leve"),AND(AU537="Media",AX537="Menor"),AND(AU537="Media",AX537="Moderado"),AND(AU537="Alta",AX537="Leve"),AND(AU537="Alta",AX537="Menor")),"Moderado",IF(OR(AND(AU537="Muy Baja",AX537="Mayor"),AND(AU537="Baja",AX537="Mayor"),AND(AU537="Media",AX537="Mayor"),AND(AU537="Alta",AX537="Moderado"),AND(AU537="Alta",AX537="Mayor"),AND(AU537="Muy Alta",AX537="Leve"),AND(AU537="Muy Alta",AX537="Menor"),AND(AU537="Muy Alta",AX537="Moderado"),AND(AU537="Muy Alta",AX537="Mayor")),"Alto",IF(OR(AND(AU537="Muy Baja",AX537="Catastrófico"),AND(AU537="Baja",AX537="Catastrófico"),AND(AU537="Media",AX537="Catastrófico"),AND(AU537="Alta",AX537="Catastrófico"),AND(AU537="Muy Alta",AX537="Catastrófico")),"Extremo","")))),"")</f>
        <v>Bajo</v>
      </c>
      <c r="BA537" s="1015" t="s">
        <v>255</v>
      </c>
      <c r="BB537" s="46"/>
      <c r="BC537" s="46"/>
      <c r="BD537" s="103" t="str">
        <f t="shared" si="38"/>
        <v/>
      </c>
      <c r="BE537" s="9"/>
      <c r="BF537" s="9"/>
      <c r="BG537" s="9"/>
      <c r="BH537" s="9"/>
      <c r="BI537" s="46"/>
      <c r="BJ537" s="46"/>
      <c r="BK537" s="46"/>
      <c r="BL537" s="46"/>
      <c r="BM537" s="48"/>
      <c r="BN537" s="48"/>
      <c r="BO537" s="48"/>
      <c r="BP537" s="48"/>
      <c r="BQ537" s="104"/>
      <c r="BR537" s="797"/>
      <c r="BS537" s="883"/>
      <c r="BT537" s="883"/>
      <c r="BU537" s="1050"/>
      <c r="BV537" s="1075"/>
      <c r="BW537" s="1075"/>
      <c r="BX537" s="1836"/>
      <c r="BY537" s="1852"/>
      <c r="BZ537" s="997"/>
    </row>
    <row r="538" spans="1:78" ht="167" x14ac:dyDescent="0.2">
      <c r="A538" s="1817"/>
      <c r="B538" s="1818"/>
      <c r="C538" s="1819"/>
      <c r="D538" s="1820"/>
      <c r="E538" s="1004"/>
      <c r="F538" s="1759"/>
      <c r="G538" s="995"/>
      <c r="H538" s="1013"/>
      <c r="I538" s="1774"/>
      <c r="J538" s="1767"/>
      <c r="K538" s="1022"/>
      <c r="L538" s="995"/>
      <c r="M538" s="1169"/>
      <c r="N538" s="995"/>
      <c r="O538" s="995"/>
      <c r="P538" s="1191"/>
      <c r="Q538" s="1827"/>
      <c r="R538" s="1774"/>
      <c r="S538" s="1825"/>
      <c r="T538" s="1774"/>
      <c r="U538" s="1825"/>
      <c r="V538" s="1774"/>
      <c r="W538" s="1825"/>
      <c r="X538" s="1781"/>
      <c r="Y538" s="1825"/>
      <c r="Z538" s="1825"/>
      <c r="AA538" s="1769"/>
      <c r="AB538" s="812">
        <v>2</v>
      </c>
      <c r="AC538" s="774" t="s">
        <v>1451</v>
      </c>
      <c r="AD538" s="774">
        <v>1.2</v>
      </c>
      <c r="AE538" s="774" t="s">
        <v>1925</v>
      </c>
      <c r="AF538" s="813" t="str">
        <f t="shared" si="42"/>
        <v>Impacto</v>
      </c>
      <c r="AG538" s="780" t="s">
        <v>264</v>
      </c>
      <c r="AH538" s="790">
        <f t="shared" si="39"/>
        <v>0.1</v>
      </c>
      <c r="AI538" s="780" t="s">
        <v>222</v>
      </c>
      <c r="AJ538" s="790">
        <f t="shared" si="40"/>
        <v>0.15</v>
      </c>
      <c r="AK538" s="814">
        <f t="shared" si="41"/>
        <v>0.25</v>
      </c>
      <c r="AL538" s="815">
        <f>IFERROR(IF(AND(AF537="Probabilidad",AF538="Probabilidad"),(AL537-(+AL537*AK538)),IF(AF538="Probabilidad",(S537-(+S537*AK538)),IF(AF538="Impacto",AL537,""))),"")</f>
        <v>0.28000000000000003</v>
      </c>
      <c r="AM538" s="815">
        <f>IFERROR(IF(AND(AF537="Impacto",AF538="Impacto"),(AM537-(+AM537*AK538)),IF(AF538="Impacto",(Y537-(Y537*AK538)),IF(AF538="Probabilidad",AM537,""))),"")</f>
        <v>0.30000000000000004</v>
      </c>
      <c r="AN538" s="751" t="s">
        <v>223</v>
      </c>
      <c r="AO538" s="751" t="s">
        <v>291</v>
      </c>
      <c r="AP538" s="751" t="s">
        <v>241</v>
      </c>
      <c r="AQ538" s="751" t="s">
        <v>226</v>
      </c>
      <c r="AR538" s="1013"/>
      <c r="AS538" s="1767"/>
      <c r="AT538" s="1767"/>
      <c r="AU538" s="1769"/>
      <c r="AV538" s="1767"/>
      <c r="AW538" s="1767"/>
      <c r="AX538" s="1769"/>
      <c r="AY538" s="1769"/>
      <c r="AZ538" s="1769"/>
      <c r="BA538" s="1774"/>
      <c r="BB538" s="789"/>
      <c r="BC538" s="789"/>
      <c r="BD538" s="822" t="str">
        <f t="shared" si="38"/>
        <v/>
      </c>
      <c r="BE538" s="774"/>
      <c r="BF538" s="774"/>
      <c r="BG538" s="774"/>
      <c r="BH538" s="774"/>
      <c r="BI538" s="789"/>
      <c r="BJ538" s="789"/>
      <c r="BK538" s="789"/>
      <c r="BL538" s="789"/>
      <c r="BM538" s="791"/>
      <c r="BN538" s="791"/>
      <c r="BO538" s="791"/>
      <c r="BP538" s="791"/>
      <c r="BQ538" s="792"/>
      <c r="BR538" s="796"/>
      <c r="BS538" s="884"/>
      <c r="BT538" s="884"/>
      <c r="BU538" s="1051"/>
      <c r="BV538" s="1191"/>
      <c r="BW538" s="1191"/>
      <c r="BX538" s="1837"/>
      <c r="BY538" s="1853"/>
      <c r="BZ538" s="998"/>
    </row>
    <row r="539" spans="1:78" ht="145" x14ac:dyDescent="0.2">
      <c r="A539" s="1817"/>
      <c r="B539" s="1818"/>
      <c r="C539" s="1819"/>
      <c r="D539" s="1820"/>
      <c r="E539" s="1004"/>
      <c r="F539" s="1759"/>
      <c r="G539" s="995"/>
      <c r="H539" s="1013"/>
      <c r="I539" s="1774"/>
      <c r="J539" s="1767"/>
      <c r="K539" s="1022"/>
      <c r="L539" s="995"/>
      <c r="M539" s="1169"/>
      <c r="N539" s="995"/>
      <c r="O539" s="995"/>
      <c r="P539" s="1191"/>
      <c r="Q539" s="1827"/>
      <c r="R539" s="1774"/>
      <c r="S539" s="1825"/>
      <c r="T539" s="1774"/>
      <c r="U539" s="1825"/>
      <c r="V539" s="1774"/>
      <c r="W539" s="1825"/>
      <c r="X539" s="1781"/>
      <c r="Y539" s="1825"/>
      <c r="Z539" s="1825"/>
      <c r="AA539" s="1769"/>
      <c r="AB539" s="812">
        <v>3</v>
      </c>
      <c r="AC539" s="774" t="s">
        <v>2012</v>
      </c>
      <c r="AD539" s="774">
        <v>3.4</v>
      </c>
      <c r="AE539" s="774" t="s">
        <v>1968</v>
      </c>
      <c r="AF539" s="813" t="str">
        <f t="shared" si="42"/>
        <v>Probabilidad</v>
      </c>
      <c r="AG539" s="780" t="s">
        <v>281</v>
      </c>
      <c r="AH539" s="790">
        <f t="shared" si="39"/>
        <v>0.15</v>
      </c>
      <c r="AI539" s="780" t="s">
        <v>222</v>
      </c>
      <c r="AJ539" s="790">
        <f t="shared" si="40"/>
        <v>0.15</v>
      </c>
      <c r="AK539" s="814">
        <f t="shared" si="41"/>
        <v>0.3</v>
      </c>
      <c r="AL539" s="815">
        <f>IFERROR(IF(AND(AF538="Probabilidad",AF539="Probabilidad"),(AL538-(+AL538*AK539)),IF(AND(AF538="Impacto",AF539="Probabilidad"),(AL537-(+AL537*AK539)),IF(AF539="Impacto",AL538,""))),"")</f>
        <v>0.19600000000000001</v>
      </c>
      <c r="AM539" s="815">
        <f>IFERROR(IF(AND(AF538="Impacto",AF539="Impacto"),(AM538-(+AM538*AK539)),IF(AND(AF538="Probabilidad",AF539="Impacto"),(AM537-(+AM537*AK539)),IF(AF539="Probabilidad",AM538,""))),"")</f>
        <v>0.30000000000000004</v>
      </c>
      <c r="AN539" s="751" t="s">
        <v>223</v>
      </c>
      <c r="AO539" s="751" t="s">
        <v>443</v>
      </c>
      <c r="AP539" s="751" t="s">
        <v>241</v>
      </c>
      <c r="AQ539" s="751" t="s">
        <v>226</v>
      </c>
      <c r="AR539" s="1013"/>
      <c r="AS539" s="1767"/>
      <c r="AT539" s="1767"/>
      <c r="AU539" s="1769"/>
      <c r="AV539" s="1767"/>
      <c r="AW539" s="1767"/>
      <c r="AX539" s="1769"/>
      <c r="AY539" s="1769"/>
      <c r="AZ539" s="1769"/>
      <c r="BA539" s="1774"/>
      <c r="BB539" s="789"/>
      <c r="BC539" s="789"/>
      <c r="BD539" s="822" t="str">
        <f t="shared" si="38"/>
        <v/>
      </c>
      <c r="BE539" s="774"/>
      <c r="BF539" s="774"/>
      <c r="BG539" s="774"/>
      <c r="BH539" s="774"/>
      <c r="BI539" s="789"/>
      <c r="BJ539" s="789"/>
      <c r="BK539" s="789"/>
      <c r="BL539" s="789"/>
      <c r="BM539" s="791"/>
      <c r="BN539" s="791"/>
      <c r="BO539" s="791"/>
      <c r="BP539" s="791"/>
      <c r="BQ539" s="792"/>
      <c r="BR539" s="796"/>
      <c r="BS539" s="884"/>
      <c r="BT539" s="884"/>
      <c r="BU539" s="1051"/>
      <c r="BV539" s="1191"/>
      <c r="BW539" s="1191"/>
      <c r="BX539" s="1837"/>
      <c r="BY539" s="1853"/>
      <c r="BZ539" s="998"/>
    </row>
    <row r="540" spans="1:78" ht="167" x14ac:dyDescent="0.2">
      <c r="A540" s="1817"/>
      <c r="B540" s="1818"/>
      <c r="C540" s="1819"/>
      <c r="D540" s="1820"/>
      <c r="E540" s="1004"/>
      <c r="F540" s="1759"/>
      <c r="G540" s="995"/>
      <c r="H540" s="1013"/>
      <c r="I540" s="1774"/>
      <c r="J540" s="1767"/>
      <c r="K540" s="1022"/>
      <c r="L540" s="995"/>
      <c r="M540" s="1169"/>
      <c r="N540" s="995"/>
      <c r="O540" s="995"/>
      <c r="P540" s="1191"/>
      <c r="Q540" s="1827"/>
      <c r="R540" s="1774"/>
      <c r="S540" s="1825"/>
      <c r="T540" s="1774"/>
      <c r="U540" s="1825"/>
      <c r="V540" s="1774"/>
      <c r="W540" s="1825"/>
      <c r="X540" s="1781"/>
      <c r="Y540" s="1825"/>
      <c r="Z540" s="1825"/>
      <c r="AA540" s="1769"/>
      <c r="AB540" s="812">
        <v>4</v>
      </c>
      <c r="AC540" s="774" t="s">
        <v>2013</v>
      </c>
      <c r="AD540" s="774">
        <v>3.4</v>
      </c>
      <c r="AE540" s="774" t="s">
        <v>1968</v>
      </c>
      <c r="AF540" s="813" t="str">
        <f t="shared" si="42"/>
        <v>Probabilidad</v>
      </c>
      <c r="AG540" s="780" t="s">
        <v>221</v>
      </c>
      <c r="AH540" s="790">
        <f t="shared" si="39"/>
        <v>0.25</v>
      </c>
      <c r="AI540" s="780" t="s">
        <v>222</v>
      </c>
      <c r="AJ540" s="790">
        <f t="shared" si="40"/>
        <v>0.15</v>
      </c>
      <c r="AK540" s="814">
        <f t="shared" si="41"/>
        <v>0.4</v>
      </c>
      <c r="AL540" s="815">
        <f>IFERROR(IF(AND(AF539="Probabilidad",AF540="Probabilidad"),(AL539-(+AL539*AK540)),IF(AND(AF539="Impacto",AF540="Probabilidad"),(AL538-(+AL538*AK540)),IF(AF540="Impacto",AL539,""))),"")</f>
        <v>0.1176</v>
      </c>
      <c r="AM540" s="815">
        <f>IFERROR(IF(AND(AF539="Impacto",AF540="Impacto"),(AM539-(+AM539*AK540)),IF(AND(AF539="Probabilidad",AF540="Impacto"),(AM538-(+AM538*AK540)),IF(AF540="Probabilidad",AM539,""))),"")</f>
        <v>0.30000000000000004</v>
      </c>
      <c r="AN540" s="751" t="s">
        <v>223</v>
      </c>
      <c r="AO540" s="751" t="s">
        <v>291</v>
      </c>
      <c r="AP540" s="751" t="s">
        <v>241</v>
      </c>
      <c r="AQ540" s="751" t="s">
        <v>226</v>
      </c>
      <c r="AR540" s="1013"/>
      <c r="AS540" s="1767"/>
      <c r="AT540" s="1767"/>
      <c r="AU540" s="1769"/>
      <c r="AV540" s="1767"/>
      <c r="AW540" s="1767"/>
      <c r="AX540" s="1769"/>
      <c r="AY540" s="1769"/>
      <c r="AZ540" s="1769"/>
      <c r="BA540" s="1774"/>
      <c r="BB540" s="789"/>
      <c r="BC540" s="789"/>
      <c r="BD540" s="822" t="str">
        <f t="shared" si="38"/>
        <v/>
      </c>
      <c r="BE540" s="774"/>
      <c r="BF540" s="774"/>
      <c r="BG540" s="774"/>
      <c r="BH540" s="774"/>
      <c r="BI540" s="789"/>
      <c r="BJ540" s="789"/>
      <c r="BK540" s="789"/>
      <c r="BL540" s="789"/>
      <c r="BM540" s="791"/>
      <c r="BN540" s="791"/>
      <c r="BO540" s="791"/>
      <c r="BP540" s="791"/>
      <c r="BQ540" s="792"/>
      <c r="BR540" s="796"/>
      <c r="BS540" s="884"/>
      <c r="BT540" s="884"/>
      <c r="BU540" s="1051"/>
      <c r="BV540" s="1191"/>
      <c r="BW540" s="1191"/>
      <c r="BX540" s="1837"/>
      <c r="BY540" s="1853"/>
      <c r="BZ540" s="998"/>
    </row>
    <row r="541" spans="1:78" ht="167" x14ac:dyDescent="0.2">
      <c r="A541" s="1817"/>
      <c r="B541" s="1818"/>
      <c r="C541" s="1819"/>
      <c r="D541" s="1820"/>
      <c r="E541" s="1004"/>
      <c r="F541" s="1759"/>
      <c r="G541" s="995"/>
      <c r="H541" s="1013"/>
      <c r="I541" s="1774"/>
      <c r="J541" s="1767"/>
      <c r="K541" s="1022"/>
      <c r="L541" s="995"/>
      <c r="M541" s="1169"/>
      <c r="N541" s="995"/>
      <c r="O541" s="995"/>
      <c r="P541" s="1191"/>
      <c r="Q541" s="1827"/>
      <c r="R541" s="1774"/>
      <c r="S541" s="1825"/>
      <c r="T541" s="1774"/>
      <c r="U541" s="1825"/>
      <c r="V541" s="1774"/>
      <c r="W541" s="1825"/>
      <c r="X541" s="1781"/>
      <c r="Y541" s="1825"/>
      <c r="Z541" s="1825"/>
      <c r="AA541" s="1769"/>
      <c r="AB541" s="812">
        <v>5</v>
      </c>
      <c r="AC541" s="774" t="s">
        <v>2014</v>
      </c>
      <c r="AD541" s="774">
        <v>3.4</v>
      </c>
      <c r="AE541" s="774" t="s">
        <v>1925</v>
      </c>
      <c r="AF541" s="813" t="str">
        <f t="shared" si="42"/>
        <v>Impacto</v>
      </c>
      <c r="AG541" s="780" t="s">
        <v>264</v>
      </c>
      <c r="AH541" s="790">
        <f t="shared" si="39"/>
        <v>0.1</v>
      </c>
      <c r="AI541" s="780" t="s">
        <v>222</v>
      </c>
      <c r="AJ541" s="790">
        <f t="shared" si="40"/>
        <v>0.15</v>
      </c>
      <c r="AK541" s="814">
        <f t="shared" si="41"/>
        <v>0.25</v>
      </c>
      <c r="AL541" s="815">
        <f>IFERROR(IF(AND(AF540="Probabilidad",AF541="Probabilidad"),(AL540-(+AL540*AK541)),IF(AND(AF540="Impacto",AF541="Probabilidad"),(AL539-(+AL539*AK541)),IF(AF541="Impacto",AL540,""))),"")</f>
        <v>0.1176</v>
      </c>
      <c r="AM541" s="815">
        <f>IFERROR(IF(AND(AF540="Impacto",AF541="Impacto"),(AM540-(+AM540*AK541)),IF(AND(AF540="Probabilidad",AF541="Impacto"),(AM539-(+AM539*AK541)),IF(AF541="Probabilidad",AM540,""))),"")</f>
        <v>0.22500000000000003</v>
      </c>
      <c r="AN541" s="751" t="s">
        <v>223</v>
      </c>
      <c r="AO541" s="751" t="s">
        <v>291</v>
      </c>
      <c r="AP541" s="751" t="s">
        <v>241</v>
      </c>
      <c r="AQ541" s="751" t="s">
        <v>226</v>
      </c>
      <c r="AR541" s="1013"/>
      <c r="AS541" s="1767"/>
      <c r="AT541" s="1767"/>
      <c r="AU541" s="1769"/>
      <c r="AV541" s="1767"/>
      <c r="AW541" s="1767"/>
      <c r="AX541" s="1769"/>
      <c r="AY541" s="1769"/>
      <c r="AZ541" s="1769"/>
      <c r="BA541" s="1774"/>
      <c r="BB541" s="789"/>
      <c r="BC541" s="789"/>
      <c r="BD541" s="822" t="str">
        <f t="shared" si="38"/>
        <v/>
      </c>
      <c r="BE541" s="774"/>
      <c r="BF541" s="774"/>
      <c r="BG541" s="774"/>
      <c r="BH541" s="774"/>
      <c r="BI541" s="789"/>
      <c r="BJ541" s="789"/>
      <c r="BK541" s="789"/>
      <c r="BL541" s="789"/>
      <c r="BM541" s="791"/>
      <c r="BN541" s="791"/>
      <c r="BO541" s="791"/>
      <c r="BP541" s="791"/>
      <c r="BQ541" s="792"/>
      <c r="BR541" s="796"/>
      <c r="BS541" s="884"/>
      <c r="BT541" s="884"/>
      <c r="BU541" s="1051"/>
      <c r="BV541" s="1191"/>
      <c r="BW541" s="1191"/>
      <c r="BX541" s="1837"/>
      <c r="BY541" s="1853"/>
      <c r="BZ541" s="998"/>
    </row>
    <row r="542" spans="1:78" ht="17" thickBot="1" x14ac:dyDescent="0.25">
      <c r="A542" s="1817"/>
      <c r="B542" s="1818"/>
      <c r="C542" s="1819"/>
      <c r="D542" s="1821"/>
      <c r="E542" s="1005"/>
      <c r="F542" s="1760"/>
      <c r="G542" s="996"/>
      <c r="H542" s="1014"/>
      <c r="I542" s="1775"/>
      <c r="J542" s="1768"/>
      <c r="K542" s="1023"/>
      <c r="L542" s="996"/>
      <c r="M542" s="1170"/>
      <c r="N542" s="996"/>
      <c r="O542" s="996"/>
      <c r="P542" s="1192"/>
      <c r="Q542" s="1828"/>
      <c r="R542" s="1775"/>
      <c r="S542" s="1826"/>
      <c r="T542" s="1775"/>
      <c r="U542" s="1826"/>
      <c r="V542" s="1775"/>
      <c r="W542" s="1826"/>
      <c r="X542" s="1782"/>
      <c r="Y542" s="1826"/>
      <c r="Z542" s="1826"/>
      <c r="AA542" s="1770"/>
      <c r="AB542" s="773">
        <v>6</v>
      </c>
      <c r="AC542" s="757"/>
      <c r="AD542" s="757"/>
      <c r="AE542" s="757"/>
      <c r="AF542" s="896" t="str">
        <f t="shared" si="42"/>
        <v/>
      </c>
      <c r="AG542" s="888"/>
      <c r="AH542" s="887" t="str">
        <f t="shared" si="39"/>
        <v/>
      </c>
      <c r="AI542" s="888"/>
      <c r="AJ542" s="887" t="str">
        <f t="shared" si="40"/>
        <v/>
      </c>
      <c r="AK542" s="889" t="str">
        <f t="shared" si="41"/>
        <v/>
      </c>
      <c r="AL542" s="935" t="str">
        <f>IFERROR(IF(AND(AF541="Probabilidad",AF542="Probabilidad"),(AL541-(+AL541*AK542)),IF(AND(AF541="Impacto",AF542="Probabilidad"),(AL540-(+AL540*AK542)),IF(AF542="Impacto",AL541,""))),"")</f>
        <v/>
      </c>
      <c r="AM542" s="935" t="str">
        <f>IFERROR(IF(AND(AF541="Impacto",AF542="Impacto"),(AM541-(+AM541*AK542)),IF(AND(AF541="Probabilidad",AF542="Impacto"),(AM540-(+AM540*AK542)),IF(AF542="Probabilidad",AM541,""))),"")</f>
        <v/>
      </c>
      <c r="AN542" s="51"/>
      <c r="AO542" s="51"/>
      <c r="AP542" s="51"/>
      <c r="AQ542" s="51"/>
      <c r="AR542" s="1014"/>
      <c r="AS542" s="1768"/>
      <c r="AT542" s="1768"/>
      <c r="AU542" s="1770"/>
      <c r="AV542" s="1768"/>
      <c r="AW542" s="1768"/>
      <c r="AX542" s="1770"/>
      <c r="AY542" s="1770"/>
      <c r="AZ542" s="1770"/>
      <c r="BA542" s="1775"/>
      <c r="BB542" s="770"/>
      <c r="BC542" s="770"/>
      <c r="BD542" s="762" t="str">
        <f t="shared" ref="BD542:BD572" si="43">IF(SUM(BE542:BH542)=0,"",SUM(BE542:BH542))</f>
        <v/>
      </c>
      <c r="BE542" s="757"/>
      <c r="BF542" s="757"/>
      <c r="BG542" s="757"/>
      <c r="BH542" s="757"/>
      <c r="BI542" s="770"/>
      <c r="BJ542" s="770"/>
      <c r="BK542" s="770"/>
      <c r="BL542" s="770"/>
      <c r="BM542" s="749"/>
      <c r="BN542" s="749"/>
      <c r="BO542" s="749"/>
      <c r="BP542" s="749"/>
      <c r="BQ542" s="766"/>
      <c r="BR542" s="890"/>
      <c r="BS542" s="891"/>
      <c r="BT542" s="891"/>
      <c r="BU542" s="1052"/>
      <c r="BV542" s="1192"/>
      <c r="BW542" s="1192"/>
      <c r="BX542" s="1838"/>
      <c r="BY542" s="1854"/>
      <c r="BZ542" s="999"/>
    </row>
    <row r="543" spans="1:78" ht="145" x14ac:dyDescent="0.2">
      <c r="A543" s="1817"/>
      <c r="B543" s="1818"/>
      <c r="C543" s="1819"/>
      <c r="D543" s="1000" t="s">
        <v>1387</v>
      </c>
      <c r="E543" s="1003" t="s">
        <v>973</v>
      </c>
      <c r="F543" s="1006">
        <v>12</v>
      </c>
      <c r="G543" s="994" t="s">
        <v>2009</v>
      </c>
      <c r="H543" s="1012" t="s">
        <v>1247</v>
      </c>
      <c r="I543" s="1015" t="s">
        <v>1215</v>
      </c>
      <c r="J543" s="1812" t="str">
        <f>IF(D543="","",IF(D543="RG",[1]Árbol!A554,IF(D543="RIC",[1]Árbol!A554,IF(D543="RLAFT",[1]Árbol!A554,IF(D543="RF",[1]Árbol!A554,IF(I543="","",(CONCATENATE(I543," ",$M$3," ",G543," ",$M$4," ",O543," ",$M$5," ",N543))))))))</f>
        <v>Pérdida de Disponibilidad de Pandora - Módulo de Contratación   1. Pérdida, corrupción, o modificación no autorizada de la información.
2. Espionaje remoto
3. Fallas Humanas, Error en el uso  1. Acceso intencionado por parte de personal no autorizado  a infraestructura del Sistema
2. Ausencia o insuficiencia de pruebas de software
3 Defectos bien conocidos en el software</v>
      </c>
      <c r="K543" s="1021" t="s">
        <v>313</v>
      </c>
      <c r="L543" s="994" t="s">
        <v>562</v>
      </c>
      <c r="M543" s="1168" t="s">
        <v>1389</v>
      </c>
      <c r="N543" s="994" t="s">
        <v>2015</v>
      </c>
      <c r="O543" s="994" t="s">
        <v>2011</v>
      </c>
      <c r="P543" s="1075" t="s">
        <v>1392</v>
      </c>
      <c r="Q543" s="1133" t="s">
        <v>1392</v>
      </c>
      <c r="R543" s="1015" t="s">
        <v>250</v>
      </c>
      <c r="S543" s="1824">
        <f>IF(R543="Muy Alta",100%,IF(R543="Alta",80%,IF(R543="Media",60%,IF(R543="Baja",40%,IF(R543="Muy Baja",20%,"")))))</f>
        <v>0.4</v>
      </c>
      <c r="T543" s="1015" t="s">
        <v>317</v>
      </c>
      <c r="U543" s="1824">
        <f>IF(T543="Catastrófico",100%,IF(T543="Mayor",80%,IF(T543="Moderado",60%,IF(T543="Menor",40%,IF(T543="Leve",20%,"")))))</f>
        <v>0.2</v>
      </c>
      <c r="V543" s="1015" t="s">
        <v>251</v>
      </c>
      <c r="W543" s="1824">
        <f>IF(V543="Catastrófico",100%,IF(V543="Mayor",80%,IF(V543="Moderado",60%,IF(V543="Menor",40%,IF(V543="Leve",20%,"")))))</f>
        <v>0.4</v>
      </c>
      <c r="X543" s="1029" t="str">
        <f>IF(Y543=100%,"Catastrófico",IF(Y543=80%,"Mayor",IF(Y543=60%,"Moderado",IF(Y543=40%,"Menor",IF(Y543=20%,"Leve","")))))</f>
        <v>Menor</v>
      </c>
      <c r="Y543" s="1824">
        <f>IF(AND(U543="",W543=""),"",MAX(U543,W543))</f>
        <v>0.4</v>
      </c>
      <c r="Z543" s="1824" t="str">
        <f>CONCATENATE(R543,X543)</f>
        <v>BajaMenor</v>
      </c>
      <c r="AA543" s="1032" t="str">
        <f>IF(Z543="Muy AltaLeve","Alto",IF(Z543="Muy AltaMenor","Alto",IF(Z543="Muy AltaModerado","Alto",IF(Z543="Muy AltaMayor","Alto",IF(Z543="Muy AltaCatastrófico","Extremo",IF(Z543="AltaLeve","Moderado",IF(Z543="AltaMenor","Moderado",IF(Z543="AltaModerado","Alto",IF(Z543="AltaMayor","Alto",IF(Z543="AltaCatastrófico","Extremo",IF(Z543="MediaLeve","Moderado",IF(Z543="MediaMenor","Moderado",IF(Z543="MediaModerado","Moderado",IF(Z543="MediaMayor","Alto",IF(Z543="MediaCatastrófico","Extremo",IF(Z543="BajaLeve","Bajo",IF(Z543="BajaMenor","Moderado",IF(Z543="BajaModerado","Moderado",IF(Z543="BajaMayor","Alto",IF(Z543="BajaCatastrófico","Extremo",IF(Z543="Muy BajaLeve","Bajo",IF(Z543="Muy BajaMenor","Bajo",IF(Z543="Muy BajaModerado","Moderado",IF(Z543="Muy BajaMayor","Alto",IF(Z543="Muy BajaCatastrófico","Extremo","")))))))))))))))))))))))))</f>
        <v>Moderado</v>
      </c>
      <c r="AB543" s="97">
        <v>1</v>
      </c>
      <c r="AC543" s="9" t="s">
        <v>1417</v>
      </c>
      <c r="AD543" s="9">
        <v>1</v>
      </c>
      <c r="AE543" s="9" t="s">
        <v>1535</v>
      </c>
      <c r="AF543" s="99" t="str">
        <f t="shared" si="42"/>
        <v>Probabilidad</v>
      </c>
      <c r="AG543" s="10" t="s">
        <v>281</v>
      </c>
      <c r="AH543" s="787">
        <f t="shared" si="39"/>
        <v>0.15</v>
      </c>
      <c r="AI543" s="10" t="s">
        <v>222</v>
      </c>
      <c r="AJ543" s="787">
        <f t="shared" si="40"/>
        <v>0.15</v>
      </c>
      <c r="AK543" s="101">
        <f t="shared" si="41"/>
        <v>0.3</v>
      </c>
      <c r="AL543" s="100">
        <f>IFERROR(IF(AF543="Probabilidad",(S543-(+S543*AK543)),IF(AF543="Impacto",S543,"")),"")</f>
        <v>0.28000000000000003</v>
      </c>
      <c r="AM543" s="100">
        <f>IFERROR(IF(AF543="Impacto",(Y543-(+Y543*AK543)),IF(AF543="Probabilidad",Y543,"")),"")</f>
        <v>0.4</v>
      </c>
      <c r="AN543" s="50" t="s">
        <v>223</v>
      </c>
      <c r="AO543" s="50" t="s">
        <v>443</v>
      </c>
      <c r="AP543" s="50" t="s">
        <v>241</v>
      </c>
      <c r="AQ543" s="50" t="s">
        <v>226</v>
      </c>
      <c r="AR543" s="1764" t="s">
        <v>1448</v>
      </c>
      <c r="AS543" s="1035">
        <f>S543</f>
        <v>0.4</v>
      </c>
      <c r="AT543" s="1035">
        <f>IF(AL543="","",MIN(AL543:AL548))</f>
        <v>0.1176</v>
      </c>
      <c r="AU543" s="1032" t="str">
        <f>IFERROR(IF(AT543="","",IF(AT543&lt;=0.2,"Muy Baja",IF(AT543&lt;=0.4,"Baja",IF(AT543&lt;=0.6,"Media",IF(AT543&lt;=0.8,"Alta","Muy Alta"))))),"")</f>
        <v>Muy Baja</v>
      </c>
      <c r="AV543" s="1035">
        <f>Y543</f>
        <v>0.4</v>
      </c>
      <c r="AW543" s="1035">
        <f>IF(AM543="","",MIN(AM543:AM548))</f>
        <v>0.30000000000000004</v>
      </c>
      <c r="AX543" s="1032" t="str">
        <f>IFERROR(IF(AW543="","",IF(AW543&lt;=0.2,"Leve",IF(AW543&lt;=0.4,"Menor",IF(AW543&lt;=0.6,"Moderado",IF(AW543&lt;=0.8,"Mayor","Catastrófico"))))),"")</f>
        <v>Menor</v>
      </c>
      <c r="AY543" s="1032" t="str">
        <f>AA543</f>
        <v>Moderado</v>
      </c>
      <c r="AZ543" s="1032" t="str">
        <f>IFERROR(IF(OR(AND(AU543="Muy Baja",AX543="Leve"),AND(AU543="Muy Baja",AX543="Menor"),AND(AU543="Baja",AX543="Leve")),"Bajo",IF(OR(AND(AU543="Muy baja",AX543="Moderado"),AND(AU543="Baja",AX543="Menor"),AND(AU543="Baja",AX543="Moderado"),AND(AU543="Media",AX543="Leve"),AND(AU543="Media",AX543="Menor"),AND(AU543="Media",AX543="Moderado"),AND(AU543="Alta",AX543="Leve"),AND(AU543="Alta",AX543="Menor")),"Moderado",IF(OR(AND(AU543="Muy Baja",AX543="Mayor"),AND(AU543="Baja",AX543="Mayor"),AND(AU543="Media",AX543="Mayor"),AND(AU543="Alta",AX543="Moderado"),AND(AU543="Alta",AX543="Mayor"),AND(AU543="Muy Alta",AX543="Leve"),AND(AU543="Muy Alta",AX543="Menor"),AND(AU543="Muy Alta",AX543="Moderado"),AND(AU543="Muy Alta",AX543="Mayor")),"Alto",IF(OR(AND(AU543="Muy Baja",AX543="Catastrófico"),AND(AU543="Baja",AX543="Catastrófico"),AND(AU543="Media",AX543="Catastrófico"),AND(AU543="Alta",AX543="Catastrófico"),AND(AU543="Muy Alta",AX543="Catastrófico")),"Extremo","")))),"")</f>
        <v>Bajo</v>
      </c>
      <c r="BA543" s="1015" t="s">
        <v>255</v>
      </c>
      <c r="BB543" s="46"/>
      <c r="BC543" s="46"/>
      <c r="BD543" s="103" t="str">
        <f t="shared" si="43"/>
        <v/>
      </c>
      <c r="BE543" s="9"/>
      <c r="BF543" s="9"/>
      <c r="BG543" s="9"/>
      <c r="BH543" s="9"/>
      <c r="BI543" s="46"/>
      <c r="BJ543" s="46"/>
      <c r="BK543" s="46"/>
      <c r="BL543" s="46"/>
      <c r="BM543" s="48"/>
      <c r="BN543" s="48"/>
      <c r="BO543" s="48"/>
      <c r="BP543" s="48"/>
      <c r="BQ543" s="104"/>
      <c r="BR543" s="797"/>
      <c r="BS543" s="883"/>
      <c r="BT543" s="883"/>
      <c r="BU543" s="1050"/>
      <c r="BV543" s="1075"/>
      <c r="BW543" s="1075"/>
      <c r="BX543" s="1836"/>
      <c r="BY543" s="1852"/>
      <c r="BZ543" s="997"/>
    </row>
    <row r="544" spans="1:78" ht="167" x14ac:dyDescent="0.2">
      <c r="A544" s="1817"/>
      <c r="B544" s="1818"/>
      <c r="C544" s="1819"/>
      <c r="D544" s="1820"/>
      <c r="E544" s="1004"/>
      <c r="F544" s="1759"/>
      <c r="G544" s="995"/>
      <c r="H544" s="1013"/>
      <c r="I544" s="1774"/>
      <c r="J544" s="1767"/>
      <c r="K544" s="1022"/>
      <c r="L544" s="995"/>
      <c r="M544" s="1169"/>
      <c r="N544" s="995"/>
      <c r="O544" s="995"/>
      <c r="P544" s="1191"/>
      <c r="Q544" s="1827"/>
      <c r="R544" s="1774"/>
      <c r="S544" s="1825"/>
      <c r="T544" s="1774"/>
      <c r="U544" s="1825"/>
      <c r="V544" s="1774"/>
      <c r="W544" s="1825"/>
      <c r="X544" s="1781"/>
      <c r="Y544" s="1825"/>
      <c r="Z544" s="1825"/>
      <c r="AA544" s="1769"/>
      <c r="AB544" s="812">
        <v>2</v>
      </c>
      <c r="AC544" s="774" t="s">
        <v>1451</v>
      </c>
      <c r="AD544" s="774">
        <v>1.2</v>
      </c>
      <c r="AE544" s="774" t="s">
        <v>1535</v>
      </c>
      <c r="AF544" s="813" t="str">
        <f t="shared" si="42"/>
        <v>Impacto</v>
      </c>
      <c r="AG544" s="780" t="s">
        <v>264</v>
      </c>
      <c r="AH544" s="790">
        <f t="shared" si="39"/>
        <v>0.1</v>
      </c>
      <c r="AI544" s="780" t="s">
        <v>222</v>
      </c>
      <c r="AJ544" s="790">
        <f t="shared" si="40"/>
        <v>0.15</v>
      </c>
      <c r="AK544" s="814">
        <f t="shared" si="41"/>
        <v>0.25</v>
      </c>
      <c r="AL544" s="815">
        <f>IFERROR(IF(AND(AF543="Probabilidad",AF544="Probabilidad"),(AL543-(+AL543*AK544)),IF(AF544="Probabilidad",(S543-(+S543*AK544)),IF(AF544="Impacto",AL543,""))),"")</f>
        <v>0.28000000000000003</v>
      </c>
      <c r="AM544" s="815">
        <f>IFERROR(IF(AND(AF543="Impacto",AF544="Impacto"),(AM543-(+AM543*AK544)),IF(AF544="Impacto",(Y543-(Y543*AK544)),IF(AF544="Probabilidad",AM543,""))),"")</f>
        <v>0.30000000000000004</v>
      </c>
      <c r="AN544" s="751" t="s">
        <v>223</v>
      </c>
      <c r="AO544" s="751" t="s">
        <v>291</v>
      </c>
      <c r="AP544" s="751" t="s">
        <v>241</v>
      </c>
      <c r="AQ544" s="751" t="s">
        <v>226</v>
      </c>
      <c r="AR544" s="1013"/>
      <c r="AS544" s="1767"/>
      <c r="AT544" s="1767"/>
      <c r="AU544" s="1769"/>
      <c r="AV544" s="1767"/>
      <c r="AW544" s="1767"/>
      <c r="AX544" s="1769"/>
      <c r="AY544" s="1769"/>
      <c r="AZ544" s="1769"/>
      <c r="BA544" s="1774"/>
      <c r="BB544" s="789"/>
      <c r="BC544" s="789"/>
      <c r="BD544" s="822" t="str">
        <f t="shared" si="43"/>
        <v/>
      </c>
      <c r="BE544" s="774"/>
      <c r="BF544" s="774"/>
      <c r="BG544" s="774"/>
      <c r="BH544" s="774"/>
      <c r="BI544" s="789"/>
      <c r="BJ544" s="789"/>
      <c r="BK544" s="789"/>
      <c r="BL544" s="789"/>
      <c r="BM544" s="791"/>
      <c r="BN544" s="791"/>
      <c r="BO544" s="791"/>
      <c r="BP544" s="791"/>
      <c r="BQ544" s="792"/>
      <c r="BR544" s="796"/>
      <c r="BS544" s="884"/>
      <c r="BT544" s="884"/>
      <c r="BU544" s="1051"/>
      <c r="BV544" s="1191"/>
      <c r="BW544" s="1191"/>
      <c r="BX544" s="1837"/>
      <c r="BY544" s="1853"/>
      <c r="BZ544" s="998"/>
    </row>
    <row r="545" spans="1:78" ht="145" x14ac:dyDescent="0.2">
      <c r="A545" s="1817"/>
      <c r="B545" s="1818"/>
      <c r="C545" s="1819"/>
      <c r="D545" s="1820"/>
      <c r="E545" s="1004"/>
      <c r="F545" s="1759"/>
      <c r="G545" s="995"/>
      <c r="H545" s="1013"/>
      <c r="I545" s="1774"/>
      <c r="J545" s="1767"/>
      <c r="K545" s="1022"/>
      <c r="L545" s="995"/>
      <c r="M545" s="1169"/>
      <c r="N545" s="995"/>
      <c r="O545" s="995"/>
      <c r="P545" s="1191"/>
      <c r="Q545" s="1827"/>
      <c r="R545" s="1774"/>
      <c r="S545" s="1825"/>
      <c r="T545" s="1774"/>
      <c r="U545" s="1825"/>
      <c r="V545" s="1774"/>
      <c r="W545" s="1825"/>
      <c r="X545" s="1781"/>
      <c r="Y545" s="1825"/>
      <c r="Z545" s="1825"/>
      <c r="AA545" s="1769"/>
      <c r="AB545" s="812">
        <v>3</v>
      </c>
      <c r="AC545" s="774" t="s">
        <v>2012</v>
      </c>
      <c r="AD545" s="774">
        <v>3.4</v>
      </c>
      <c r="AE545" s="774" t="s">
        <v>1968</v>
      </c>
      <c r="AF545" s="813" t="str">
        <f t="shared" si="42"/>
        <v>Probabilidad</v>
      </c>
      <c r="AG545" s="780" t="s">
        <v>281</v>
      </c>
      <c r="AH545" s="790">
        <f t="shared" si="39"/>
        <v>0.15</v>
      </c>
      <c r="AI545" s="780" t="s">
        <v>222</v>
      </c>
      <c r="AJ545" s="790">
        <f t="shared" si="40"/>
        <v>0.15</v>
      </c>
      <c r="AK545" s="814">
        <f t="shared" si="41"/>
        <v>0.3</v>
      </c>
      <c r="AL545" s="815">
        <f>IFERROR(IF(AND(AF544="Probabilidad",AF545="Probabilidad"),(AL544-(+AL544*AK545)),IF(AND(AF544="Impacto",AF545="Probabilidad"),(AL543-(+AL543*AK545)),IF(AF545="Impacto",AL544,""))),"")</f>
        <v>0.19600000000000001</v>
      </c>
      <c r="AM545" s="815">
        <f>IFERROR(IF(AND(AF544="Impacto",AF545="Impacto"),(AM544-(+AM544*AK545)),IF(AND(AF544="Probabilidad",AF545="Impacto"),(AM543-(+AM543*AK545)),IF(AF545="Probabilidad",AM544,""))),"")</f>
        <v>0.30000000000000004</v>
      </c>
      <c r="AN545" s="751" t="s">
        <v>223</v>
      </c>
      <c r="AO545" s="751" t="s">
        <v>443</v>
      </c>
      <c r="AP545" s="751" t="s">
        <v>241</v>
      </c>
      <c r="AQ545" s="751" t="s">
        <v>226</v>
      </c>
      <c r="AR545" s="1013"/>
      <c r="AS545" s="1767"/>
      <c r="AT545" s="1767"/>
      <c r="AU545" s="1769"/>
      <c r="AV545" s="1767"/>
      <c r="AW545" s="1767"/>
      <c r="AX545" s="1769"/>
      <c r="AY545" s="1769"/>
      <c r="AZ545" s="1769"/>
      <c r="BA545" s="1774"/>
      <c r="BB545" s="789"/>
      <c r="BC545" s="789"/>
      <c r="BD545" s="822" t="str">
        <f t="shared" si="43"/>
        <v/>
      </c>
      <c r="BE545" s="774"/>
      <c r="BF545" s="774"/>
      <c r="BG545" s="774"/>
      <c r="BH545" s="774"/>
      <c r="BI545" s="789"/>
      <c r="BJ545" s="789"/>
      <c r="BK545" s="789"/>
      <c r="BL545" s="789"/>
      <c r="BM545" s="791"/>
      <c r="BN545" s="791"/>
      <c r="BO545" s="791"/>
      <c r="BP545" s="791"/>
      <c r="BQ545" s="792"/>
      <c r="BR545" s="796"/>
      <c r="BS545" s="884"/>
      <c r="BT545" s="884"/>
      <c r="BU545" s="1051"/>
      <c r="BV545" s="1191"/>
      <c r="BW545" s="1191"/>
      <c r="BX545" s="1837"/>
      <c r="BY545" s="1853"/>
      <c r="BZ545" s="998"/>
    </row>
    <row r="546" spans="1:78" ht="167" x14ac:dyDescent="0.2">
      <c r="A546" s="1817"/>
      <c r="B546" s="1818"/>
      <c r="C546" s="1819"/>
      <c r="D546" s="1820"/>
      <c r="E546" s="1004"/>
      <c r="F546" s="1759"/>
      <c r="G546" s="995"/>
      <c r="H546" s="1013"/>
      <c r="I546" s="1774"/>
      <c r="J546" s="1767"/>
      <c r="K546" s="1022"/>
      <c r="L546" s="995"/>
      <c r="M546" s="1169"/>
      <c r="N546" s="995"/>
      <c r="O546" s="995"/>
      <c r="P546" s="1191"/>
      <c r="Q546" s="1827"/>
      <c r="R546" s="1774"/>
      <c r="S546" s="1825"/>
      <c r="T546" s="1774"/>
      <c r="U546" s="1825"/>
      <c r="V546" s="1774"/>
      <c r="W546" s="1825"/>
      <c r="X546" s="1781"/>
      <c r="Y546" s="1825"/>
      <c r="Z546" s="1825"/>
      <c r="AA546" s="1769"/>
      <c r="AB546" s="812">
        <v>4</v>
      </c>
      <c r="AC546" s="774" t="s">
        <v>2013</v>
      </c>
      <c r="AD546" s="774">
        <v>3.4</v>
      </c>
      <c r="AE546" s="774" t="s">
        <v>1968</v>
      </c>
      <c r="AF546" s="813" t="str">
        <f t="shared" si="42"/>
        <v>Probabilidad</v>
      </c>
      <c r="AG546" s="780" t="s">
        <v>221</v>
      </c>
      <c r="AH546" s="790">
        <f t="shared" si="39"/>
        <v>0.25</v>
      </c>
      <c r="AI546" s="780" t="s">
        <v>222</v>
      </c>
      <c r="AJ546" s="790">
        <f t="shared" si="40"/>
        <v>0.15</v>
      </c>
      <c r="AK546" s="814">
        <f t="shared" si="41"/>
        <v>0.4</v>
      </c>
      <c r="AL546" s="815">
        <f>IFERROR(IF(AND(AF545="Probabilidad",AF546="Probabilidad"),(AL545-(+AL545*AK546)),IF(AND(AF545="Impacto",AF546="Probabilidad"),(AL544-(+AL544*AK546)),IF(AF546="Impacto",AL545,""))),"")</f>
        <v>0.1176</v>
      </c>
      <c r="AM546" s="815">
        <f>IFERROR(IF(AND(AF545="Impacto",AF546="Impacto"),(AM545-(+AM545*AK546)),IF(AND(AF545="Probabilidad",AF546="Impacto"),(AM544-(+AM544*AK546)),IF(AF546="Probabilidad",AM545,""))),"")</f>
        <v>0.30000000000000004</v>
      </c>
      <c r="AN546" s="751" t="s">
        <v>223</v>
      </c>
      <c r="AO546" s="751" t="s">
        <v>291</v>
      </c>
      <c r="AP546" s="751" t="s">
        <v>241</v>
      </c>
      <c r="AQ546" s="751" t="s">
        <v>226</v>
      </c>
      <c r="AR546" s="1013"/>
      <c r="AS546" s="1767"/>
      <c r="AT546" s="1767"/>
      <c r="AU546" s="1769"/>
      <c r="AV546" s="1767"/>
      <c r="AW546" s="1767"/>
      <c r="AX546" s="1769"/>
      <c r="AY546" s="1769"/>
      <c r="AZ546" s="1769"/>
      <c r="BA546" s="1774"/>
      <c r="BB546" s="789"/>
      <c r="BC546" s="789"/>
      <c r="BD546" s="822" t="str">
        <f t="shared" si="43"/>
        <v/>
      </c>
      <c r="BE546" s="774"/>
      <c r="BF546" s="774"/>
      <c r="BG546" s="774"/>
      <c r="BH546" s="774"/>
      <c r="BI546" s="789"/>
      <c r="BJ546" s="789"/>
      <c r="BK546" s="789"/>
      <c r="BL546" s="789"/>
      <c r="BM546" s="791"/>
      <c r="BN546" s="791"/>
      <c r="BO546" s="791"/>
      <c r="BP546" s="791"/>
      <c r="BQ546" s="792"/>
      <c r="BR546" s="796"/>
      <c r="BS546" s="884"/>
      <c r="BT546" s="884"/>
      <c r="BU546" s="1051"/>
      <c r="BV546" s="1191"/>
      <c r="BW546" s="1191"/>
      <c r="BX546" s="1837"/>
      <c r="BY546" s="1853"/>
      <c r="BZ546" s="998"/>
    </row>
    <row r="547" spans="1:78" ht="16" x14ac:dyDescent="0.2">
      <c r="A547" s="1817"/>
      <c r="B547" s="1818"/>
      <c r="C547" s="1819"/>
      <c r="D547" s="1820"/>
      <c r="E547" s="1004"/>
      <c r="F547" s="1759"/>
      <c r="G547" s="995"/>
      <c r="H547" s="1013"/>
      <c r="I547" s="1774"/>
      <c r="J547" s="1767"/>
      <c r="K547" s="1022"/>
      <c r="L547" s="995"/>
      <c r="M547" s="1169"/>
      <c r="N547" s="995"/>
      <c r="O547" s="995"/>
      <c r="P547" s="1191"/>
      <c r="Q547" s="1827"/>
      <c r="R547" s="1774"/>
      <c r="S547" s="1825"/>
      <c r="T547" s="1774"/>
      <c r="U547" s="1825"/>
      <c r="V547" s="1774"/>
      <c r="W547" s="1825"/>
      <c r="X547" s="1781"/>
      <c r="Y547" s="1825"/>
      <c r="Z547" s="1825"/>
      <c r="AA547" s="1769"/>
      <c r="AB547" s="812">
        <v>5</v>
      </c>
      <c r="AC547" s="774"/>
      <c r="AD547" s="774"/>
      <c r="AE547" s="774"/>
      <c r="AF547" s="813" t="str">
        <f t="shared" si="42"/>
        <v/>
      </c>
      <c r="AG547" s="780"/>
      <c r="AH547" s="790" t="str">
        <f t="shared" si="39"/>
        <v/>
      </c>
      <c r="AI547" s="780"/>
      <c r="AJ547" s="790" t="str">
        <f t="shared" si="40"/>
        <v/>
      </c>
      <c r="AK547" s="814" t="str">
        <f t="shared" si="41"/>
        <v/>
      </c>
      <c r="AL547" s="815" t="str">
        <f>IFERROR(IF(AND(AF546="Probabilidad",AF547="Probabilidad"),(AL546-(+AL546*AK547)),IF(AND(AF546="Impacto",AF547="Probabilidad"),(AL545-(+AL545*AK547)),IF(AF547="Impacto",AL546,""))),"")</f>
        <v/>
      </c>
      <c r="AM547" s="815" t="str">
        <f>IFERROR(IF(AND(AF546="Impacto",AF547="Impacto"),(AM546-(+AM546*AK547)),IF(AND(AF546="Probabilidad",AF547="Impacto"),(AM545-(+AM545*AK547)),IF(AF547="Probabilidad",AM546,""))),"")</f>
        <v/>
      </c>
      <c r="AN547" s="751"/>
      <c r="AO547" s="751"/>
      <c r="AP547" s="751"/>
      <c r="AQ547" s="751"/>
      <c r="AR547" s="1013"/>
      <c r="AS547" s="1767"/>
      <c r="AT547" s="1767"/>
      <c r="AU547" s="1769"/>
      <c r="AV547" s="1767"/>
      <c r="AW547" s="1767"/>
      <c r="AX547" s="1769"/>
      <c r="AY547" s="1769"/>
      <c r="AZ547" s="1769"/>
      <c r="BA547" s="1774"/>
      <c r="BB547" s="789"/>
      <c r="BC547" s="789"/>
      <c r="BD547" s="822" t="str">
        <f t="shared" si="43"/>
        <v/>
      </c>
      <c r="BE547" s="774"/>
      <c r="BF547" s="774"/>
      <c r="BG547" s="774"/>
      <c r="BH547" s="774"/>
      <c r="BI547" s="789"/>
      <c r="BJ547" s="789"/>
      <c r="BK547" s="789"/>
      <c r="BL547" s="789"/>
      <c r="BM547" s="791"/>
      <c r="BN547" s="791"/>
      <c r="BO547" s="791"/>
      <c r="BP547" s="791"/>
      <c r="BQ547" s="792"/>
      <c r="BR547" s="796"/>
      <c r="BS547" s="884"/>
      <c r="BT547" s="884"/>
      <c r="BU547" s="1051"/>
      <c r="BV547" s="1191"/>
      <c r="BW547" s="1191"/>
      <c r="BX547" s="1837"/>
      <c r="BY547" s="1853"/>
      <c r="BZ547" s="998"/>
    </row>
    <row r="548" spans="1:78" ht="17" thickBot="1" x14ac:dyDescent="0.25">
      <c r="A548" s="1817"/>
      <c r="B548" s="1818"/>
      <c r="C548" s="1819"/>
      <c r="D548" s="1821"/>
      <c r="E548" s="1005"/>
      <c r="F548" s="1760"/>
      <c r="G548" s="996"/>
      <c r="H548" s="1014"/>
      <c r="I548" s="1775"/>
      <c r="J548" s="1768"/>
      <c r="K548" s="1023"/>
      <c r="L548" s="996"/>
      <c r="M548" s="1170"/>
      <c r="N548" s="996"/>
      <c r="O548" s="996"/>
      <c r="P548" s="1192"/>
      <c r="Q548" s="1828"/>
      <c r="R548" s="1775"/>
      <c r="S548" s="1826"/>
      <c r="T548" s="1775"/>
      <c r="U548" s="1826"/>
      <c r="V548" s="1775"/>
      <c r="W548" s="1826"/>
      <c r="X548" s="1782"/>
      <c r="Y548" s="1826"/>
      <c r="Z548" s="1826"/>
      <c r="AA548" s="1770"/>
      <c r="AB548" s="773">
        <v>6</v>
      </c>
      <c r="AC548" s="757"/>
      <c r="AD548" s="757"/>
      <c r="AE548" s="757"/>
      <c r="AF548" s="896" t="str">
        <f t="shared" si="42"/>
        <v/>
      </c>
      <c r="AG548" s="888"/>
      <c r="AH548" s="887" t="str">
        <f t="shared" si="39"/>
        <v/>
      </c>
      <c r="AI548" s="888"/>
      <c r="AJ548" s="887" t="str">
        <f t="shared" si="40"/>
        <v/>
      </c>
      <c r="AK548" s="889" t="str">
        <f t="shared" si="41"/>
        <v/>
      </c>
      <c r="AL548" s="935" t="str">
        <f>IFERROR(IF(AND(AF547="Probabilidad",AF548="Probabilidad"),(AL547-(+AL547*AK548)),IF(AND(AF547="Impacto",AF548="Probabilidad"),(AL546-(+AL546*AK548)),IF(AF548="Impacto",AL547,""))),"")</f>
        <v/>
      </c>
      <c r="AM548" s="935" t="str">
        <f>IFERROR(IF(AND(AF547="Impacto",AF548="Impacto"),(AM547-(+AM547*AK548)),IF(AND(AF547="Probabilidad",AF548="Impacto"),(AM546-(+AM546*AK548)),IF(AF548="Probabilidad",AM547,""))),"")</f>
        <v/>
      </c>
      <c r="AN548" s="51"/>
      <c r="AO548" s="51"/>
      <c r="AP548" s="51"/>
      <c r="AQ548" s="51"/>
      <c r="AR548" s="1014"/>
      <c r="AS548" s="1768"/>
      <c r="AT548" s="1768"/>
      <c r="AU548" s="1770"/>
      <c r="AV548" s="1768"/>
      <c r="AW548" s="1768"/>
      <c r="AX548" s="1770"/>
      <c r="AY548" s="1770"/>
      <c r="AZ548" s="1770"/>
      <c r="BA548" s="1775"/>
      <c r="BB548" s="770"/>
      <c r="BC548" s="770"/>
      <c r="BD548" s="762" t="str">
        <f t="shared" si="43"/>
        <v/>
      </c>
      <c r="BE548" s="757"/>
      <c r="BF548" s="757"/>
      <c r="BG548" s="757"/>
      <c r="BH548" s="757"/>
      <c r="BI548" s="770"/>
      <c r="BJ548" s="770"/>
      <c r="BK548" s="770"/>
      <c r="BL548" s="770"/>
      <c r="BM548" s="749"/>
      <c r="BN548" s="749"/>
      <c r="BO548" s="749"/>
      <c r="BP548" s="749"/>
      <c r="BQ548" s="766"/>
      <c r="BR548" s="890"/>
      <c r="BS548" s="891"/>
      <c r="BT548" s="891"/>
      <c r="BU548" s="1052"/>
      <c r="BV548" s="1192"/>
      <c r="BW548" s="1192"/>
      <c r="BX548" s="1838"/>
      <c r="BY548" s="1854"/>
      <c r="BZ548" s="999"/>
    </row>
    <row r="549" spans="1:78" ht="167" x14ac:dyDescent="0.2">
      <c r="A549" s="1817"/>
      <c r="B549" s="1818"/>
      <c r="C549" s="1819"/>
      <c r="D549" s="1000" t="s">
        <v>1387</v>
      </c>
      <c r="E549" s="1003" t="s">
        <v>973</v>
      </c>
      <c r="F549" s="1006">
        <v>13</v>
      </c>
      <c r="G549" s="994" t="s">
        <v>2016</v>
      </c>
      <c r="H549" s="1012" t="s">
        <v>1247</v>
      </c>
      <c r="I549" s="1015" t="s">
        <v>1218</v>
      </c>
      <c r="J549" s="1812" t="str">
        <f>IF(D549="","",IF(D549="RG",[1]Árbol!A560,IF(D549="RIC",[1]Árbol!A560,IF(D549="RLAFT",[1]Árbol!A560,IF(D549="RF",[1]Árbol!A560,IF(I549="","",(CONCATENATE(I549," ",$M$3," ",G549," ",$M$4," ",O549," ",$M$5," ",N549))))))))</f>
        <v>Pérdida de confidencialidad e integridad de Fileserver  1 Uso no autorizado de la información
2 . Fallas Humanas
3. Fallas técnicas
   1. Ausencia de revisiones regulares por parte del jefe de dependencia
2. Desconocimiento de politicas de seguridad de la información</v>
      </c>
      <c r="K549" s="1021" t="s">
        <v>313</v>
      </c>
      <c r="L549" s="994" t="s">
        <v>562</v>
      </c>
      <c r="M549" s="1168" t="s">
        <v>1389</v>
      </c>
      <c r="N549" s="994" t="s">
        <v>2017</v>
      </c>
      <c r="O549" s="994" t="s">
        <v>2018</v>
      </c>
      <c r="P549" s="1075" t="s">
        <v>1392</v>
      </c>
      <c r="Q549" s="1133" t="s">
        <v>1392</v>
      </c>
      <c r="R549" s="1015" t="s">
        <v>217</v>
      </c>
      <c r="S549" s="1824">
        <f>IF(R549="Muy Alta",100%,IF(R549="Alta",80%,IF(R549="Media",60%,IF(R549="Baja",40%,IF(R549="Muy Baja",20%,"")))))</f>
        <v>0.6</v>
      </c>
      <c r="T549" s="1015" t="s">
        <v>317</v>
      </c>
      <c r="U549" s="1824">
        <f>IF(T549="Catastrófico",100%,IF(T549="Mayor",80%,IF(T549="Moderado",60%,IF(T549="Menor",40%,IF(T549="Leve",20%,"")))))</f>
        <v>0.2</v>
      </c>
      <c r="V549" s="1015" t="s">
        <v>251</v>
      </c>
      <c r="W549" s="1824">
        <f>IF(V549="Catastrófico",100%,IF(V549="Mayor",80%,IF(V549="Moderado",60%,IF(V549="Menor",40%,IF(V549="Leve",20%,"")))))</f>
        <v>0.4</v>
      </c>
      <c r="X549" s="1029" t="str">
        <f>IF(Y549=100%,"Catastrófico",IF(Y549=80%,"Mayor",IF(Y549=60%,"Moderado",IF(Y549=40%,"Menor",IF(Y549=20%,"Leve","")))))</f>
        <v>Menor</v>
      </c>
      <c r="Y549" s="1824">
        <f>IF(AND(U549="",W549=""),"",MAX(U549,W549))</f>
        <v>0.4</v>
      </c>
      <c r="Z549" s="1824" t="str">
        <f>CONCATENATE(R549,X549)</f>
        <v>MediaMenor</v>
      </c>
      <c r="AA549" s="1032" t="str">
        <f>IF(Z549="Muy AltaLeve","Alto",IF(Z549="Muy AltaMenor","Alto",IF(Z549="Muy AltaModerado","Alto",IF(Z549="Muy AltaMayor","Alto",IF(Z549="Muy AltaCatastrófico","Extremo",IF(Z549="AltaLeve","Moderado",IF(Z549="AltaMenor","Moderado",IF(Z549="AltaModerado","Alto",IF(Z549="AltaMayor","Alto",IF(Z549="AltaCatastrófico","Extremo",IF(Z549="MediaLeve","Moderado",IF(Z549="MediaMenor","Moderado",IF(Z549="MediaModerado","Moderado",IF(Z549="MediaMayor","Alto",IF(Z549="MediaCatastrófico","Extremo",IF(Z549="BajaLeve","Bajo",IF(Z549="BajaMenor","Moderado",IF(Z549="BajaModerado","Moderado",IF(Z549="BajaMayor","Alto",IF(Z549="BajaCatastrófico","Extremo",IF(Z549="Muy BajaLeve","Bajo",IF(Z549="Muy BajaMenor","Bajo",IF(Z549="Muy BajaModerado","Moderado",IF(Z549="Muy BajaMayor","Alto",IF(Z549="Muy BajaCatastrófico","Extremo","")))))))))))))))))))))))))</f>
        <v>Moderado</v>
      </c>
      <c r="AB549" s="97">
        <v>1</v>
      </c>
      <c r="AC549" s="9" t="s">
        <v>2019</v>
      </c>
      <c r="AD549" s="9">
        <v>1</v>
      </c>
      <c r="AE549" s="9" t="s">
        <v>2020</v>
      </c>
      <c r="AF549" s="99" t="str">
        <f t="shared" si="42"/>
        <v>Probabilidad</v>
      </c>
      <c r="AG549" s="10" t="s">
        <v>221</v>
      </c>
      <c r="AH549" s="787">
        <f t="shared" ref="AH549:AH612" si="44">IF(AG549="","",IF(AG549="Preventivo",25%,IF(AG549="Detectivo",15%,IF(AG549="Correctivo",10%))))</f>
        <v>0.25</v>
      </c>
      <c r="AI549" s="10" t="s">
        <v>222</v>
      </c>
      <c r="AJ549" s="787">
        <f t="shared" ref="AJ549:AJ612" si="45">IF(AI549="Automático",25%,IF(AI549="Manual",15%,""))</f>
        <v>0.15</v>
      </c>
      <c r="AK549" s="101">
        <f t="shared" ref="AK549:AK612" si="46">IF(OR(AH549="",AJ549=""),"",AH549+AJ549)</f>
        <v>0.4</v>
      </c>
      <c r="AL549" s="100">
        <f>IFERROR(IF(AF549="Probabilidad",(S549-(+S549*AK549)),IF(AF549="Impacto",S549,"")),"")</f>
        <v>0.36</v>
      </c>
      <c r="AM549" s="100">
        <f>IFERROR(IF(AF549="Impacto",(Y549-(+Y549*AK549)),IF(AF549="Probabilidad",Y549,"")),"")</f>
        <v>0.4</v>
      </c>
      <c r="AN549" s="50" t="s">
        <v>223</v>
      </c>
      <c r="AO549" s="50" t="s">
        <v>291</v>
      </c>
      <c r="AP549" s="50" t="s">
        <v>241</v>
      </c>
      <c r="AQ549" s="50" t="s">
        <v>226</v>
      </c>
      <c r="AR549" s="1764" t="s">
        <v>1960</v>
      </c>
      <c r="AS549" s="1035">
        <f>S549</f>
        <v>0.6</v>
      </c>
      <c r="AT549" s="1035">
        <f>IF(AL549="","",MIN(AL549:AL554))</f>
        <v>0.216</v>
      </c>
      <c r="AU549" s="1032" t="str">
        <f>IFERROR(IF(AT549="","",IF(AT549&lt;=0.2,"Muy Baja",IF(AT549&lt;=0.4,"Baja",IF(AT549&lt;=0.6,"Media",IF(AT549&lt;=0.8,"Alta","Muy Alta"))))),"")</f>
        <v>Baja</v>
      </c>
      <c r="AV549" s="1035">
        <f>Y549</f>
        <v>0.4</v>
      </c>
      <c r="AW549" s="1035">
        <f>IF(AM549="","",MIN(AM549:AM554))</f>
        <v>0.30000000000000004</v>
      </c>
      <c r="AX549" s="1032" t="str">
        <f>IFERROR(IF(AW549="","",IF(AW549&lt;=0.2,"Leve",IF(AW549&lt;=0.4,"Menor",IF(AW549&lt;=0.6,"Moderado",IF(AW549&lt;=0.8,"Mayor","Catastrófico"))))),"")</f>
        <v>Menor</v>
      </c>
      <c r="AY549" s="1032" t="str">
        <f>AA549</f>
        <v>Moderado</v>
      </c>
      <c r="AZ549" s="1032" t="str">
        <f>IFERROR(IF(OR(AND(AU549="Muy Baja",AX549="Leve"),AND(AU549="Muy Baja",AX549="Menor"),AND(AU549="Baja",AX549="Leve")),"Bajo",IF(OR(AND(AU549="Muy baja",AX549="Moderado"),AND(AU549="Baja",AX549="Menor"),AND(AU549="Baja",AX549="Moderado"),AND(AU549="Media",AX549="Leve"),AND(AU549="Media",AX549="Menor"),AND(AU549="Media",AX549="Moderado"),AND(AU549="Alta",AX549="Leve"),AND(AU549="Alta",AX549="Menor")),"Moderado",IF(OR(AND(AU549="Muy Baja",AX549="Mayor"),AND(AU549="Baja",AX549="Mayor"),AND(AU549="Media",AX549="Mayor"),AND(AU549="Alta",AX549="Moderado"),AND(AU549="Alta",AX549="Mayor"),AND(AU549="Muy Alta",AX549="Leve"),AND(AU549="Muy Alta",AX549="Menor"),AND(AU549="Muy Alta",AX549="Moderado"),AND(AU549="Muy Alta",AX549="Mayor")),"Alto",IF(OR(AND(AU549="Muy Baja",AX549="Catastrófico"),AND(AU549="Baja",AX549="Catastrófico"),AND(AU549="Media",AX549="Catastrófico"),AND(AU549="Alta",AX549="Catastrófico"),AND(AU549="Muy Alta",AX549="Catastrófico")),"Extremo","")))),"")</f>
        <v>Moderado</v>
      </c>
      <c r="BA549" s="1015" t="s">
        <v>228</v>
      </c>
      <c r="BB549" s="46" t="s">
        <v>2021</v>
      </c>
      <c r="BC549" s="675" t="s">
        <v>2022</v>
      </c>
      <c r="BD549" s="103">
        <f t="shared" si="43"/>
        <v>2</v>
      </c>
      <c r="BE549" s="9"/>
      <c r="BF549" s="9">
        <v>1</v>
      </c>
      <c r="BG549" s="9"/>
      <c r="BH549" s="9">
        <v>1</v>
      </c>
      <c r="BI549" s="46" t="s">
        <v>1972</v>
      </c>
      <c r="BJ549" s="46" t="s">
        <v>1973</v>
      </c>
      <c r="BK549" s="46"/>
      <c r="BL549" s="46"/>
      <c r="BM549" s="48"/>
      <c r="BN549" s="48"/>
      <c r="BO549" s="48"/>
      <c r="BP549" s="48"/>
      <c r="BQ549" s="104"/>
      <c r="BR549" s="797"/>
      <c r="BS549" s="883"/>
      <c r="BT549" s="883"/>
      <c r="BU549" s="1050"/>
      <c r="BV549" s="1075"/>
      <c r="BW549" s="1075"/>
      <c r="BX549" s="1836"/>
      <c r="BY549" s="1852"/>
      <c r="BZ549" s="997"/>
    </row>
    <row r="550" spans="1:78" ht="167" x14ac:dyDescent="0.2">
      <c r="A550" s="1817"/>
      <c r="B550" s="1818"/>
      <c r="C550" s="1819"/>
      <c r="D550" s="1820"/>
      <c r="E550" s="1004"/>
      <c r="F550" s="1759"/>
      <c r="G550" s="995"/>
      <c r="H550" s="1013"/>
      <c r="I550" s="1774"/>
      <c r="J550" s="1767"/>
      <c r="K550" s="1022"/>
      <c r="L550" s="995"/>
      <c r="M550" s="1169"/>
      <c r="N550" s="995"/>
      <c r="O550" s="995"/>
      <c r="P550" s="1191"/>
      <c r="Q550" s="1827"/>
      <c r="R550" s="1774"/>
      <c r="S550" s="1825"/>
      <c r="T550" s="1774"/>
      <c r="U550" s="1825"/>
      <c r="V550" s="1774"/>
      <c r="W550" s="1825"/>
      <c r="X550" s="1781"/>
      <c r="Y550" s="1825"/>
      <c r="Z550" s="1825"/>
      <c r="AA550" s="1769"/>
      <c r="AB550" s="812">
        <v>2</v>
      </c>
      <c r="AC550" s="774" t="s">
        <v>2023</v>
      </c>
      <c r="AD550" s="774">
        <v>1</v>
      </c>
      <c r="AE550" s="774" t="s">
        <v>2024</v>
      </c>
      <c r="AF550" s="813" t="str">
        <f t="shared" ref="AF550:AF613" si="47">IF(OR(AG550="Preventivo",AG550="Detectivo"),"Probabilidad",IF(AG550="Correctivo","Impacto",""))</f>
        <v>Impacto</v>
      </c>
      <c r="AG550" s="780" t="s">
        <v>264</v>
      </c>
      <c r="AH550" s="790">
        <f t="shared" si="44"/>
        <v>0.1</v>
      </c>
      <c r="AI550" s="780" t="s">
        <v>222</v>
      </c>
      <c r="AJ550" s="790">
        <f t="shared" si="45"/>
        <v>0.15</v>
      </c>
      <c r="AK550" s="814">
        <f t="shared" si="46"/>
        <v>0.25</v>
      </c>
      <c r="AL550" s="815">
        <f>IFERROR(IF(AND(AF549="Probabilidad",AF550="Probabilidad"),(AL549-(+AL549*AK550)),IF(AF550="Probabilidad",(S549-(+S549*AK550)),IF(AF550="Impacto",AL549,""))),"")</f>
        <v>0.36</v>
      </c>
      <c r="AM550" s="815">
        <f>IFERROR(IF(AND(AF549="Impacto",AF550="Impacto"),(AM549-(+AM549*AK550)),IF(AF550="Impacto",(Y549-(Y549*AK550)),IF(AF550="Probabilidad",AM549,""))),"")</f>
        <v>0.30000000000000004</v>
      </c>
      <c r="AN550" s="751" t="s">
        <v>223</v>
      </c>
      <c r="AO550" s="751" t="s">
        <v>291</v>
      </c>
      <c r="AP550" s="751" t="s">
        <v>241</v>
      </c>
      <c r="AQ550" s="751" t="s">
        <v>226</v>
      </c>
      <c r="AR550" s="1013"/>
      <c r="AS550" s="1767"/>
      <c r="AT550" s="1767"/>
      <c r="AU550" s="1769"/>
      <c r="AV550" s="1767"/>
      <c r="AW550" s="1767"/>
      <c r="AX550" s="1769"/>
      <c r="AY550" s="1769"/>
      <c r="AZ550" s="1769"/>
      <c r="BA550" s="1774"/>
      <c r="BB550" s="789"/>
      <c r="BC550" s="789"/>
      <c r="BD550" s="822" t="str">
        <f t="shared" si="43"/>
        <v/>
      </c>
      <c r="BE550" s="774"/>
      <c r="BF550" s="774"/>
      <c r="BG550" s="774"/>
      <c r="BH550" s="774"/>
      <c r="BI550" s="789"/>
      <c r="BJ550" s="789"/>
      <c r="BK550" s="789"/>
      <c r="BL550" s="789"/>
      <c r="BM550" s="791"/>
      <c r="BN550" s="791"/>
      <c r="BO550" s="791"/>
      <c r="BP550" s="791"/>
      <c r="BQ550" s="792"/>
      <c r="BR550" s="796"/>
      <c r="BS550" s="884"/>
      <c r="BT550" s="884"/>
      <c r="BU550" s="1051"/>
      <c r="BV550" s="1191"/>
      <c r="BW550" s="1191"/>
      <c r="BX550" s="1837"/>
      <c r="BY550" s="1853"/>
      <c r="BZ550" s="998"/>
    </row>
    <row r="551" spans="1:78" ht="118" x14ac:dyDescent="0.2">
      <c r="A551" s="1817"/>
      <c r="B551" s="1818"/>
      <c r="C551" s="1819"/>
      <c r="D551" s="1820"/>
      <c r="E551" s="1004"/>
      <c r="F551" s="1759"/>
      <c r="G551" s="995"/>
      <c r="H551" s="1013"/>
      <c r="I551" s="1774"/>
      <c r="J551" s="1767"/>
      <c r="K551" s="1022"/>
      <c r="L551" s="995"/>
      <c r="M551" s="1169"/>
      <c r="N551" s="995"/>
      <c r="O551" s="995"/>
      <c r="P551" s="1191"/>
      <c r="Q551" s="1827"/>
      <c r="R551" s="1774"/>
      <c r="S551" s="1825"/>
      <c r="T551" s="1774"/>
      <c r="U551" s="1825"/>
      <c r="V551" s="1774"/>
      <c r="W551" s="1825"/>
      <c r="X551" s="1781"/>
      <c r="Y551" s="1825"/>
      <c r="Z551" s="1825"/>
      <c r="AA551" s="1769"/>
      <c r="AB551" s="812">
        <v>3</v>
      </c>
      <c r="AC551" s="898" t="s">
        <v>1571</v>
      </c>
      <c r="AD551" s="774">
        <v>2</v>
      </c>
      <c r="AE551" s="774" t="s">
        <v>1480</v>
      </c>
      <c r="AF551" s="813" t="str">
        <f t="shared" si="47"/>
        <v>Probabilidad</v>
      </c>
      <c r="AG551" s="780" t="s">
        <v>221</v>
      </c>
      <c r="AH551" s="790">
        <f t="shared" si="44"/>
        <v>0.25</v>
      </c>
      <c r="AI551" s="780" t="s">
        <v>222</v>
      </c>
      <c r="AJ551" s="790">
        <f t="shared" si="45"/>
        <v>0.15</v>
      </c>
      <c r="AK551" s="814">
        <f t="shared" si="46"/>
        <v>0.4</v>
      </c>
      <c r="AL551" s="815">
        <f>IFERROR(IF(AND(AF550="Probabilidad",AF551="Probabilidad"),(AL550-(+AL550*AK551)),IF(AND(AF550="Impacto",AF551="Probabilidad"),(AL549-(+AL549*AK551)),IF(AF551="Impacto",AL550,""))),"")</f>
        <v>0.216</v>
      </c>
      <c r="AM551" s="815">
        <f>IFERROR(IF(AND(AF550="Impacto",AF551="Impacto"),(AM550-(+AM550*AK551)),IF(AND(AF550="Probabilidad",AF551="Impacto"),(AM549-(+AM549*AK551)),IF(AF551="Probabilidad",AM550,""))),"")</f>
        <v>0.30000000000000004</v>
      </c>
      <c r="AN551" s="751" t="s">
        <v>859</v>
      </c>
      <c r="AO551" s="751" t="s">
        <v>245</v>
      </c>
      <c r="AP551" s="751" t="s">
        <v>241</v>
      </c>
      <c r="AQ551" s="751" t="s">
        <v>226</v>
      </c>
      <c r="AR551" s="1013"/>
      <c r="AS551" s="1767"/>
      <c r="AT551" s="1767"/>
      <c r="AU551" s="1769"/>
      <c r="AV551" s="1767"/>
      <c r="AW551" s="1767"/>
      <c r="AX551" s="1769"/>
      <c r="AY551" s="1769"/>
      <c r="AZ551" s="1769"/>
      <c r="BA551" s="1774"/>
      <c r="BB551" s="789"/>
      <c r="BC551" s="789"/>
      <c r="BD551" s="822" t="str">
        <f t="shared" si="43"/>
        <v/>
      </c>
      <c r="BE551" s="774"/>
      <c r="BF551" s="774"/>
      <c r="BG551" s="774"/>
      <c r="BH551" s="774"/>
      <c r="BI551" s="789"/>
      <c r="BJ551" s="789"/>
      <c r="BK551" s="789"/>
      <c r="BL551" s="789"/>
      <c r="BM551" s="791"/>
      <c r="BN551" s="791"/>
      <c r="BO551" s="791"/>
      <c r="BP551" s="791"/>
      <c r="BQ551" s="792"/>
      <c r="BR551" s="796"/>
      <c r="BS551" s="884"/>
      <c r="BT551" s="884"/>
      <c r="BU551" s="1051"/>
      <c r="BV551" s="1191"/>
      <c r="BW551" s="1191"/>
      <c r="BX551" s="1837"/>
      <c r="BY551" s="1853"/>
      <c r="BZ551" s="998"/>
    </row>
    <row r="552" spans="1:78" ht="16" x14ac:dyDescent="0.2">
      <c r="A552" s="1817"/>
      <c r="B552" s="1818"/>
      <c r="C552" s="1819"/>
      <c r="D552" s="1820"/>
      <c r="E552" s="1004"/>
      <c r="F552" s="1759"/>
      <c r="G552" s="995"/>
      <c r="H552" s="1013"/>
      <c r="I552" s="1774"/>
      <c r="J552" s="1767"/>
      <c r="K552" s="1022"/>
      <c r="L552" s="995"/>
      <c r="M552" s="1169"/>
      <c r="N552" s="995"/>
      <c r="O552" s="995"/>
      <c r="P552" s="1191"/>
      <c r="Q552" s="1827"/>
      <c r="R552" s="1774"/>
      <c r="S552" s="1825"/>
      <c r="T552" s="1774"/>
      <c r="U552" s="1825"/>
      <c r="V552" s="1774"/>
      <c r="W552" s="1825"/>
      <c r="X552" s="1781"/>
      <c r="Y552" s="1825"/>
      <c r="Z552" s="1825"/>
      <c r="AA552" s="1769"/>
      <c r="AB552" s="812">
        <v>4</v>
      </c>
      <c r="AC552" s="774"/>
      <c r="AD552" s="774"/>
      <c r="AE552" s="774"/>
      <c r="AF552" s="813" t="str">
        <f t="shared" si="47"/>
        <v/>
      </c>
      <c r="AG552" s="780"/>
      <c r="AH552" s="790" t="str">
        <f t="shared" si="44"/>
        <v/>
      </c>
      <c r="AI552" s="780"/>
      <c r="AJ552" s="790" t="str">
        <f t="shared" si="45"/>
        <v/>
      </c>
      <c r="AK552" s="814" t="str">
        <f t="shared" si="46"/>
        <v/>
      </c>
      <c r="AL552" s="815" t="str">
        <f>IFERROR(IF(AND(AF551="Probabilidad",AF552="Probabilidad"),(AL551-(+AL551*AK552)),IF(AND(AF551="Impacto",AF552="Probabilidad"),(AL550-(+AL550*AK552)),IF(AF552="Impacto",AL551,""))),"")</f>
        <v/>
      </c>
      <c r="AM552" s="815" t="str">
        <f>IFERROR(IF(AND(AF551="Impacto",AF552="Impacto"),(AM551-(+AM551*AK552)),IF(AND(AF551="Probabilidad",AF552="Impacto"),(AM550-(+AM550*AK552)),IF(AF552="Probabilidad",AM551,""))),"")</f>
        <v/>
      </c>
      <c r="AN552" s="751"/>
      <c r="AO552" s="751"/>
      <c r="AP552" s="751"/>
      <c r="AQ552" s="751"/>
      <c r="AR552" s="1013"/>
      <c r="AS552" s="1767"/>
      <c r="AT552" s="1767"/>
      <c r="AU552" s="1769"/>
      <c r="AV552" s="1767"/>
      <c r="AW552" s="1767"/>
      <c r="AX552" s="1769"/>
      <c r="AY552" s="1769"/>
      <c r="AZ552" s="1769"/>
      <c r="BA552" s="1774"/>
      <c r="BB552" s="789"/>
      <c r="BC552" s="789"/>
      <c r="BD552" s="822" t="str">
        <f t="shared" si="43"/>
        <v/>
      </c>
      <c r="BE552" s="774"/>
      <c r="BF552" s="774"/>
      <c r="BG552" s="774"/>
      <c r="BH552" s="774"/>
      <c r="BI552" s="789"/>
      <c r="BJ552" s="789"/>
      <c r="BK552" s="789"/>
      <c r="BL552" s="789"/>
      <c r="BM552" s="791"/>
      <c r="BN552" s="791"/>
      <c r="BO552" s="791"/>
      <c r="BP552" s="791"/>
      <c r="BQ552" s="792"/>
      <c r="BR552" s="796"/>
      <c r="BS552" s="884"/>
      <c r="BT552" s="884"/>
      <c r="BU552" s="1051"/>
      <c r="BV552" s="1191"/>
      <c r="BW552" s="1191"/>
      <c r="BX552" s="1837"/>
      <c r="BY552" s="1853"/>
      <c r="BZ552" s="998"/>
    </row>
    <row r="553" spans="1:78" ht="16" x14ac:dyDescent="0.2">
      <c r="A553" s="1817"/>
      <c r="B553" s="1818"/>
      <c r="C553" s="1819"/>
      <c r="D553" s="1820"/>
      <c r="E553" s="1004"/>
      <c r="F553" s="1759"/>
      <c r="G553" s="995"/>
      <c r="H553" s="1013"/>
      <c r="I553" s="1774"/>
      <c r="J553" s="1767"/>
      <c r="K553" s="1022"/>
      <c r="L553" s="995"/>
      <c r="M553" s="1169"/>
      <c r="N553" s="995"/>
      <c r="O553" s="995"/>
      <c r="P553" s="1191"/>
      <c r="Q553" s="1827"/>
      <c r="R553" s="1774"/>
      <c r="S553" s="1825"/>
      <c r="T553" s="1774"/>
      <c r="U553" s="1825"/>
      <c r="V553" s="1774"/>
      <c r="W553" s="1825"/>
      <c r="X553" s="1781"/>
      <c r="Y553" s="1825"/>
      <c r="Z553" s="1825"/>
      <c r="AA553" s="1769"/>
      <c r="AB553" s="812">
        <v>5</v>
      </c>
      <c r="AC553" s="774"/>
      <c r="AD553" s="774"/>
      <c r="AE553" s="774"/>
      <c r="AF553" s="813" t="str">
        <f t="shared" si="47"/>
        <v/>
      </c>
      <c r="AG553" s="780"/>
      <c r="AH553" s="790" t="str">
        <f t="shared" si="44"/>
        <v/>
      </c>
      <c r="AI553" s="780"/>
      <c r="AJ553" s="790" t="str">
        <f t="shared" si="45"/>
        <v/>
      </c>
      <c r="AK553" s="814" t="str">
        <f t="shared" si="46"/>
        <v/>
      </c>
      <c r="AL553" s="815" t="str">
        <f>IFERROR(IF(AND(AF552="Probabilidad",AF553="Probabilidad"),(AL552-(+AL552*AK553)),IF(AND(AF552="Impacto",AF553="Probabilidad"),(AL551-(+AL551*AK553)),IF(AF553="Impacto",AL552,""))),"")</f>
        <v/>
      </c>
      <c r="AM553" s="815" t="str">
        <f>IFERROR(IF(AND(AF552="Impacto",AF553="Impacto"),(AM552-(+AM552*AK553)),IF(AND(AF552="Probabilidad",AF553="Impacto"),(AM551-(+AM551*AK553)),IF(AF553="Probabilidad",AM552,""))),"")</f>
        <v/>
      </c>
      <c r="AN553" s="751"/>
      <c r="AO553" s="751"/>
      <c r="AP553" s="751"/>
      <c r="AQ553" s="751"/>
      <c r="AR553" s="1013"/>
      <c r="AS553" s="1767"/>
      <c r="AT553" s="1767"/>
      <c r="AU553" s="1769"/>
      <c r="AV553" s="1767"/>
      <c r="AW553" s="1767"/>
      <c r="AX553" s="1769"/>
      <c r="AY553" s="1769"/>
      <c r="AZ553" s="1769"/>
      <c r="BA553" s="1774"/>
      <c r="BB553" s="789"/>
      <c r="BC553" s="789"/>
      <c r="BD553" s="822" t="str">
        <f t="shared" si="43"/>
        <v/>
      </c>
      <c r="BE553" s="774"/>
      <c r="BF553" s="774"/>
      <c r="BG553" s="774"/>
      <c r="BH553" s="774"/>
      <c r="BI553" s="789"/>
      <c r="BJ553" s="789"/>
      <c r="BK553" s="789"/>
      <c r="BL553" s="789"/>
      <c r="BM553" s="791"/>
      <c r="BN553" s="791"/>
      <c r="BO553" s="791"/>
      <c r="BP553" s="791"/>
      <c r="BQ553" s="792"/>
      <c r="BR553" s="796"/>
      <c r="BS553" s="884"/>
      <c r="BT553" s="884"/>
      <c r="BU553" s="1051"/>
      <c r="BV553" s="1191"/>
      <c r="BW553" s="1191"/>
      <c r="BX553" s="1837"/>
      <c r="BY553" s="1853"/>
      <c r="BZ553" s="998"/>
    </row>
    <row r="554" spans="1:78" ht="17" thickBot="1" x14ac:dyDescent="0.25">
      <c r="A554" s="1817"/>
      <c r="B554" s="1818"/>
      <c r="C554" s="1819"/>
      <c r="D554" s="1821"/>
      <c r="E554" s="1005"/>
      <c r="F554" s="1760"/>
      <c r="G554" s="996"/>
      <c r="H554" s="1014"/>
      <c r="I554" s="1775"/>
      <c r="J554" s="1768"/>
      <c r="K554" s="1023"/>
      <c r="L554" s="996"/>
      <c r="M554" s="1170"/>
      <c r="N554" s="996"/>
      <c r="O554" s="996"/>
      <c r="P554" s="1192"/>
      <c r="Q554" s="1828"/>
      <c r="R554" s="1775"/>
      <c r="S554" s="1826"/>
      <c r="T554" s="1775"/>
      <c r="U554" s="1826"/>
      <c r="V554" s="1775"/>
      <c r="W554" s="1826"/>
      <c r="X554" s="1782"/>
      <c r="Y554" s="1826"/>
      <c r="Z554" s="1826"/>
      <c r="AA554" s="1770"/>
      <c r="AB554" s="773">
        <v>6</v>
      </c>
      <c r="AC554" s="757"/>
      <c r="AD554" s="757"/>
      <c r="AE554" s="757"/>
      <c r="AF554" s="896" t="str">
        <f t="shared" si="47"/>
        <v/>
      </c>
      <c r="AG554" s="888"/>
      <c r="AH554" s="887" t="str">
        <f t="shared" si="44"/>
        <v/>
      </c>
      <c r="AI554" s="888"/>
      <c r="AJ554" s="887" t="str">
        <f t="shared" si="45"/>
        <v/>
      </c>
      <c r="AK554" s="889" t="str">
        <f t="shared" si="46"/>
        <v/>
      </c>
      <c r="AL554" s="935" t="str">
        <f>IFERROR(IF(AND(AF553="Probabilidad",AF554="Probabilidad"),(AL553-(+AL553*AK554)),IF(AND(AF553="Impacto",AF554="Probabilidad"),(AL552-(+AL552*AK554)),IF(AF554="Impacto",AL553,""))),"")</f>
        <v/>
      </c>
      <c r="AM554" s="935" t="str">
        <f>IFERROR(IF(AND(AF553="Impacto",AF554="Impacto"),(AM553-(+AM553*AK554)),IF(AND(AF553="Probabilidad",AF554="Impacto"),(AM552-(+AM552*AK554)),IF(AF554="Probabilidad",AM553,""))),"")</f>
        <v/>
      </c>
      <c r="AN554" s="51"/>
      <c r="AO554" s="51"/>
      <c r="AP554" s="51"/>
      <c r="AQ554" s="51"/>
      <c r="AR554" s="1014"/>
      <c r="AS554" s="1768"/>
      <c r="AT554" s="1768"/>
      <c r="AU554" s="1770"/>
      <c r="AV554" s="1768"/>
      <c r="AW554" s="1768"/>
      <c r="AX554" s="1770"/>
      <c r="AY554" s="1770"/>
      <c r="AZ554" s="1770"/>
      <c r="BA554" s="1775"/>
      <c r="BB554" s="770"/>
      <c r="BC554" s="770"/>
      <c r="BD554" s="762" t="str">
        <f t="shared" si="43"/>
        <v/>
      </c>
      <c r="BE554" s="757"/>
      <c r="BF554" s="757"/>
      <c r="BG554" s="757"/>
      <c r="BH554" s="757"/>
      <c r="BI554" s="770"/>
      <c r="BJ554" s="770"/>
      <c r="BK554" s="770"/>
      <c r="BL554" s="770"/>
      <c r="BM554" s="749"/>
      <c r="BN554" s="749"/>
      <c r="BO554" s="749"/>
      <c r="BP554" s="749"/>
      <c r="BQ554" s="766"/>
      <c r="BR554" s="890"/>
      <c r="BS554" s="891"/>
      <c r="BT554" s="891"/>
      <c r="BU554" s="1052"/>
      <c r="BV554" s="1192"/>
      <c r="BW554" s="1192"/>
      <c r="BX554" s="1838"/>
      <c r="BY554" s="1854"/>
      <c r="BZ554" s="999"/>
    </row>
    <row r="555" spans="1:78" ht="167" x14ac:dyDescent="0.2">
      <c r="A555" s="1817"/>
      <c r="B555" s="1818"/>
      <c r="C555" s="1819"/>
      <c r="D555" s="1000" t="s">
        <v>1387</v>
      </c>
      <c r="E555" s="1003" t="s">
        <v>973</v>
      </c>
      <c r="F555" s="1006">
        <v>14</v>
      </c>
      <c r="G555" s="994" t="s">
        <v>2016</v>
      </c>
      <c r="H555" s="1012" t="s">
        <v>1247</v>
      </c>
      <c r="I555" s="1015" t="s">
        <v>1215</v>
      </c>
      <c r="J555" s="1812" t="str">
        <f>IF(D555="","",IF(D555="RG",[1]Árbol!A566,IF(D555="RIC",[1]Árbol!A566,IF(D555="RLAFT",[1]Árbol!A566,IF(D555="RF",[1]Árbol!A566,IF(I555="","",(CONCATENATE(I555," ",$M$3," ",G555," ",$M$4," ",O555," ",$M$5," ",N555))))))))</f>
        <v>Pérdida de Disponibilidad de Fileserver  Perdida o acceso no autorizado a la información 
Fallas Humanas
Incumplimiento en el mantenimiento del fileserver  1. Ausencia de copias de respaldo 
2. Desconocimiento de politicas de seguridad de la información
3. Ausencia de mantenimiento al fileserver</v>
      </c>
      <c r="K555" s="1021" t="s">
        <v>313</v>
      </c>
      <c r="L555" s="994" t="s">
        <v>562</v>
      </c>
      <c r="M555" s="1168" t="s">
        <v>1389</v>
      </c>
      <c r="N555" s="994" t="s">
        <v>2025</v>
      </c>
      <c r="O555" s="994" t="s">
        <v>2026</v>
      </c>
      <c r="P555" s="1075" t="s">
        <v>1392</v>
      </c>
      <c r="Q555" s="1133" t="s">
        <v>1392</v>
      </c>
      <c r="R555" s="1015" t="s">
        <v>217</v>
      </c>
      <c r="S555" s="1824">
        <f>IF(R555="Muy Alta",100%,IF(R555="Alta",80%,IF(R555="Media",60%,IF(R555="Baja",40%,IF(R555="Muy Baja",20%,"")))))</f>
        <v>0.6</v>
      </c>
      <c r="T555" s="1015" t="s">
        <v>317</v>
      </c>
      <c r="U555" s="1824">
        <f>IF(T555="Catastrófico",100%,IF(T555="Mayor",80%,IF(T555="Moderado",60%,IF(T555="Menor",40%,IF(T555="Leve",20%,"")))))</f>
        <v>0.2</v>
      </c>
      <c r="V555" s="1015" t="s">
        <v>251</v>
      </c>
      <c r="W555" s="1824">
        <f>IF(V555="Catastrófico",100%,IF(V555="Mayor",80%,IF(V555="Moderado",60%,IF(V555="Menor",40%,IF(V555="Leve",20%,"")))))</f>
        <v>0.4</v>
      </c>
      <c r="X555" s="1029" t="str">
        <f>IF(Y555=100%,"Catastrófico",IF(Y555=80%,"Mayor",IF(Y555=60%,"Moderado",IF(Y555=40%,"Menor",IF(Y555=20%,"Leve","")))))</f>
        <v>Menor</v>
      </c>
      <c r="Y555" s="1824">
        <f>IF(AND(U555="",W555=""),"",MAX(U555,W555))</f>
        <v>0.4</v>
      </c>
      <c r="Z555" s="1824" t="str">
        <f>CONCATENATE(R555,X555)</f>
        <v>MediaMenor</v>
      </c>
      <c r="AA555" s="1032" t="str">
        <f>IF(Z555="Muy AltaLeve","Alto",IF(Z555="Muy AltaMenor","Alto",IF(Z555="Muy AltaModerado","Alto",IF(Z555="Muy AltaMayor","Alto",IF(Z555="Muy AltaCatastrófico","Extremo",IF(Z555="AltaLeve","Moderado",IF(Z555="AltaMenor","Moderado",IF(Z555="AltaModerado","Alto",IF(Z555="AltaMayor","Alto",IF(Z555="AltaCatastrófico","Extremo",IF(Z555="MediaLeve","Moderado",IF(Z555="MediaMenor","Moderado",IF(Z555="MediaModerado","Moderado",IF(Z555="MediaMayor","Alto",IF(Z555="MediaCatastrófico","Extremo",IF(Z555="BajaLeve","Bajo",IF(Z555="BajaMenor","Moderado",IF(Z555="BajaModerado","Moderado",IF(Z555="BajaMayor","Alto",IF(Z555="BajaCatastrófico","Extremo",IF(Z555="Muy BajaLeve","Bajo",IF(Z555="Muy BajaMenor","Bajo",IF(Z555="Muy BajaModerado","Moderado",IF(Z555="Muy BajaMayor","Alto",IF(Z555="Muy BajaCatastrófico","Extremo","")))))))))))))))))))))))))</f>
        <v>Moderado</v>
      </c>
      <c r="AB555" s="97">
        <v>1</v>
      </c>
      <c r="AC555" s="9" t="s">
        <v>2027</v>
      </c>
      <c r="AD555" s="9">
        <v>1</v>
      </c>
      <c r="AE555" s="9" t="s">
        <v>1656</v>
      </c>
      <c r="AF555" s="99" t="str">
        <f t="shared" si="47"/>
        <v>Probabilidad</v>
      </c>
      <c r="AG555" s="10" t="s">
        <v>221</v>
      </c>
      <c r="AH555" s="787">
        <f t="shared" si="44"/>
        <v>0.25</v>
      </c>
      <c r="AI555" s="10" t="s">
        <v>222</v>
      </c>
      <c r="AJ555" s="787">
        <f t="shared" si="45"/>
        <v>0.15</v>
      </c>
      <c r="AK555" s="101">
        <f t="shared" si="46"/>
        <v>0.4</v>
      </c>
      <c r="AL555" s="100">
        <f>IFERROR(IF(AF555="Probabilidad",(S555-(+S555*AK555)),IF(AF555="Impacto",S555,"")),"")</f>
        <v>0.36</v>
      </c>
      <c r="AM555" s="100">
        <f>IFERROR(IF(AF555="Impacto",(Y555-(+Y555*AK555)),IF(AF555="Probabilidad",Y555,"")),"")</f>
        <v>0.4</v>
      </c>
      <c r="AN555" s="50" t="s">
        <v>223</v>
      </c>
      <c r="AO555" s="50" t="s">
        <v>291</v>
      </c>
      <c r="AP555" s="50" t="s">
        <v>241</v>
      </c>
      <c r="AQ555" s="50" t="s">
        <v>226</v>
      </c>
      <c r="AR555" s="1764" t="s">
        <v>1960</v>
      </c>
      <c r="AS555" s="1035">
        <f>S555</f>
        <v>0.6</v>
      </c>
      <c r="AT555" s="1035">
        <f>IF(AL555="","",MIN(AL555:AL560))</f>
        <v>6.4799999999999996E-2</v>
      </c>
      <c r="AU555" s="1032" t="str">
        <f>IFERROR(IF(AT555="","",IF(AT555&lt;=0.2,"Muy Baja",IF(AT555&lt;=0.4,"Baja",IF(AT555&lt;=0.6,"Media",IF(AT555&lt;=0.8,"Alta","Muy Alta"))))),"")</f>
        <v>Muy Baja</v>
      </c>
      <c r="AV555" s="1035">
        <f>Y555</f>
        <v>0.4</v>
      </c>
      <c r="AW555" s="1035">
        <f>IF(AM555="","",MIN(AM555:AM560))</f>
        <v>0.30000000000000004</v>
      </c>
      <c r="AX555" s="1032" t="str">
        <f>IFERROR(IF(AW555="","",IF(AW555&lt;=0.2,"Leve",IF(AW555&lt;=0.4,"Menor",IF(AW555&lt;=0.6,"Moderado",IF(AW555&lt;=0.8,"Mayor","Catastrófico"))))),"")</f>
        <v>Menor</v>
      </c>
      <c r="AY555" s="1032" t="str">
        <f>AA555</f>
        <v>Moderado</v>
      </c>
      <c r="AZ555" s="1032" t="str">
        <f>IFERROR(IF(OR(AND(AU555="Muy Baja",AX555="Leve"),AND(AU555="Muy Baja",AX555="Menor"),AND(AU555="Baja",AX555="Leve")),"Bajo",IF(OR(AND(AU555="Muy baja",AX555="Moderado"),AND(AU555="Baja",AX555="Menor"),AND(AU555="Baja",AX555="Moderado"),AND(AU555="Media",AX555="Leve"),AND(AU555="Media",AX555="Menor"),AND(AU555="Media",AX555="Moderado"),AND(AU555="Alta",AX555="Leve"),AND(AU555="Alta",AX555="Menor")),"Moderado",IF(OR(AND(AU555="Muy Baja",AX555="Mayor"),AND(AU555="Baja",AX555="Mayor"),AND(AU555="Media",AX555="Mayor"),AND(AU555="Alta",AX555="Moderado"),AND(AU555="Alta",AX555="Mayor"),AND(AU555="Muy Alta",AX555="Leve"),AND(AU555="Muy Alta",AX555="Menor"),AND(AU555="Muy Alta",AX555="Moderado"),AND(AU555="Muy Alta",AX555="Mayor")),"Alto",IF(OR(AND(AU555="Muy Baja",AX555="Catastrófico"),AND(AU555="Baja",AX555="Catastrófico"),AND(AU555="Media",AX555="Catastrófico"),AND(AU555="Alta",AX555="Catastrófico"),AND(AU555="Muy Alta",AX555="Catastrófico")),"Extremo","")))),"")</f>
        <v>Bajo</v>
      </c>
      <c r="BA555" s="1015" t="s">
        <v>255</v>
      </c>
      <c r="BB555" s="46"/>
      <c r="BC555" s="46"/>
      <c r="BD555" s="103" t="str">
        <f t="shared" si="43"/>
        <v/>
      </c>
      <c r="BE555" s="9"/>
      <c r="BF555" s="9"/>
      <c r="BG555" s="9"/>
      <c r="BH555" s="9"/>
      <c r="BI555" s="46"/>
      <c r="BJ555" s="46"/>
      <c r="BK555" s="46"/>
      <c r="BL555" s="46"/>
      <c r="BM555" s="48"/>
      <c r="BN555" s="48"/>
      <c r="BO555" s="48"/>
      <c r="BP555" s="48"/>
      <c r="BQ555" s="104"/>
      <c r="BR555" s="797"/>
      <c r="BS555" s="883"/>
      <c r="BT555" s="883"/>
      <c r="BU555" s="1050"/>
      <c r="BV555" s="1075"/>
      <c r="BW555" s="1075"/>
      <c r="BX555" s="1836"/>
      <c r="BY555" s="1852"/>
      <c r="BZ555" s="997"/>
    </row>
    <row r="556" spans="1:78" ht="167" x14ac:dyDescent="0.2">
      <c r="A556" s="1817"/>
      <c r="B556" s="1818"/>
      <c r="C556" s="1819"/>
      <c r="D556" s="1820"/>
      <c r="E556" s="1004"/>
      <c r="F556" s="1759"/>
      <c r="G556" s="995"/>
      <c r="H556" s="1013"/>
      <c r="I556" s="1774"/>
      <c r="J556" s="1767"/>
      <c r="K556" s="1022"/>
      <c r="L556" s="995"/>
      <c r="M556" s="1169"/>
      <c r="N556" s="995"/>
      <c r="O556" s="995"/>
      <c r="P556" s="1191"/>
      <c r="Q556" s="1827"/>
      <c r="R556" s="1774"/>
      <c r="S556" s="1825"/>
      <c r="T556" s="1774"/>
      <c r="U556" s="1825"/>
      <c r="V556" s="1774"/>
      <c r="W556" s="1825"/>
      <c r="X556" s="1781"/>
      <c r="Y556" s="1825"/>
      <c r="Z556" s="1825"/>
      <c r="AA556" s="1769"/>
      <c r="AB556" s="812">
        <v>2</v>
      </c>
      <c r="AC556" s="774" t="s">
        <v>2023</v>
      </c>
      <c r="AD556" s="774">
        <v>2</v>
      </c>
      <c r="AE556" s="774" t="s">
        <v>1719</v>
      </c>
      <c r="AF556" s="813" t="str">
        <f t="shared" si="47"/>
        <v>Impacto</v>
      </c>
      <c r="AG556" s="780" t="s">
        <v>264</v>
      </c>
      <c r="AH556" s="790">
        <f t="shared" si="44"/>
        <v>0.1</v>
      </c>
      <c r="AI556" s="780" t="s">
        <v>222</v>
      </c>
      <c r="AJ556" s="790">
        <f t="shared" si="45"/>
        <v>0.15</v>
      </c>
      <c r="AK556" s="814">
        <f t="shared" si="46"/>
        <v>0.25</v>
      </c>
      <c r="AL556" s="815">
        <f>IFERROR(IF(AND(AF555="Probabilidad",AF556="Probabilidad"),(AL555-(+AL555*AK556)),IF(AF556="Probabilidad",(S555-(+S555*AK556)),IF(AF556="Impacto",AL555,""))),"")</f>
        <v>0.36</v>
      </c>
      <c r="AM556" s="815">
        <f>IFERROR(IF(AND(AF555="Impacto",AF556="Impacto"),(AM555-(+AM555*AK556)),IF(AF556="Impacto",(Y555-(Y555*AK556)),IF(AF556="Probabilidad",AM555,""))),"")</f>
        <v>0.30000000000000004</v>
      </c>
      <c r="AN556" s="751" t="s">
        <v>223</v>
      </c>
      <c r="AO556" s="751" t="s">
        <v>291</v>
      </c>
      <c r="AP556" s="751" t="s">
        <v>241</v>
      </c>
      <c r="AQ556" s="751" t="s">
        <v>226</v>
      </c>
      <c r="AR556" s="1013"/>
      <c r="AS556" s="1767"/>
      <c r="AT556" s="1767"/>
      <c r="AU556" s="1769"/>
      <c r="AV556" s="1767"/>
      <c r="AW556" s="1767"/>
      <c r="AX556" s="1769"/>
      <c r="AY556" s="1769"/>
      <c r="AZ556" s="1769"/>
      <c r="BA556" s="1774"/>
      <c r="BB556" s="789"/>
      <c r="BC556" s="789"/>
      <c r="BD556" s="822" t="str">
        <f t="shared" si="43"/>
        <v/>
      </c>
      <c r="BE556" s="774"/>
      <c r="BF556" s="774"/>
      <c r="BG556" s="774"/>
      <c r="BH556" s="774"/>
      <c r="BI556" s="789"/>
      <c r="BJ556" s="789"/>
      <c r="BK556" s="789"/>
      <c r="BL556" s="789"/>
      <c r="BM556" s="791"/>
      <c r="BN556" s="791"/>
      <c r="BO556" s="791"/>
      <c r="BP556" s="791"/>
      <c r="BQ556" s="792"/>
      <c r="BR556" s="796"/>
      <c r="BS556" s="884"/>
      <c r="BT556" s="884"/>
      <c r="BU556" s="1051"/>
      <c r="BV556" s="1191"/>
      <c r="BW556" s="1191"/>
      <c r="BX556" s="1837"/>
      <c r="BY556" s="1853"/>
      <c r="BZ556" s="998"/>
    </row>
    <row r="557" spans="1:78" ht="145" x14ac:dyDescent="0.2">
      <c r="A557" s="1817"/>
      <c r="B557" s="1818"/>
      <c r="C557" s="1819"/>
      <c r="D557" s="1820"/>
      <c r="E557" s="1004"/>
      <c r="F557" s="1759"/>
      <c r="G557" s="995"/>
      <c r="H557" s="1013"/>
      <c r="I557" s="1774"/>
      <c r="J557" s="1767"/>
      <c r="K557" s="1022"/>
      <c r="L557" s="995"/>
      <c r="M557" s="1169"/>
      <c r="N557" s="995"/>
      <c r="O557" s="995"/>
      <c r="P557" s="1191"/>
      <c r="Q557" s="1827"/>
      <c r="R557" s="1774"/>
      <c r="S557" s="1825"/>
      <c r="T557" s="1774"/>
      <c r="U557" s="1825"/>
      <c r="V557" s="1774"/>
      <c r="W557" s="1825"/>
      <c r="X557" s="1781"/>
      <c r="Y557" s="1825"/>
      <c r="Z557" s="1825"/>
      <c r="AA557" s="1769"/>
      <c r="AB557" s="812">
        <v>3</v>
      </c>
      <c r="AC557" s="774" t="s">
        <v>2012</v>
      </c>
      <c r="AD557" s="774">
        <v>1</v>
      </c>
      <c r="AE557" s="774" t="s">
        <v>1968</v>
      </c>
      <c r="AF557" s="813" t="str">
        <f t="shared" si="47"/>
        <v>Probabilidad</v>
      </c>
      <c r="AG557" s="780" t="s">
        <v>221</v>
      </c>
      <c r="AH557" s="790">
        <f t="shared" si="44"/>
        <v>0.25</v>
      </c>
      <c r="AI557" s="780" t="s">
        <v>734</v>
      </c>
      <c r="AJ557" s="790">
        <f t="shared" si="45"/>
        <v>0.25</v>
      </c>
      <c r="AK557" s="814">
        <f t="shared" si="46"/>
        <v>0.5</v>
      </c>
      <c r="AL557" s="815">
        <f>IFERROR(IF(AND(AF556="Probabilidad",AF557="Probabilidad"),(AL556-(+AL556*AK557)),IF(AND(AF556="Impacto",AF557="Probabilidad"),(AL555-(+AL555*AK557)),IF(AF557="Impacto",AL556,""))),"")</f>
        <v>0.18</v>
      </c>
      <c r="AM557" s="815">
        <f>IFERROR(IF(AND(AF556="Impacto",AF557="Impacto"),(AM556-(+AM556*AK557)),IF(AND(AF556="Probabilidad",AF557="Impacto"),(AM555-(+AM555*AK557)),IF(AF557="Probabilidad",AM556,""))),"")</f>
        <v>0.30000000000000004</v>
      </c>
      <c r="AN557" s="751" t="s">
        <v>223</v>
      </c>
      <c r="AO557" s="751" t="s">
        <v>443</v>
      </c>
      <c r="AP557" s="751" t="s">
        <v>241</v>
      </c>
      <c r="AQ557" s="751" t="s">
        <v>226</v>
      </c>
      <c r="AR557" s="1013"/>
      <c r="AS557" s="1767"/>
      <c r="AT557" s="1767"/>
      <c r="AU557" s="1769"/>
      <c r="AV557" s="1767"/>
      <c r="AW557" s="1767"/>
      <c r="AX557" s="1769"/>
      <c r="AY557" s="1769"/>
      <c r="AZ557" s="1769"/>
      <c r="BA557" s="1774"/>
      <c r="BB557" s="789"/>
      <c r="BC557" s="789"/>
      <c r="BD557" s="822" t="str">
        <f t="shared" si="43"/>
        <v/>
      </c>
      <c r="BE557" s="774"/>
      <c r="BF557" s="774"/>
      <c r="BG557" s="774"/>
      <c r="BH557" s="774"/>
      <c r="BI557" s="789"/>
      <c r="BJ557" s="789"/>
      <c r="BK557" s="789"/>
      <c r="BL557" s="789"/>
      <c r="BM557" s="791"/>
      <c r="BN557" s="791"/>
      <c r="BO557" s="791"/>
      <c r="BP557" s="791"/>
      <c r="BQ557" s="792"/>
      <c r="BR557" s="796"/>
      <c r="BS557" s="884"/>
      <c r="BT557" s="884"/>
      <c r="BU557" s="1051"/>
      <c r="BV557" s="1191"/>
      <c r="BW557" s="1191"/>
      <c r="BX557" s="1837"/>
      <c r="BY557" s="1853"/>
      <c r="BZ557" s="998"/>
    </row>
    <row r="558" spans="1:78" ht="167" x14ac:dyDescent="0.2">
      <c r="A558" s="1817"/>
      <c r="B558" s="1818"/>
      <c r="C558" s="1819"/>
      <c r="D558" s="1820"/>
      <c r="E558" s="1004"/>
      <c r="F558" s="1759"/>
      <c r="G558" s="995"/>
      <c r="H558" s="1013"/>
      <c r="I558" s="1774"/>
      <c r="J558" s="1767"/>
      <c r="K558" s="1022"/>
      <c r="L558" s="995"/>
      <c r="M558" s="1169"/>
      <c r="N558" s="995"/>
      <c r="O558" s="995"/>
      <c r="P558" s="1191"/>
      <c r="Q558" s="1827"/>
      <c r="R558" s="1774"/>
      <c r="S558" s="1825"/>
      <c r="T558" s="1774"/>
      <c r="U558" s="1825"/>
      <c r="V558" s="1774"/>
      <c r="W558" s="1825"/>
      <c r="X558" s="1781"/>
      <c r="Y558" s="1825"/>
      <c r="Z558" s="1825"/>
      <c r="AA558" s="1769"/>
      <c r="AB558" s="812">
        <v>4</v>
      </c>
      <c r="AC558" s="774" t="s">
        <v>2028</v>
      </c>
      <c r="AD558" s="774">
        <v>2</v>
      </c>
      <c r="AE558" s="774" t="s">
        <v>2029</v>
      </c>
      <c r="AF558" s="813" t="str">
        <f t="shared" si="47"/>
        <v>Probabilidad</v>
      </c>
      <c r="AG558" s="780" t="s">
        <v>221</v>
      </c>
      <c r="AH558" s="790">
        <f t="shared" si="44"/>
        <v>0.25</v>
      </c>
      <c r="AI558" s="780" t="s">
        <v>222</v>
      </c>
      <c r="AJ558" s="790">
        <f t="shared" si="45"/>
        <v>0.15</v>
      </c>
      <c r="AK558" s="814">
        <f t="shared" si="46"/>
        <v>0.4</v>
      </c>
      <c r="AL558" s="815">
        <f>IFERROR(IF(AND(AF557="Probabilidad",AF558="Probabilidad"),(AL557-(+AL557*AK558)),IF(AND(AF557="Impacto",AF558="Probabilidad"),(AL556-(+AL556*AK558)),IF(AF558="Impacto",AL557,""))),"")</f>
        <v>0.108</v>
      </c>
      <c r="AM558" s="815">
        <f>IFERROR(IF(AND(AF557="Impacto",AF558="Impacto"),(AM557-(+AM557*AK558)),IF(AND(AF557="Probabilidad",AF558="Impacto"),(AM556-(+AM556*AK558)),IF(AF558="Probabilidad",AM557,""))),"")</f>
        <v>0.30000000000000004</v>
      </c>
      <c r="AN558" s="751" t="s">
        <v>859</v>
      </c>
      <c r="AO558" s="751" t="s">
        <v>291</v>
      </c>
      <c r="AP558" s="751" t="s">
        <v>241</v>
      </c>
      <c r="AQ558" s="751" t="s">
        <v>226</v>
      </c>
      <c r="AR558" s="1013"/>
      <c r="AS558" s="1767"/>
      <c r="AT558" s="1767"/>
      <c r="AU558" s="1769"/>
      <c r="AV558" s="1767"/>
      <c r="AW558" s="1767"/>
      <c r="AX558" s="1769"/>
      <c r="AY558" s="1769"/>
      <c r="AZ558" s="1769"/>
      <c r="BA558" s="1774"/>
      <c r="BB558" s="789"/>
      <c r="BC558" s="789"/>
      <c r="BD558" s="822" t="str">
        <f t="shared" si="43"/>
        <v/>
      </c>
      <c r="BE558" s="774"/>
      <c r="BF558" s="774"/>
      <c r="BG558" s="774"/>
      <c r="BH558" s="774"/>
      <c r="BI558" s="789"/>
      <c r="BJ558" s="789"/>
      <c r="BK558" s="789"/>
      <c r="BL558" s="789"/>
      <c r="BM558" s="791"/>
      <c r="BN558" s="791"/>
      <c r="BO558" s="791"/>
      <c r="BP558" s="791"/>
      <c r="BQ558" s="792"/>
      <c r="BR558" s="796"/>
      <c r="BS558" s="884"/>
      <c r="BT558" s="884"/>
      <c r="BU558" s="1051"/>
      <c r="BV558" s="1191"/>
      <c r="BW558" s="1191"/>
      <c r="BX558" s="1837"/>
      <c r="BY558" s="1853"/>
      <c r="BZ558" s="998"/>
    </row>
    <row r="559" spans="1:78" ht="118" x14ac:dyDescent="0.2">
      <c r="A559" s="1817"/>
      <c r="B559" s="1818"/>
      <c r="C559" s="1819"/>
      <c r="D559" s="1820"/>
      <c r="E559" s="1004"/>
      <c r="F559" s="1759"/>
      <c r="G559" s="995"/>
      <c r="H559" s="1013"/>
      <c r="I559" s="1774"/>
      <c r="J559" s="1767"/>
      <c r="K559" s="1022"/>
      <c r="L559" s="995"/>
      <c r="M559" s="1169"/>
      <c r="N559" s="995"/>
      <c r="O559" s="995"/>
      <c r="P559" s="1191"/>
      <c r="Q559" s="1827"/>
      <c r="R559" s="1774"/>
      <c r="S559" s="1825"/>
      <c r="T559" s="1774"/>
      <c r="U559" s="1825"/>
      <c r="V559" s="1774"/>
      <c r="W559" s="1825"/>
      <c r="X559" s="1781"/>
      <c r="Y559" s="1825"/>
      <c r="Z559" s="1825"/>
      <c r="AA559" s="1769"/>
      <c r="AB559" s="812">
        <v>5</v>
      </c>
      <c r="AC559" s="898" t="s">
        <v>1571</v>
      </c>
      <c r="AD559" s="774">
        <v>2</v>
      </c>
      <c r="AE559" s="774" t="s">
        <v>1480</v>
      </c>
      <c r="AF559" s="813" t="str">
        <f t="shared" si="47"/>
        <v>Probabilidad</v>
      </c>
      <c r="AG559" s="780" t="s">
        <v>221</v>
      </c>
      <c r="AH559" s="790">
        <f t="shared" si="44"/>
        <v>0.25</v>
      </c>
      <c r="AI559" s="780" t="s">
        <v>222</v>
      </c>
      <c r="AJ559" s="790">
        <f t="shared" si="45"/>
        <v>0.15</v>
      </c>
      <c r="AK559" s="814">
        <f t="shared" si="46"/>
        <v>0.4</v>
      </c>
      <c r="AL559" s="815">
        <f>IFERROR(IF(AND(AF558="Probabilidad",AF559="Probabilidad"),(AL558-(+AL558*AK559)),IF(AND(AF558="Impacto",AF559="Probabilidad"),(AL557-(+AL557*AK559)),IF(AF559="Impacto",AL558,""))),"")</f>
        <v>6.4799999999999996E-2</v>
      </c>
      <c r="AM559" s="815">
        <f>IFERROR(IF(AND(AF558="Impacto",AF559="Impacto"),(AM558-(+AM558*AK559)),IF(AND(AF558="Probabilidad",AF559="Impacto"),(AM557-(+AM557*AK559)),IF(AF559="Probabilidad",AM558,""))),"")</f>
        <v>0.30000000000000004</v>
      </c>
      <c r="AN559" s="751" t="s">
        <v>859</v>
      </c>
      <c r="AO559" s="751" t="s">
        <v>245</v>
      </c>
      <c r="AP559" s="751" t="s">
        <v>241</v>
      </c>
      <c r="AQ559" s="751" t="s">
        <v>226</v>
      </c>
      <c r="AR559" s="1013"/>
      <c r="AS559" s="1767"/>
      <c r="AT559" s="1767"/>
      <c r="AU559" s="1769"/>
      <c r="AV559" s="1767"/>
      <c r="AW559" s="1767"/>
      <c r="AX559" s="1769"/>
      <c r="AY559" s="1769"/>
      <c r="AZ559" s="1769"/>
      <c r="BA559" s="1774"/>
      <c r="BB559" s="789"/>
      <c r="BC559" s="789"/>
      <c r="BD559" s="822" t="str">
        <f t="shared" si="43"/>
        <v/>
      </c>
      <c r="BE559" s="774"/>
      <c r="BF559" s="774"/>
      <c r="BG559" s="774"/>
      <c r="BH559" s="774"/>
      <c r="BI559" s="789"/>
      <c r="BJ559" s="789"/>
      <c r="BK559" s="789"/>
      <c r="BL559" s="789"/>
      <c r="BM559" s="791"/>
      <c r="BN559" s="791"/>
      <c r="BO559" s="791"/>
      <c r="BP559" s="791"/>
      <c r="BQ559" s="792"/>
      <c r="BR559" s="796"/>
      <c r="BS559" s="884"/>
      <c r="BT559" s="884"/>
      <c r="BU559" s="1051"/>
      <c r="BV559" s="1191"/>
      <c r="BW559" s="1191"/>
      <c r="BX559" s="1837"/>
      <c r="BY559" s="1853"/>
      <c r="BZ559" s="998"/>
    </row>
    <row r="560" spans="1:78" ht="17" thickBot="1" x14ac:dyDescent="0.25">
      <c r="A560" s="1817"/>
      <c r="B560" s="1818"/>
      <c r="C560" s="1819"/>
      <c r="D560" s="1821"/>
      <c r="E560" s="1005"/>
      <c r="F560" s="1760"/>
      <c r="G560" s="996"/>
      <c r="H560" s="1014"/>
      <c r="I560" s="1775"/>
      <c r="J560" s="1768"/>
      <c r="K560" s="1023"/>
      <c r="L560" s="996"/>
      <c r="M560" s="1170"/>
      <c r="N560" s="996"/>
      <c r="O560" s="996"/>
      <c r="P560" s="1192"/>
      <c r="Q560" s="1828"/>
      <c r="R560" s="1775"/>
      <c r="S560" s="1826"/>
      <c r="T560" s="1775"/>
      <c r="U560" s="1826"/>
      <c r="V560" s="1775"/>
      <c r="W560" s="1826"/>
      <c r="X560" s="1782"/>
      <c r="Y560" s="1826"/>
      <c r="Z560" s="1826"/>
      <c r="AA560" s="1770"/>
      <c r="AB560" s="773">
        <v>6</v>
      </c>
      <c r="AC560" s="757"/>
      <c r="AD560" s="757"/>
      <c r="AE560" s="757"/>
      <c r="AF560" s="896" t="str">
        <f t="shared" si="47"/>
        <v/>
      </c>
      <c r="AG560" s="888"/>
      <c r="AH560" s="887" t="str">
        <f t="shared" si="44"/>
        <v/>
      </c>
      <c r="AI560" s="888"/>
      <c r="AJ560" s="887" t="str">
        <f t="shared" si="45"/>
        <v/>
      </c>
      <c r="AK560" s="889" t="str">
        <f t="shared" si="46"/>
        <v/>
      </c>
      <c r="AL560" s="935" t="str">
        <f>IFERROR(IF(AND(AF559="Probabilidad",AF560="Probabilidad"),(AL559-(+AL559*AK560)),IF(AND(AF559="Impacto",AF560="Probabilidad"),(AL558-(+AL558*AK560)),IF(AF560="Impacto",AL559,""))),"")</f>
        <v/>
      </c>
      <c r="AM560" s="935" t="str">
        <f>IFERROR(IF(AND(AF559="Impacto",AF560="Impacto"),(AM559-(+AM559*AK560)),IF(AND(AF559="Probabilidad",AF560="Impacto"),(AM558-(+AM558*AK560)),IF(AF560="Probabilidad",AM559,""))),"")</f>
        <v/>
      </c>
      <c r="AN560" s="51"/>
      <c r="AO560" s="51"/>
      <c r="AP560" s="51"/>
      <c r="AQ560" s="51"/>
      <c r="AR560" s="1014"/>
      <c r="AS560" s="1768"/>
      <c r="AT560" s="1768"/>
      <c r="AU560" s="1770"/>
      <c r="AV560" s="1768"/>
      <c r="AW560" s="1768"/>
      <c r="AX560" s="1770"/>
      <c r="AY560" s="1770"/>
      <c r="AZ560" s="1770"/>
      <c r="BA560" s="1775"/>
      <c r="BB560" s="770"/>
      <c r="BC560" s="770"/>
      <c r="BD560" s="762" t="str">
        <f t="shared" si="43"/>
        <v/>
      </c>
      <c r="BE560" s="757"/>
      <c r="BF560" s="757"/>
      <c r="BG560" s="757"/>
      <c r="BH560" s="757"/>
      <c r="BI560" s="770"/>
      <c r="BJ560" s="770"/>
      <c r="BK560" s="770"/>
      <c r="BL560" s="770"/>
      <c r="BM560" s="749"/>
      <c r="BN560" s="749"/>
      <c r="BO560" s="749"/>
      <c r="BP560" s="749"/>
      <c r="BQ560" s="766"/>
      <c r="BR560" s="890"/>
      <c r="BS560" s="891"/>
      <c r="BT560" s="891"/>
      <c r="BU560" s="1052"/>
      <c r="BV560" s="1192"/>
      <c r="BW560" s="1192"/>
      <c r="BX560" s="1838"/>
      <c r="BY560" s="1854"/>
      <c r="BZ560" s="999"/>
    </row>
    <row r="561" spans="1:78" ht="167" x14ac:dyDescent="0.2">
      <c r="A561" s="1817"/>
      <c r="B561" s="1818"/>
      <c r="C561" s="1819"/>
      <c r="D561" s="1000" t="s">
        <v>1387</v>
      </c>
      <c r="E561" s="1003" t="s">
        <v>973</v>
      </c>
      <c r="F561" s="1006">
        <v>15</v>
      </c>
      <c r="G561" s="994" t="s">
        <v>2030</v>
      </c>
      <c r="H561" s="1012" t="s">
        <v>1247</v>
      </c>
      <c r="I561" s="1015" t="s">
        <v>1218</v>
      </c>
      <c r="J561" s="1812" t="str">
        <f>IF(D561="","",IF(D561="RG",[1]Árbol!A572,IF(D561="RIC",[1]Árbol!A572,IF(D561="RLAFT",[1]Árbol!A572,IF(D561="RF",[1]Árbol!A572,IF(I561="","",(CONCATENATE(I561," ",$M$3," ",G561," ",$M$4," ",O561," ",$M$5," ",N561))))))))</f>
        <v>Pérdida de confidencialidad e integridad de SharePoint  1. Fenómenos sísmicos
2. Acceso no autorizado de los datos personales
3 Robo de medios o documentos o credenciales  1. Ausencia de control de acceso
2. Desconocimiento o no aplicación de las políticas de seguridad y privacidad de la
información
3. Desconocimiento de la herramienta de OneDrive</v>
      </c>
      <c r="K561" s="1021" t="s">
        <v>313</v>
      </c>
      <c r="L561" s="994" t="s">
        <v>562</v>
      </c>
      <c r="M561" s="1168" t="s">
        <v>1389</v>
      </c>
      <c r="N561" s="994" t="s">
        <v>2031</v>
      </c>
      <c r="O561" s="994" t="s">
        <v>2032</v>
      </c>
      <c r="P561" s="1075" t="s">
        <v>1392</v>
      </c>
      <c r="Q561" s="1133" t="s">
        <v>1392</v>
      </c>
      <c r="R561" s="1015" t="s">
        <v>217</v>
      </c>
      <c r="S561" s="1824">
        <f>IF(R561="Muy Alta",100%,IF(R561="Alta",80%,IF(R561="Media",60%,IF(R561="Baja",40%,IF(R561="Muy Baja",20%,"")))))</f>
        <v>0.6</v>
      </c>
      <c r="T561" s="1015" t="s">
        <v>317</v>
      </c>
      <c r="U561" s="1824">
        <f>IF(T561="Catastrófico",100%,IF(T561="Mayor",80%,IF(T561="Moderado",60%,IF(T561="Menor",40%,IF(T561="Leve",20%,"")))))</f>
        <v>0.2</v>
      </c>
      <c r="V561" s="1015" t="s">
        <v>251</v>
      </c>
      <c r="W561" s="1824">
        <f>IF(V561="Catastrófico",100%,IF(V561="Mayor",80%,IF(V561="Moderado",60%,IF(V561="Menor",40%,IF(V561="Leve",20%,"")))))</f>
        <v>0.4</v>
      </c>
      <c r="X561" s="1029" t="str">
        <f>IF(Y561=100%,"Catastrófico",IF(Y561=80%,"Mayor",IF(Y561=60%,"Moderado",IF(Y561=40%,"Menor",IF(Y561=20%,"Leve","")))))</f>
        <v>Menor</v>
      </c>
      <c r="Y561" s="1824">
        <f>IF(AND(U561="",W561=""),"",MAX(U561,W561))</f>
        <v>0.4</v>
      </c>
      <c r="Z561" s="1824" t="str">
        <f>CONCATENATE(R561,X561)</f>
        <v>MediaMenor</v>
      </c>
      <c r="AA561" s="1032" t="str">
        <f>IF(Z561="Muy AltaLeve","Alto",IF(Z561="Muy AltaMenor","Alto",IF(Z561="Muy AltaModerado","Alto",IF(Z561="Muy AltaMayor","Alto",IF(Z561="Muy AltaCatastrófico","Extremo",IF(Z561="AltaLeve","Moderado",IF(Z561="AltaMenor","Moderado",IF(Z561="AltaModerado","Alto",IF(Z561="AltaMayor","Alto",IF(Z561="AltaCatastrófico","Extremo",IF(Z561="MediaLeve","Moderado",IF(Z561="MediaMenor","Moderado",IF(Z561="MediaModerado","Moderado",IF(Z561="MediaMayor","Alto",IF(Z561="MediaCatastrófico","Extremo",IF(Z561="BajaLeve","Bajo",IF(Z561="BajaMenor","Moderado",IF(Z561="BajaModerado","Moderado",IF(Z561="BajaMayor","Alto",IF(Z561="BajaCatastrófico","Extremo",IF(Z561="Muy BajaLeve","Bajo",IF(Z561="Muy BajaMenor","Bajo",IF(Z561="Muy BajaModerado","Moderado",IF(Z561="Muy BajaMayor","Alto",IF(Z561="Muy BajaCatastrófico","Extremo","")))))))))))))))))))))))))</f>
        <v>Moderado</v>
      </c>
      <c r="AB561" s="97">
        <v>1</v>
      </c>
      <c r="AC561" s="9" t="s">
        <v>1414</v>
      </c>
      <c r="AD561" s="9">
        <v>1.3</v>
      </c>
      <c r="AE561" s="9" t="s">
        <v>1410</v>
      </c>
      <c r="AF561" s="99" t="str">
        <f t="shared" si="47"/>
        <v>Probabilidad</v>
      </c>
      <c r="AG561" s="10" t="s">
        <v>221</v>
      </c>
      <c r="AH561" s="787">
        <f t="shared" si="44"/>
        <v>0.25</v>
      </c>
      <c r="AI561" s="10" t="s">
        <v>222</v>
      </c>
      <c r="AJ561" s="787">
        <f t="shared" si="45"/>
        <v>0.15</v>
      </c>
      <c r="AK561" s="101">
        <f t="shared" si="46"/>
        <v>0.4</v>
      </c>
      <c r="AL561" s="100">
        <f>IFERROR(IF(AF561="Probabilidad",(S561-(+S561*AK561)),IF(AF561="Impacto",S561,"")),"")</f>
        <v>0.36</v>
      </c>
      <c r="AM561" s="100">
        <f>IFERROR(IF(AF561="Impacto",(Y561-(+Y561*AK561)),IF(AF561="Probabilidad",Y561,"")),"")</f>
        <v>0.4</v>
      </c>
      <c r="AN561" s="50" t="s">
        <v>859</v>
      </c>
      <c r="AO561" s="50" t="s">
        <v>291</v>
      </c>
      <c r="AP561" s="50" t="s">
        <v>241</v>
      </c>
      <c r="AQ561" s="50" t="s">
        <v>242</v>
      </c>
      <c r="AR561" s="1764" t="s">
        <v>1448</v>
      </c>
      <c r="AS561" s="1035">
        <f>S561</f>
        <v>0.6</v>
      </c>
      <c r="AT561" s="1035">
        <f>IF(AL561="","",MIN(AL561:AL566))</f>
        <v>0.126</v>
      </c>
      <c r="AU561" s="1032" t="str">
        <f>IFERROR(IF(AT561="","",IF(AT561&lt;=0.2,"Muy Baja",IF(AT561&lt;=0.4,"Baja",IF(AT561&lt;=0.6,"Media",IF(AT561&lt;=0.8,"Alta","Muy Alta"))))),"")</f>
        <v>Muy Baja</v>
      </c>
      <c r="AV561" s="1035">
        <f>Y561</f>
        <v>0.4</v>
      </c>
      <c r="AW561" s="1035">
        <f>IF(AM561="","",MIN(AM561:AM566))</f>
        <v>0.22500000000000003</v>
      </c>
      <c r="AX561" s="1032" t="str">
        <f>IFERROR(IF(AW561="","",IF(AW561&lt;=0.2,"Leve",IF(AW561&lt;=0.4,"Menor",IF(AW561&lt;=0.6,"Moderado",IF(AW561&lt;=0.8,"Mayor","Catastrófico"))))),"")</f>
        <v>Menor</v>
      </c>
      <c r="AY561" s="1032" t="str">
        <f>AA561</f>
        <v>Moderado</v>
      </c>
      <c r="AZ561" s="1032" t="str">
        <f>IFERROR(IF(OR(AND(AU561="Muy Baja",AX561="Leve"),AND(AU561="Muy Baja",AX561="Menor"),AND(AU561="Baja",AX561="Leve")),"Bajo",IF(OR(AND(AU561="Muy baja",AX561="Moderado"),AND(AU561="Baja",AX561="Menor"),AND(AU561="Baja",AX561="Moderado"),AND(AU561="Media",AX561="Leve"),AND(AU561="Media",AX561="Menor"),AND(AU561="Media",AX561="Moderado"),AND(AU561="Alta",AX561="Leve"),AND(AU561="Alta",AX561="Menor")),"Moderado",IF(OR(AND(AU561="Muy Baja",AX561="Mayor"),AND(AU561="Baja",AX561="Mayor"),AND(AU561="Media",AX561="Mayor"),AND(AU561="Alta",AX561="Moderado"),AND(AU561="Alta",AX561="Mayor"),AND(AU561="Muy Alta",AX561="Leve"),AND(AU561="Muy Alta",AX561="Menor"),AND(AU561="Muy Alta",AX561="Moderado"),AND(AU561="Muy Alta",AX561="Mayor")),"Alto",IF(OR(AND(AU561="Muy Baja",AX561="Catastrófico"),AND(AU561="Baja",AX561="Catastrófico"),AND(AU561="Media",AX561="Catastrófico"),AND(AU561="Alta",AX561="Catastrófico"),AND(AU561="Muy Alta",AX561="Catastrófico")),"Extremo","")))),"")</f>
        <v>Bajo</v>
      </c>
      <c r="BA561" s="1015" t="s">
        <v>255</v>
      </c>
      <c r="BB561" s="46"/>
      <c r="BC561" s="46"/>
      <c r="BD561" s="103" t="str">
        <f t="shared" si="43"/>
        <v/>
      </c>
      <c r="BE561" s="9"/>
      <c r="BF561" s="9"/>
      <c r="BG561" s="9"/>
      <c r="BH561" s="9"/>
      <c r="BI561" s="46"/>
      <c r="BJ561" s="46"/>
      <c r="BK561" s="46"/>
      <c r="BL561" s="46"/>
      <c r="BM561" s="48"/>
      <c r="BN561" s="48"/>
      <c r="BO561" s="48"/>
      <c r="BP561" s="48"/>
      <c r="BQ561" s="104"/>
      <c r="BR561" s="797"/>
      <c r="BS561" s="883"/>
      <c r="BT561" s="883"/>
      <c r="BU561" s="1050"/>
      <c r="BV561" s="1075"/>
      <c r="BW561" s="1075"/>
      <c r="BX561" s="1836"/>
      <c r="BY561" s="1852"/>
      <c r="BZ561" s="997"/>
    </row>
    <row r="562" spans="1:78" ht="145" x14ac:dyDescent="0.2">
      <c r="A562" s="1817"/>
      <c r="B562" s="1818"/>
      <c r="C562" s="1819"/>
      <c r="D562" s="1820"/>
      <c r="E562" s="1004"/>
      <c r="F562" s="1759"/>
      <c r="G562" s="995"/>
      <c r="H562" s="1013"/>
      <c r="I562" s="1774"/>
      <c r="J562" s="1767"/>
      <c r="K562" s="1022"/>
      <c r="L562" s="995"/>
      <c r="M562" s="1169"/>
      <c r="N562" s="995"/>
      <c r="O562" s="995"/>
      <c r="P562" s="1191"/>
      <c r="Q562" s="1827"/>
      <c r="R562" s="1774"/>
      <c r="S562" s="1825"/>
      <c r="T562" s="1774"/>
      <c r="U562" s="1825"/>
      <c r="V562" s="1774"/>
      <c r="W562" s="1825"/>
      <c r="X562" s="1781"/>
      <c r="Y562" s="1825"/>
      <c r="Z562" s="1825"/>
      <c r="AA562" s="1769"/>
      <c r="AB562" s="812">
        <v>2</v>
      </c>
      <c r="AC562" s="774" t="s">
        <v>2033</v>
      </c>
      <c r="AD562" s="774">
        <v>2</v>
      </c>
      <c r="AE562" s="774" t="s">
        <v>2034</v>
      </c>
      <c r="AF562" s="813" t="str">
        <f t="shared" si="47"/>
        <v>Impacto</v>
      </c>
      <c r="AG562" s="780" t="s">
        <v>264</v>
      </c>
      <c r="AH562" s="790">
        <f t="shared" si="44"/>
        <v>0.1</v>
      </c>
      <c r="AI562" s="780" t="s">
        <v>222</v>
      </c>
      <c r="AJ562" s="790">
        <f t="shared" si="45"/>
        <v>0.15</v>
      </c>
      <c r="AK562" s="814">
        <f t="shared" si="46"/>
        <v>0.25</v>
      </c>
      <c r="AL562" s="815">
        <f>IFERROR(IF(AND(AF561="Probabilidad",AF562="Probabilidad"),(AL561-(+AL561*AK562)),IF(AF562="Probabilidad",(S561-(+S561*AK562)),IF(AF562="Impacto",AL561,""))),"")</f>
        <v>0.36</v>
      </c>
      <c r="AM562" s="815">
        <f>IFERROR(IF(AND(AF561="Impacto",AF562="Impacto"),(AM561-(+AM561*AK562)),IF(AF562="Impacto",(Y561-(Y561*AK562)),IF(AF562="Probabilidad",AM561,""))),"")</f>
        <v>0.30000000000000004</v>
      </c>
      <c r="AN562" s="751" t="s">
        <v>223</v>
      </c>
      <c r="AO562" s="751" t="s">
        <v>443</v>
      </c>
      <c r="AP562" s="751" t="s">
        <v>241</v>
      </c>
      <c r="AQ562" s="751" t="s">
        <v>226</v>
      </c>
      <c r="AR562" s="1013"/>
      <c r="AS562" s="1767"/>
      <c r="AT562" s="1767"/>
      <c r="AU562" s="1769"/>
      <c r="AV562" s="1767"/>
      <c r="AW562" s="1767"/>
      <c r="AX562" s="1769"/>
      <c r="AY562" s="1769"/>
      <c r="AZ562" s="1769"/>
      <c r="BA562" s="1774"/>
      <c r="BB562" s="789"/>
      <c r="BC562" s="789"/>
      <c r="BD562" s="822" t="str">
        <f t="shared" si="43"/>
        <v/>
      </c>
      <c r="BE562" s="774"/>
      <c r="BF562" s="774"/>
      <c r="BG562" s="774"/>
      <c r="BH562" s="774"/>
      <c r="BI562" s="789"/>
      <c r="BJ562" s="789"/>
      <c r="BK562" s="789"/>
      <c r="BL562" s="789"/>
      <c r="BM562" s="791"/>
      <c r="BN562" s="791"/>
      <c r="BO562" s="791"/>
      <c r="BP562" s="791"/>
      <c r="BQ562" s="792"/>
      <c r="BR562" s="796"/>
      <c r="BS562" s="884"/>
      <c r="BT562" s="884"/>
      <c r="BU562" s="1051"/>
      <c r="BV562" s="1191"/>
      <c r="BW562" s="1191"/>
      <c r="BX562" s="1837"/>
      <c r="BY562" s="1853"/>
      <c r="BZ562" s="998"/>
    </row>
    <row r="563" spans="1:78" ht="118" x14ac:dyDescent="0.2">
      <c r="A563" s="1817"/>
      <c r="B563" s="1818"/>
      <c r="C563" s="1819"/>
      <c r="D563" s="1820"/>
      <c r="E563" s="1004"/>
      <c r="F563" s="1759"/>
      <c r="G563" s="995"/>
      <c r="H563" s="1013"/>
      <c r="I563" s="1774"/>
      <c r="J563" s="1767"/>
      <c r="K563" s="1022"/>
      <c r="L563" s="995"/>
      <c r="M563" s="1169"/>
      <c r="N563" s="995"/>
      <c r="O563" s="995"/>
      <c r="P563" s="1191"/>
      <c r="Q563" s="1827"/>
      <c r="R563" s="1774"/>
      <c r="S563" s="1825"/>
      <c r="T563" s="1774"/>
      <c r="U563" s="1825"/>
      <c r="V563" s="1774"/>
      <c r="W563" s="1825"/>
      <c r="X563" s="1781"/>
      <c r="Y563" s="1825"/>
      <c r="Z563" s="1825"/>
      <c r="AA563" s="1769"/>
      <c r="AB563" s="812">
        <v>3</v>
      </c>
      <c r="AC563" s="774" t="s">
        <v>1409</v>
      </c>
      <c r="AD563" s="774">
        <v>1</v>
      </c>
      <c r="AE563" s="774" t="s">
        <v>1420</v>
      </c>
      <c r="AF563" s="813" t="str">
        <f t="shared" si="47"/>
        <v>Probabilidad</v>
      </c>
      <c r="AG563" s="780" t="s">
        <v>281</v>
      </c>
      <c r="AH563" s="790">
        <f t="shared" si="44"/>
        <v>0.15</v>
      </c>
      <c r="AI563" s="780" t="s">
        <v>222</v>
      </c>
      <c r="AJ563" s="790">
        <f t="shared" si="45"/>
        <v>0.15</v>
      </c>
      <c r="AK563" s="814">
        <f t="shared" si="46"/>
        <v>0.3</v>
      </c>
      <c r="AL563" s="815">
        <f>IFERROR(IF(AND(AF562="Probabilidad",AF563="Probabilidad"),(AL562-(+AL562*AK563)),IF(AND(AF562="Impacto",AF563="Probabilidad"),(AL561-(+AL561*AK563)),IF(AF563="Impacto",AL562,""))),"")</f>
        <v>0.252</v>
      </c>
      <c r="AM563" s="815">
        <f>IFERROR(IF(AND(AF562="Impacto",AF563="Impacto"),(AM562-(+AM562*AK563)),IF(AND(AF562="Probabilidad",AF563="Impacto"),(AM561-(+AM561*AK563)),IF(AF563="Probabilidad",AM562,""))),"")</f>
        <v>0.30000000000000004</v>
      </c>
      <c r="AN563" s="751" t="s">
        <v>859</v>
      </c>
      <c r="AO563" s="751" t="s">
        <v>245</v>
      </c>
      <c r="AP563" s="751" t="s">
        <v>241</v>
      </c>
      <c r="AQ563" s="751" t="s">
        <v>226</v>
      </c>
      <c r="AR563" s="1013"/>
      <c r="AS563" s="1767"/>
      <c r="AT563" s="1767"/>
      <c r="AU563" s="1769"/>
      <c r="AV563" s="1767"/>
      <c r="AW563" s="1767"/>
      <c r="AX563" s="1769"/>
      <c r="AY563" s="1769"/>
      <c r="AZ563" s="1769"/>
      <c r="BA563" s="1774"/>
      <c r="BB563" s="789"/>
      <c r="BC563" s="789"/>
      <c r="BD563" s="822" t="str">
        <f t="shared" si="43"/>
        <v/>
      </c>
      <c r="BE563" s="774"/>
      <c r="BF563" s="774"/>
      <c r="BG563" s="774"/>
      <c r="BH563" s="774"/>
      <c r="BI563" s="789"/>
      <c r="BJ563" s="789"/>
      <c r="BK563" s="789"/>
      <c r="BL563" s="789"/>
      <c r="BM563" s="791"/>
      <c r="BN563" s="791"/>
      <c r="BO563" s="791"/>
      <c r="BP563" s="791"/>
      <c r="BQ563" s="792"/>
      <c r="BR563" s="796"/>
      <c r="BS563" s="884"/>
      <c r="BT563" s="884"/>
      <c r="BU563" s="1051"/>
      <c r="BV563" s="1191"/>
      <c r="BW563" s="1191"/>
      <c r="BX563" s="1837"/>
      <c r="BY563" s="1853"/>
      <c r="BZ563" s="998"/>
    </row>
    <row r="564" spans="1:78" ht="145" x14ac:dyDescent="0.2">
      <c r="A564" s="1817"/>
      <c r="B564" s="1818"/>
      <c r="C564" s="1819"/>
      <c r="D564" s="1820"/>
      <c r="E564" s="1004"/>
      <c r="F564" s="1759"/>
      <c r="G564" s="995"/>
      <c r="H564" s="1013"/>
      <c r="I564" s="1774"/>
      <c r="J564" s="1767"/>
      <c r="K564" s="1022"/>
      <c r="L564" s="995"/>
      <c r="M564" s="1169"/>
      <c r="N564" s="995"/>
      <c r="O564" s="995"/>
      <c r="P564" s="1191"/>
      <c r="Q564" s="1827"/>
      <c r="R564" s="1774"/>
      <c r="S564" s="1825"/>
      <c r="T564" s="1774"/>
      <c r="U564" s="1825"/>
      <c r="V564" s="1774"/>
      <c r="W564" s="1825"/>
      <c r="X564" s="1781"/>
      <c r="Y564" s="1825"/>
      <c r="Z564" s="1825"/>
      <c r="AA564" s="1769"/>
      <c r="AB564" s="812">
        <v>4</v>
      </c>
      <c r="AC564" s="774" t="s">
        <v>1402</v>
      </c>
      <c r="AD564" s="774">
        <v>2</v>
      </c>
      <c r="AE564" s="774" t="s">
        <v>1403</v>
      </c>
      <c r="AF564" s="813" t="str">
        <f t="shared" si="47"/>
        <v>Probabilidad</v>
      </c>
      <c r="AG564" s="780" t="s">
        <v>221</v>
      </c>
      <c r="AH564" s="790">
        <f t="shared" si="44"/>
        <v>0.25</v>
      </c>
      <c r="AI564" s="780" t="s">
        <v>734</v>
      </c>
      <c r="AJ564" s="790">
        <f t="shared" si="45"/>
        <v>0.25</v>
      </c>
      <c r="AK564" s="814">
        <f t="shared" si="46"/>
        <v>0.5</v>
      </c>
      <c r="AL564" s="815">
        <f>IFERROR(IF(AND(AF563="Probabilidad",AF564="Probabilidad"),(AL563-(+AL563*AK564)),IF(AND(AF563="Impacto",AF564="Probabilidad"),(AL562-(+AL562*AK564)),IF(AF564="Impacto",AL563,""))),"")</f>
        <v>0.126</v>
      </c>
      <c r="AM564" s="815">
        <f>IFERROR(IF(AND(AF563="Impacto",AF564="Impacto"),(AM563-(+AM563*AK564)),IF(AND(AF563="Probabilidad",AF564="Impacto"),(AM562-(+AM562*AK564)),IF(AF564="Probabilidad",AM563,""))),"")</f>
        <v>0.30000000000000004</v>
      </c>
      <c r="AN564" s="751" t="s">
        <v>223</v>
      </c>
      <c r="AO564" s="751" t="s">
        <v>443</v>
      </c>
      <c r="AP564" s="751" t="s">
        <v>241</v>
      </c>
      <c r="AQ564" s="751" t="s">
        <v>226</v>
      </c>
      <c r="AR564" s="1013"/>
      <c r="AS564" s="1767"/>
      <c r="AT564" s="1767"/>
      <c r="AU564" s="1769"/>
      <c r="AV564" s="1767"/>
      <c r="AW564" s="1767"/>
      <c r="AX564" s="1769"/>
      <c r="AY564" s="1769"/>
      <c r="AZ564" s="1769"/>
      <c r="BA564" s="1774"/>
      <c r="BB564" s="789"/>
      <c r="BC564" s="789"/>
      <c r="BD564" s="822" t="str">
        <f t="shared" si="43"/>
        <v/>
      </c>
      <c r="BE564" s="774"/>
      <c r="BF564" s="774"/>
      <c r="BG564" s="774"/>
      <c r="BH564" s="774"/>
      <c r="BI564" s="789"/>
      <c r="BJ564" s="789"/>
      <c r="BK564" s="789"/>
      <c r="BL564" s="789"/>
      <c r="BM564" s="791"/>
      <c r="BN564" s="791"/>
      <c r="BO564" s="791"/>
      <c r="BP564" s="791"/>
      <c r="BQ564" s="792"/>
      <c r="BR564" s="796"/>
      <c r="BS564" s="884"/>
      <c r="BT564" s="884"/>
      <c r="BU564" s="1051"/>
      <c r="BV564" s="1191"/>
      <c r="BW564" s="1191"/>
      <c r="BX564" s="1837"/>
      <c r="BY564" s="1853"/>
      <c r="BZ564" s="998"/>
    </row>
    <row r="565" spans="1:78" ht="167" x14ac:dyDescent="0.2">
      <c r="A565" s="1817"/>
      <c r="B565" s="1818"/>
      <c r="C565" s="1819"/>
      <c r="D565" s="1820"/>
      <c r="E565" s="1004"/>
      <c r="F565" s="1759"/>
      <c r="G565" s="995"/>
      <c r="H565" s="1013"/>
      <c r="I565" s="1774"/>
      <c r="J565" s="1767"/>
      <c r="K565" s="1022"/>
      <c r="L565" s="995"/>
      <c r="M565" s="1169"/>
      <c r="N565" s="995"/>
      <c r="O565" s="995"/>
      <c r="P565" s="1191"/>
      <c r="Q565" s="1827"/>
      <c r="R565" s="1774"/>
      <c r="S565" s="1825"/>
      <c r="T565" s="1774"/>
      <c r="U565" s="1825"/>
      <c r="V565" s="1774"/>
      <c r="W565" s="1825"/>
      <c r="X565" s="1781"/>
      <c r="Y565" s="1825"/>
      <c r="Z565" s="1825"/>
      <c r="AA565" s="1769"/>
      <c r="AB565" s="812">
        <v>5</v>
      </c>
      <c r="AC565" s="774" t="s">
        <v>1421</v>
      </c>
      <c r="AD565" s="774">
        <v>2</v>
      </c>
      <c r="AE565" s="774" t="s">
        <v>1403</v>
      </c>
      <c r="AF565" s="813" t="str">
        <f t="shared" si="47"/>
        <v>Impacto</v>
      </c>
      <c r="AG565" s="780" t="s">
        <v>264</v>
      </c>
      <c r="AH565" s="790">
        <f t="shared" si="44"/>
        <v>0.1</v>
      </c>
      <c r="AI565" s="780" t="s">
        <v>222</v>
      </c>
      <c r="AJ565" s="790">
        <f t="shared" si="45"/>
        <v>0.15</v>
      </c>
      <c r="AK565" s="814">
        <f t="shared" si="46"/>
        <v>0.25</v>
      </c>
      <c r="AL565" s="815">
        <f>IFERROR(IF(AND(AF564="Probabilidad",AF565="Probabilidad"),(AL564-(+AL564*AK565)),IF(AND(AF564="Impacto",AF565="Probabilidad"),(AL563-(+AL563*AK565)),IF(AF565="Impacto",AL564,""))),"")</f>
        <v>0.126</v>
      </c>
      <c r="AM565" s="815">
        <f>IFERROR(IF(AND(AF564="Impacto",AF565="Impacto"),(AM564-(+AM564*AK565)),IF(AND(AF564="Probabilidad",AF565="Impacto"),(AM563-(+AM563*AK565)),IF(AF565="Probabilidad",AM564,""))),"")</f>
        <v>0.22500000000000003</v>
      </c>
      <c r="AN565" s="751" t="s">
        <v>223</v>
      </c>
      <c r="AO565" s="751" t="s">
        <v>291</v>
      </c>
      <c r="AP565" s="751" t="s">
        <v>241</v>
      </c>
      <c r="AQ565" s="751" t="s">
        <v>226</v>
      </c>
      <c r="AR565" s="1013"/>
      <c r="AS565" s="1767"/>
      <c r="AT565" s="1767"/>
      <c r="AU565" s="1769"/>
      <c r="AV565" s="1767"/>
      <c r="AW565" s="1767"/>
      <c r="AX565" s="1769"/>
      <c r="AY565" s="1769"/>
      <c r="AZ565" s="1769"/>
      <c r="BA565" s="1774"/>
      <c r="BB565" s="789"/>
      <c r="BC565" s="789"/>
      <c r="BD565" s="822" t="str">
        <f t="shared" si="43"/>
        <v/>
      </c>
      <c r="BE565" s="774"/>
      <c r="BF565" s="774"/>
      <c r="BG565" s="774"/>
      <c r="BH565" s="774"/>
      <c r="BI565" s="789"/>
      <c r="BJ565" s="789"/>
      <c r="BK565" s="789"/>
      <c r="BL565" s="789"/>
      <c r="BM565" s="791"/>
      <c r="BN565" s="791"/>
      <c r="BO565" s="791"/>
      <c r="BP565" s="791"/>
      <c r="BQ565" s="792"/>
      <c r="BR565" s="796"/>
      <c r="BS565" s="884"/>
      <c r="BT565" s="884"/>
      <c r="BU565" s="1051"/>
      <c r="BV565" s="1191"/>
      <c r="BW565" s="1191"/>
      <c r="BX565" s="1837"/>
      <c r="BY565" s="1853"/>
      <c r="BZ565" s="998"/>
    </row>
    <row r="566" spans="1:78" ht="17" thickBot="1" x14ac:dyDescent="0.25">
      <c r="A566" s="1817"/>
      <c r="B566" s="1818"/>
      <c r="C566" s="1819"/>
      <c r="D566" s="1821"/>
      <c r="E566" s="1005"/>
      <c r="F566" s="1760"/>
      <c r="G566" s="996"/>
      <c r="H566" s="1014"/>
      <c r="I566" s="1775"/>
      <c r="J566" s="1768"/>
      <c r="K566" s="1023"/>
      <c r="L566" s="996"/>
      <c r="M566" s="1170"/>
      <c r="N566" s="996"/>
      <c r="O566" s="996"/>
      <c r="P566" s="1192"/>
      <c r="Q566" s="1828"/>
      <c r="R566" s="1775"/>
      <c r="S566" s="1826"/>
      <c r="T566" s="1775"/>
      <c r="U566" s="1826"/>
      <c r="V566" s="1775"/>
      <c r="W566" s="1826"/>
      <c r="X566" s="1782"/>
      <c r="Y566" s="1826"/>
      <c r="Z566" s="1826"/>
      <c r="AA566" s="1770"/>
      <c r="AB566" s="773">
        <v>6</v>
      </c>
      <c r="AC566" s="757"/>
      <c r="AD566" s="757"/>
      <c r="AE566" s="757"/>
      <c r="AF566" s="896" t="str">
        <f t="shared" si="47"/>
        <v/>
      </c>
      <c r="AG566" s="888"/>
      <c r="AH566" s="887" t="str">
        <f t="shared" si="44"/>
        <v/>
      </c>
      <c r="AI566" s="888"/>
      <c r="AJ566" s="887" t="str">
        <f t="shared" si="45"/>
        <v/>
      </c>
      <c r="AK566" s="889" t="str">
        <f t="shared" si="46"/>
        <v/>
      </c>
      <c r="AL566" s="935" t="str">
        <f>IFERROR(IF(AND(AF565="Probabilidad",AF566="Probabilidad"),(AL565-(+AL565*AK566)),IF(AND(AF565="Impacto",AF566="Probabilidad"),(AL564-(+AL564*AK566)),IF(AF566="Impacto",AL565,""))),"")</f>
        <v/>
      </c>
      <c r="AM566" s="935" t="str">
        <f>IFERROR(IF(AND(AF565="Impacto",AF566="Impacto"),(AM565-(+AM565*AK566)),IF(AND(AF565="Probabilidad",AF566="Impacto"),(AM564-(+AM564*AK566)),IF(AF566="Probabilidad",AM565,""))),"")</f>
        <v/>
      </c>
      <c r="AN566" s="51"/>
      <c r="AO566" s="51"/>
      <c r="AP566" s="51"/>
      <c r="AQ566" s="51"/>
      <c r="AR566" s="1014"/>
      <c r="AS566" s="1768"/>
      <c r="AT566" s="1768"/>
      <c r="AU566" s="1770"/>
      <c r="AV566" s="1768"/>
      <c r="AW566" s="1768"/>
      <c r="AX566" s="1770"/>
      <c r="AY566" s="1770"/>
      <c r="AZ566" s="1770"/>
      <c r="BA566" s="1775"/>
      <c r="BB566" s="770"/>
      <c r="BC566" s="770"/>
      <c r="BD566" s="762" t="str">
        <f t="shared" si="43"/>
        <v/>
      </c>
      <c r="BE566" s="757"/>
      <c r="BF566" s="757"/>
      <c r="BG566" s="757"/>
      <c r="BH566" s="757"/>
      <c r="BI566" s="770"/>
      <c r="BJ566" s="770"/>
      <c r="BK566" s="770"/>
      <c r="BL566" s="770"/>
      <c r="BM566" s="749"/>
      <c r="BN566" s="749"/>
      <c r="BO566" s="749"/>
      <c r="BP566" s="749"/>
      <c r="BQ566" s="766"/>
      <c r="BR566" s="890"/>
      <c r="BS566" s="891"/>
      <c r="BT566" s="891"/>
      <c r="BU566" s="1052"/>
      <c r="BV566" s="1192"/>
      <c r="BW566" s="1192"/>
      <c r="BX566" s="1838"/>
      <c r="BY566" s="1854"/>
      <c r="BZ566" s="999"/>
    </row>
    <row r="567" spans="1:78" ht="145" x14ac:dyDescent="0.2">
      <c r="A567" s="1817"/>
      <c r="B567" s="1818"/>
      <c r="C567" s="1819"/>
      <c r="D567" s="1000" t="s">
        <v>1387</v>
      </c>
      <c r="E567" s="1003" t="s">
        <v>973</v>
      </c>
      <c r="F567" s="1006">
        <v>16</v>
      </c>
      <c r="G567" s="994" t="s">
        <v>2030</v>
      </c>
      <c r="H567" s="1012" t="s">
        <v>1247</v>
      </c>
      <c r="I567" s="1015" t="s">
        <v>1215</v>
      </c>
      <c r="J567" s="1812" t="str">
        <f>IF(D567="","",IF(D567="RG",[1]Árbol!A578,IF(D567="RIC",[1]Árbol!A578,IF(D567="RLAFT",[1]Árbol!A578,IF(D567="RF",[1]Árbol!A578,IF(I567="","",(CONCATENATE(I567," ",$M$3," ",G567," ",$M$4," ",O567," ",$M$5," ",N567))))))))</f>
        <v xml:space="preserve">Pérdida de Disponibilidad de SharePoint  1. Perdida o hurto  de información                                            2. Espionaje remoto                                                                                                                    3. Corrupción de los datos         1. Desconocimiento de las políticas de seguridad de la información                                                                                                        2. Ausencia de copias de respaldo                                                                             3. Asignación errada de los derechos de acceso                                                                              </v>
      </c>
      <c r="K567" s="1021" t="s">
        <v>313</v>
      </c>
      <c r="L567" s="994" t="s">
        <v>562</v>
      </c>
      <c r="M567" s="1168" t="s">
        <v>1389</v>
      </c>
      <c r="N567" s="994" t="s">
        <v>1526</v>
      </c>
      <c r="O567" s="994" t="s">
        <v>1527</v>
      </c>
      <c r="P567" s="1075" t="s">
        <v>1392</v>
      </c>
      <c r="Q567" s="1133" t="s">
        <v>1392</v>
      </c>
      <c r="R567" s="1015" t="s">
        <v>217</v>
      </c>
      <c r="S567" s="1824">
        <f>IF(R567="Muy Alta",100%,IF(R567="Alta",80%,IF(R567="Media",60%,IF(R567="Baja",40%,IF(R567="Muy Baja",20%,"")))))</f>
        <v>0.6</v>
      </c>
      <c r="T567" s="1015" t="s">
        <v>317</v>
      </c>
      <c r="U567" s="1824">
        <f>IF(T567="Catastrófico",100%,IF(T567="Mayor",80%,IF(T567="Moderado",60%,IF(T567="Menor",40%,IF(T567="Leve",20%,"")))))</f>
        <v>0.2</v>
      </c>
      <c r="V567" s="1015" t="s">
        <v>251</v>
      </c>
      <c r="W567" s="1824">
        <f>IF(V567="Catastrófico",100%,IF(V567="Mayor",80%,IF(V567="Moderado",60%,IF(V567="Menor",40%,IF(V567="Leve",20%,"")))))</f>
        <v>0.4</v>
      </c>
      <c r="X567" s="1029" t="str">
        <f>IF(Y567=100%,"Catastrófico",IF(Y567=80%,"Mayor",IF(Y567=60%,"Moderado",IF(Y567=40%,"Menor",IF(Y567=20%,"Leve","")))))</f>
        <v>Menor</v>
      </c>
      <c r="Y567" s="1824">
        <f>IF(AND(U567="",W567=""),"",MAX(U567,W567))</f>
        <v>0.4</v>
      </c>
      <c r="Z567" s="1824" t="str">
        <f>CONCATENATE(R567,X567)</f>
        <v>MediaMenor</v>
      </c>
      <c r="AA567" s="1032" t="str">
        <f>IF(Z567="Muy AltaLeve","Alto",IF(Z567="Muy AltaMenor","Alto",IF(Z567="Muy AltaModerado","Alto",IF(Z567="Muy AltaMayor","Alto",IF(Z567="Muy AltaCatastrófico","Extremo",IF(Z567="AltaLeve","Moderado",IF(Z567="AltaMenor","Moderado",IF(Z567="AltaModerado","Alto",IF(Z567="AltaMayor","Alto",IF(Z567="AltaCatastrófico","Extremo",IF(Z567="MediaLeve","Moderado",IF(Z567="MediaMenor","Moderado",IF(Z567="MediaModerado","Moderado",IF(Z567="MediaMayor","Alto",IF(Z567="MediaCatastrófico","Extremo",IF(Z567="BajaLeve","Bajo",IF(Z567="BajaMenor","Moderado",IF(Z567="BajaModerado","Moderado",IF(Z567="BajaMayor","Alto",IF(Z567="BajaCatastrófico","Extremo",IF(Z567="Muy BajaLeve","Bajo",IF(Z567="Muy BajaMenor","Bajo",IF(Z567="Muy BajaModerado","Moderado",IF(Z567="Muy BajaMayor","Alto",IF(Z567="Muy BajaCatastrófico","Extremo","")))))))))))))))))))))))))</f>
        <v>Moderado</v>
      </c>
      <c r="AB567" s="97">
        <v>1</v>
      </c>
      <c r="AC567" s="9" t="s">
        <v>1402</v>
      </c>
      <c r="AD567" s="9">
        <v>3</v>
      </c>
      <c r="AE567" s="9" t="s">
        <v>1403</v>
      </c>
      <c r="AF567" s="99" t="str">
        <f t="shared" si="47"/>
        <v>Probabilidad</v>
      </c>
      <c r="AG567" s="10" t="s">
        <v>221</v>
      </c>
      <c r="AH567" s="787">
        <f t="shared" si="44"/>
        <v>0.25</v>
      </c>
      <c r="AI567" s="10" t="s">
        <v>734</v>
      </c>
      <c r="AJ567" s="787">
        <f t="shared" si="45"/>
        <v>0.25</v>
      </c>
      <c r="AK567" s="101">
        <f t="shared" si="46"/>
        <v>0.5</v>
      </c>
      <c r="AL567" s="100">
        <f>IFERROR(IF(AF567="Probabilidad",(S567-(+S567*AK567)),IF(AF567="Impacto",S567,"")),"")</f>
        <v>0.3</v>
      </c>
      <c r="AM567" s="100">
        <f>IFERROR(IF(AF567="Impacto",(Y567-(+Y567*AK567)),IF(AF567="Probabilidad",Y567,"")),"")</f>
        <v>0.4</v>
      </c>
      <c r="AN567" s="50" t="s">
        <v>223</v>
      </c>
      <c r="AO567" s="50" t="s">
        <v>443</v>
      </c>
      <c r="AP567" s="50" t="s">
        <v>241</v>
      </c>
      <c r="AQ567" s="50" t="s">
        <v>242</v>
      </c>
      <c r="AR567" s="1764" t="s">
        <v>1448</v>
      </c>
      <c r="AS567" s="1035">
        <f>S567</f>
        <v>0.6</v>
      </c>
      <c r="AT567" s="1035">
        <f>IF(AL567="","",MIN(AL567:AL572))</f>
        <v>0.126</v>
      </c>
      <c r="AU567" s="1032" t="str">
        <f>IFERROR(IF(AT567="","",IF(AT567&lt;=0.2,"Muy Baja",IF(AT567&lt;=0.4,"Baja",IF(AT567&lt;=0.6,"Media",IF(AT567&lt;=0.8,"Alta","Muy Alta"))))),"")</f>
        <v>Muy Baja</v>
      </c>
      <c r="AV567" s="1035">
        <f>Y567</f>
        <v>0.4</v>
      </c>
      <c r="AW567" s="1035">
        <f>IF(AM567="","",MIN(AM567:AM572))</f>
        <v>0.30000000000000004</v>
      </c>
      <c r="AX567" s="1032" t="str">
        <f>IFERROR(IF(AW567="","",IF(AW567&lt;=0.2,"Leve",IF(AW567&lt;=0.4,"Menor",IF(AW567&lt;=0.6,"Moderado",IF(AW567&lt;=0.8,"Mayor","Catastrófico"))))),"")</f>
        <v>Menor</v>
      </c>
      <c r="AY567" s="1032" t="str">
        <f>AA567</f>
        <v>Moderado</v>
      </c>
      <c r="AZ567" s="1032" t="str">
        <f>IFERROR(IF(OR(AND(AU567="Muy Baja",AX567="Leve"),AND(AU567="Muy Baja",AX567="Menor"),AND(AU567="Baja",AX567="Leve")),"Bajo",IF(OR(AND(AU567="Muy baja",AX567="Moderado"),AND(AU567="Baja",AX567="Menor"),AND(AU567="Baja",AX567="Moderado"),AND(AU567="Media",AX567="Leve"),AND(AU567="Media",AX567="Menor"),AND(AU567="Media",AX567="Moderado"),AND(AU567="Alta",AX567="Leve"),AND(AU567="Alta",AX567="Menor")),"Moderado",IF(OR(AND(AU567="Muy Baja",AX567="Mayor"),AND(AU567="Baja",AX567="Mayor"),AND(AU567="Media",AX567="Mayor"),AND(AU567="Alta",AX567="Moderado"),AND(AU567="Alta",AX567="Mayor"),AND(AU567="Muy Alta",AX567="Leve"),AND(AU567="Muy Alta",AX567="Menor"),AND(AU567="Muy Alta",AX567="Moderado"),AND(AU567="Muy Alta",AX567="Mayor")),"Alto",IF(OR(AND(AU567="Muy Baja",AX567="Catastrófico"),AND(AU567="Baja",AX567="Catastrófico"),AND(AU567="Media",AX567="Catastrófico"),AND(AU567="Alta",AX567="Catastrófico"),AND(AU567="Muy Alta",AX567="Catastrófico")),"Extremo","")))),"")</f>
        <v>Bajo</v>
      </c>
      <c r="BA567" s="1015" t="s">
        <v>255</v>
      </c>
      <c r="BB567" s="46"/>
      <c r="BC567" s="46"/>
      <c r="BD567" s="103" t="str">
        <f t="shared" si="43"/>
        <v/>
      </c>
      <c r="BE567" s="9"/>
      <c r="BF567" s="9"/>
      <c r="BG567" s="9"/>
      <c r="BH567" s="9"/>
      <c r="BI567" s="46"/>
      <c r="BJ567" s="46"/>
      <c r="BK567" s="46"/>
      <c r="BL567" s="46"/>
      <c r="BM567" s="48"/>
      <c r="BN567" s="48"/>
      <c r="BO567" s="48"/>
      <c r="BP567" s="48"/>
      <c r="BQ567" s="104"/>
      <c r="BR567" s="797"/>
      <c r="BS567" s="883"/>
      <c r="BT567" s="883"/>
      <c r="BU567" s="1050"/>
      <c r="BV567" s="1075"/>
      <c r="BW567" s="1075"/>
      <c r="BX567" s="1836"/>
      <c r="BY567" s="1852"/>
      <c r="BZ567" s="997"/>
    </row>
    <row r="568" spans="1:78" ht="167" x14ac:dyDescent="0.2">
      <c r="A568" s="1817"/>
      <c r="B568" s="1818"/>
      <c r="C568" s="1819"/>
      <c r="D568" s="1820"/>
      <c r="E568" s="1004"/>
      <c r="F568" s="1759"/>
      <c r="G568" s="995"/>
      <c r="H568" s="1013"/>
      <c r="I568" s="1774"/>
      <c r="J568" s="1767"/>
      <c r="K568" s="1022"/>
      <c r="L568" s="995"/>
      <c r="M568" s="1169"/>
      <c r="N568" s="995"/>
      <c r="O568" s="995"/>
      <c r="P568" s="1191"/>
      <c r="Q568" s="1827"/>
      <c r="R568" s="1774"/>
      <c r="S568" s="1825"/>
      <c r="T568" s="1774"/>
      <c r="U568" s="1825"/>
      <c r="V568" s="1774"/>
      <c r="W568" s="1825"/>
      <c r="X568" s="1781"/>
      <c r="Y568" s="1825"/>
      <c r="Z568" s="1825"/>
      <c r="AA568" s="1769"/>
      <c r="AB568" s="812">
        <v>2</v>
      </c>
      <c r="AC568" s="774" t="s">
        <v>1405</v>
      </c>
      <c r="AD568" s="774">
        <v>3</v>
      </c>
      <c r="AE568" s="774" t="s">
        <v>1403</v>
      </c>
      <c r="AF568" s="813" t="str">
        <f t="shared" si="47"/>
        <v>Impacto</v>
      </c>
      <c r="AG568" s="780" t="s">
        <v>264</v>
      </c>
      <c r="AH568" s="790">
        <f t="shared" si="44"/>
        <v>0.1</v>
      </c>
      <c r="AI568" s="780" t="s">
        <v>222</v>
      </c>
      <c r="AJ568" s="790">
        <f t="shared" si="45"/>
        <v>0.15</v>
      </c>
      <c r="AK568" s="814">
        <f t="shared" si="46"/>
        <v>0.25</v>
      </c>
      <c r="AL568" s="815">
        <f>IFERROR(IF(AND(AF567="Probabilidad",AF568="Probabilidad"),(AL567-(+AL567*AK568)),IF(AF568="Probabilidad",(S567-(+S567*AK568)),IF(AF568="Impacto",AL567,""))),"")</f>
        <v>0.3</v>
      </c>
      <c r="AM568" s="815">
        <f>IFERROR(IF(AND(AF567="Impacto",AF568="Impacto"),(AM567-(+AM567*AK568)),IF(AF568="Impacto",(Y567-(Y567*AK568)),IF(AF568="Probabilidad",AM567,""))),"")</f>
        <v>0.30000000000000004</v>
      </c>
      <c r="AN568" s="751" t="s">
        <v>223</v>
      </c>
      <c r="AO568" s="751" t="s">
        <v>291</v>
      </c>
      <c r="AP568" s="751" t="s">
        <v>241</v>
      </c>
      <c r="AQ568" s="751" t="s">
        <v>242</v>
      </c>
      <c r="AR568" s="1013"/>
      <c r="AS568" s="1767"/>
      <c r="AT568" s="1767"/>
      <c r="AU568" s="1769"/>
      <c r="AV568" s="1767"/>
      <c r="AW568" s="1767"/>
      <c r="AX568" s="1769"/>
      <c r="AY568" s="1769"/>
      <c r="AZ568" s="1769"/>
      <c r="BA568" s="1774"/>
      <c r="BB568" s="789"/>
      <c r="BC568" s="789"/>
      <c r="BD568" s="822" t="str">
        <f t="shared" si="43"/>
        <v/>
      </c>
      <c r="BE568" s="774"/>
      <c r="BF568" s="774"/>
      <c r="BG568" s="774"/>
      <c r="BH568" s="774"/>
      <c r="BI568" s="789"/>
      <c r="BJ568" s="789"/>
      <c r="BK568" s="789"/>
      <c r="BL568" s="789"/>
      <c r="BM568" s="791"/>
      <c r="BN568" s="791"/>
      <c r="BO568" s="791"/>
      <c r="BP568" s="791"/>
      <c r="BQ568" s="792"/>
      <c r="BR568" s="796"/>
      <c r="BS568" s="884"/>
      <c r="BT568" s="884"/>
      <c r="BU568" s="1051"/>
      <c r="BV568" s="1191"/>
      <c r="BW568" s="1191"/>
      <c r="BX568" s="1837"/>
      <c r="BY568" s="1853"/>
      <c r="BZ568" s="998"/>
    </row>
    <row r="569" spans="1:78" ht="145" x14ac:dyDescent="0.2">
      <c r="A569" s="1817"/>
      <c r="B569" s="1818"/>
      <c r="C569" s="1819"/>
      <c r="D569" s="1820"/>
      <c r="E569" s="1004"/>
      <c r="F569" s="1759"/>
      <c r="G569" s="995"/>
      <c r="H569" s="1013"/>
      <c r="I569" s="1774"/>
      <c r="J569" s="1767"/>
      <c r="K569" s="1022"/>
      <c r="L569" s="995"/>
      <c r="M569" s="1169"/>
      <c r="N569" s="995"/>
      <c r="O569" s="995"/>
      <c r="P569" s="1191"/>
      <c r="Q569" s="1827"/>
      <c r="R569" s="1774"/>
      <c r="S569" s="1825"/>
      <c r="T569" s="1774"/>
      <c r="U569" s="1825"/>
      <c r="V569" s="1774"/>
      <c r="W569" s="1825"/>
      <c r="X569" s="1781"/>
      <c r="Y569" s="1825"/>
      <c r="Z569" s="1825"/>
      <c r="AA569" s="1769"/>
      <c r="AB569" s="812">
        <v>3</v>
      </c>
      <c r="AC569" s="774" t="s">
        <v>1406</v>
      </c>
      <c r="AD569" s="774">
        <v>2</v>
      </c>
      <c r="AE569" s="774" t="s">
        <v>1408</v>
      </c>
      <c r="AF569" s="813" t="str">
        <f t="shared" si="47"/>
        <v>Probabilidad</v>
      </c>
      <c r="AG569" s="780" t="s">
        <v>221</v>
      </c>
      <c r="AH569" s="790">
        <f t="shared" si="44"/>
        <v>0.25</v>
      </c>
      <c r="AI569" s="780" t="s">
        <v>222</v>
      </c>
      <c r="AJ569" s="790">
        <f t="shared" si="45"/>
        <v>0.15</v>
      </c>
      <c r="AK569" s="814">
        <f t="shared" si="46"/>
        <v>0.4</v>
      </c>
      <c r="AL569" s="815">
        <f>IFERROR(IF(AND(AF568="Probabilidad",AF569="Probabilidad"),(AL568-(+AL568*AK569)),IF(AND(AF568="Impacto",AF569="Probabilidad"),(AL567-(+AL567*AK569)),IF(AF569="Impacto",AL568,""))),"")</f>
        <v>0.18</v>
      </c>
      <c r="AM569" s="815">
        <f>IFERROR(IF(AND(AF568="Impacto",AF569="Impacto"),(AM568-(+AM568*AK569)),IF(AND(AF568="Probabilidad",AF569="Impacto"),(AM567-(+AM567*AK569)),IF(AF569="Probabilidad",AM568,""))),"")</f>
        <v>0.30000000000000004</v>
      </c>
      <c r="AN569" s="751" t="s">
        <v>223</v>
      </c>
      <c r="AO569" s="751" t="s">
        <v>443</v>
      </c>
      <c r="AP569" s="751" t="s">
        <v>241</v>
      </c>
      <c r="AQ569" s="751" t="s">
        <v>226</v>
      </c>
      <c r="AR569" s="1013"/>
      <c r="AS569" s="1767"/>
      <c r="AT569" s="1767"/>
      <c r="AU569" s="1769"/>
      <c r="AV569" s="1767"/>
      <c r="AW569" s="1767"/>
      <c r="AX569" s="1769"/>
      <c r="AY569" s="1769"/>
      <c r="AZ569" s="1769"/>
      <c r="BA569" s="1774"/>
      <c r="BB569" s="789"/>
      <c r="BC569" s="789"/>
      <c r="BD569" s="822" t="str">
        <f t="shared" si="43"/>
        <v/>
      </c>
      <c r="BE569" s="774"/>
      <c r="BF569" s="774"/>
      <c r="BG569" s="774"/>
      <c r="BH569" s="774"/>
      <c r="BI569" s="789"/>
      <c r="BJ569" s="789"/>
      <c r="BK569" s="789"/>
      <c r="BL569" s="789"/>
      <c r="BM569" s="791"/>
      <c r="BN569" s="791"/>
      <c r="BO569" s="791"/>
      <c r="BP569" s="791"/>
      <c r="BQ569" s="792"/>
      <c r="BR569" s="796"/>
      <c r="BS569" s="884"/>
      <c r="BT569" s="884"/>
      <c r="BU569" s="1051"/>
      <c r="BV569" s="1191"/>
      <c r="BW569" s="1191"/>
      <c r="BX569" s="1837"/>
      <c r="BY569" s="1853"/>
      <c r="BZ569" s="998"/>
    </row>
    <row r="570" spans="1:78" ht="118" x14ac:dyDescent="0.2">
      <c r="A570" s="1817"/>
      <c r="B570" s="1818"/>
      <c r="C570" s="1819"/>
      <c r="D570" s="1820"/>
      <c r="E570" s="1004"/>
      <c r="F570" s="1759"/>
      <c r="G570" s="995"/>
      <c r="H570" s="1013"/>
      <c r="I570" s="1774"/>
      <c r="J570" s="1767"/>
      <c r="K570" s="1022"/>
      <c r="L570" s="995"/>
      <c r="M570" s="1169"/>
      <c r="N570" s="995"/>
      <c r="O570" s="995"/>
      <c r="P570" s="1191"/>
      <c r="Q570" s="1827"/>
      <c r="R570" s="1774"/>
      <c r="S570" s="1825"/>
      <c r="T570" s="1774"/>
      <c r="U570" s="1825"/>
      <c r="V570" s="1774"/>
      <c r="W570" s="1825"/>
      <c r="X570" s="1781"/>
      <c r="Y570" s="1825"/>
      <c r="Z570" s="1825"/>
      <c r="AA570" s="1769"/>
      <c r="AB570" s="812">
        <v>4</v>
      </c>
      <c r="AC570" s="774" t="s">
        <v>1409</v>
      </c>
      <c r="AD570" s="774">
        <v>1</v>
      </c>
      <c r="AE570" s="774" t="s">
        <v>1410</v>
      </c>
      <c r="AF570" s="813" t="str">
        <f t="shared" si="47"/>
        <v>Probabilidad</v>
      </c>
      <c r="AG570" s="780" t="s">
        <v>281</v>
      </c>
      <c r="AH570" s="790">
        <f t="shared" si="44"/>
        <v>0.15</v>
      </c>
      <c r="AI570" s="780" t="s">
        <v>222</v>
      </c>
      <c r="AJ570" s="790">
        <f t="shared" si="45"/>
        <v>0.15</v>
      </c>
      <c r="AK570" s="814">
        <f t="shared" si="46"/>
        <v>0.3</v>
      </c>
      <c r="AL570" s="815">
        <f>IFERROR(IF(AND(AF569="Probabilidad",AF570="Probabilidad"),(AL569-(+AL569*AK570)),IF(AND(AF569="Impacto",AF570="Probabilidad"),(AL568-(+AL568*AK570)),IF(AF570="Impacto",AL569,""))),"")</f>
        <v>0.126</v>
      </c>
      <c r="AM570" s="815">
        <f>IFERROR(IF(AND(AF569="Impacto",AF570="Impacto"),(AM569-(+AM569*AK570)),IF(AND(AF569="Probabilidad",AF570="Impacto"),(AM568-(+AM568*AK570)),IF(AF570="Probabilidad",AM569,""))),"")</f>
        <v>0.30000000000000004</v>
      </c>
      <c r="AN570" s="751" t="s">
        <v>859</v>
      </c>
      <c r="AO570" s="751" t="s">
        <v>245</v>
      </c>
      <c r="AP570" s="751" t="s">
        <v>241</v>
      </c>
      <c r="AQ570" s="751" t="s">
        <v>226</v>
      </c>
      <c r="AR570" s="1013"/>
      <c r="AS570" s="1767"/>
      <c r="AT570" s="1767"/>
      <c r="AU570" s="1769"/>
      <c r="AV570" s="1767"/>
      <c r="AW570" s="1767"/>
      <c r="AX570" s="1769"/>
      <c r="AY570" s="1769"/>
      <c r="AZ570" s="1769"/>
      <c r="BA570" s="1774"/>
      <c r="BB570" s="789"/>
      <c r="BC570" s="789"/>
      <c r="BD570" s="822" t="str">
        <f t="shared" si="43"/>
        <v/>
      </c>
      <c r="BE570" s="774"/>
      <c r="BF570" s="774"/>
      <c r="BG570" s="774"/>
      <c r="BH570" s="774"/>
      <c r="BI570" s="789"/>
      <c r="BJ570" s="789"/>
      <c r="BK570" s="789"/>
      <c r="BL570" s="789"/>
      <c r="BM570" s="791"/>
      <c r="BN570" s="791"/>
      <c r="BO570" s="791"/>
      <c r="BP570" s="791"/>
      <c r="BQ570" s="792"/>
      <c r="BR570" s="796"/>
      <c r="BS570" s="884"/>
      <c r="BT570" s="884"/>
      <c r="BU570" s="1051"/>
      <c r="BV570" s="1191"/>
      <c r="BW570" s="1191"/>
      <c r="BX570" s="1837"/>
      <c r="BY570" s="1853"/>
      <c r="BZ570" s="998"/>
    </row>
    <row r="571" spans="1:78" ht="16" x14ac:dyDescent="0.2">
      <c r="A571" s="1817"/>
      <c r="B571" s="1818"/>
      <c r="C571" s="1819"/>
      <c r="D571" s="1820"/>
      <c r="E571" s="1004"/>
      <c r="F571" s="1759"/>
      <c r="G571" s="995"/>
      <c r="H571" s="1013"/>
      <c r="I571" s="1774"/>
      <c r="J571" s="1767"/>
      <c r="K571" s="1022"/>
      <c r="L571" s="995"/>
      <c r="M571" s="1169"/>
      <c r="N571" s="995"/>
      <c r="O571" s="995"/>
      <c r="P571" s="1191"/>
      <c r="Q571" s="1827"/>
      <c r="R571" s="1774"/>
      <c r="S571" s="1825"/>
      <c r="T571" s="1774"/>
      <c r="U571" s="1825"/>
      <c r="V571" s="1774"/>
      <c r="W571" s="1825"/>
      <c r="X571" s="1781"/>
      <c r="Y571" s="1825"/>
      <c r="Z571" s="1825"/>
      <c r="AA571" s="1769"/>
      <c r="AB571" s="812">
        <v>5</v>
      </c>
      <c r="AC571" s="774"/>
      <c r="AD571" s="774"/>
      <c r="AE571" s="774"/>
      <c r="AF571" s="813" t="str">
        <f t="shared" si="47"/>
        <v/>
      </c>
      <c r="AG571" s="780"/>
      <c r="AH571" s="790" t="str">
        <f t="shared" si="44"/>
        <v/>
      </c>
      <c r="AI571" s="780"/>
      <c r="AJ571" s="790" t="str">
        <f t="shared" si="45"/>
        <v/>
      </c>
      <c r="AK571" s="814" t="str">
        <f t="shared" si="46"/>
        <v/>
      </c>
      <c r="AL571" s="815" t="str">
        <f>IFERROR(IF(AND(AF570="Probabilidad",AF571="Probabilidad"),(AL570-(+AL570*AK571)),IF(AND(AF570="Impacto",AF571="Probabilidad"),(AL569-(+AL569*AK571)),IF(AF571="Impacto",AL570,""))),"")</f>
        <v/>
      </c>
      <c r="AM571" s="815" t="str">
        <f>IFERROR(IF(AND(AF570="Impacto",AF571="Impacto"),(AM570-(+AM570*AK571)),IF(AND(AF570="Probabilidad",AF571="Impacto"),(AM569-(+AM569*AK571)),IF(AF571="Probabilidad",AM570,""))),"")</f>
        <v/>
      </c>
      <c r="AN571" s="751"/>
      <c r="AO571" s="751"/>
      <c r="AP571" s="751"/>
      <c r="AQ571" s="751"/>
      <c r="AR571" s="1013"/>
      <c r="AS571" s="1767"/>
      <c r="AT571" s="1767"/>
      <c r="AU571" s="1769"/>
      <c r="AV571" s="1767"/>
      <c r="AW571" s="1767"/>
      <c r="AX571" s="1769"/>
      <c r="AY571" s="1769"/>
      <c r="AZ571" s="1769"/>
      <c r="BA571" s="1774"/>
      <c r="BB571" s="789"/>
      <c r="BC571" s="789"/>
      <c r="BD571" s="822" t="str">
        <f t="shared" si="43"/>
        <v/>
      </c>
      <c r="BE571" s="774"/>
      <c r="BF571" s="774"/>
      <c r="BG571" s="774"/>
      <c r="BH571" s="774"/>
      <c r="BI571" s="789"/>
      <c r="BJ571" s="789"/>
      <c r="BK571" s="789"/>
      <c r="BL571" s="789"/>
      <c r="BM571" s="791"/>
      <c r="BN571" s="791"/>
      <c r="BO571" s="791"/>
      <c r="BP571" s="791"/>
      <c r="BQ571" s="792"/>
      <c r="BR571" s="796"/>
      <c r="BS571" s="884"/>
      <c r="BT571" s="884"/>
      <c r="BU571" s="1051"/>
      <c r="BV571" s="1191"/>
      <c r="BW571" s="1191"/>
      <c r="BX571" s="1837"/>
      <c r="BY571" s="1853"/>
      <c r="BZ571" s="998"/>
    </row>
    <row r="572" spans="1:78" ht="17" thickBot="1" x14ac:dyDescent="0.25">
      <c r="A572" s="1817"/>
      <c r="B572" s="1818"/>
      <c r="C572" s="1819"/>
      <c r="D572" s="1821"/>
      <c r="E572" s="1005"/>
      <c r="F572" s="1760"/>
      <c r="G572" s="996"/>
      <c r="H572" s="1014"/>
      <c r="I572" s="1775"/>
      <c r="J572" s="1768"/>
      <c r="K572" s="1023"/>
      <c r="L572" s="996"/>
      <c r="M572" s="1170"/>
      <c r="N572" s="996"/>
      <c r="O572" s="996"/>
      <c r="P572" s="1192"/>
      <c r="Q572" s="1828"/>
      <c r="R572" s="1775"/>
      <c r="S572" s="1826"/>
      <c r="T572" s="1775"/>
      <c r="U572" s="1826"/>
      <c r="V572" s="1775"/>
      <c r="W572" s="1826"/>
      <c r="X572" s="1782"/>
      <c r="Y572" s="1826"/>
      <c r="Z572" s="1826"/>
      <c r="AA572" s="1770"/>
      <c r="AB572" s="773">
        <v>6</v>
      </c>
      <c r="AC572" s="757"/>
      <c r="AD572" s="757"/>
      <c r="AE572" s="757"/>
      <c r="AF572" s="896" t="str">
        <f t="shared" si="47"/>
        <v/>
      </c>
      <c r="AG572" s="888"/>
      <c r="AH572" s="887" t="str">
        <f t="shared" si="44"/>
        <v/>
      </c>
      <c r="AI572" s="888"/>
      <c r="AJ572" s="887" t="str">
        <f t="shared" si="45"/>
        <v/>
      </c>
      <c r="AK572" s="889" t="str">
        <f t="shared" si="46"/>
        <v/>
      </c>
      <c r="AL572" s="935" t="str">
        <f>IFERROR(IF(AND(AF571="Probabilidad",AF572="Probabilidad"),(AL571-(+AL571*AK572)),IF(AND(AF571="Impacto",AF572="Probabilidad"),(AL570-(+AL570*AK572)),IF(AF572="Impacto",AL571,""))),"")</f>
        <v/>
      </c>
      <c r="AM572" s="935" t="str">
        <f>IFERROR(IF(AND(AF571="Impacto",AF572="Impacto"),(AM571-(+AM571*AK572)),IF(AND(AF571="Probabilidad",AF572="Impacto"),(AM570-(+AM570*AK572)),IF(AF572="Probabilidad",AM571,""))),"")</f>
        <v/>
      </c>
      <c r="AN572" s="51"/>
      <c r="AO572" s="51"/>
      <c r="AP572" s="51"/>
      <c r="AQ572" s="51"/>
      <c r="AR572" s="1014"/>
      <c r="AS572" s="1768"/>
      <c r="AT572" s="1768"/>
      <c r="AU572" s="1770"/>
      <c r="AV572" s="1768"/>
      <c r="AW572" s="1768"/>
      <c r="AX572" s="1770"/>
      <c r="AY572" s="1770"/>
      <c r="AZ572" s="1770"/>
      <c r="BA572" s="1775"/>
      <c r="BB572" s="770"/>
      <c r="BC572" s="770"/>
      <c r="BD572" s="762" t="str">
        <f t="shared" si="43"/>
        <v/>
      </c>
      <c r="BE572" s="757"/>
      <c r="BF572" s="757"/>
      <c r="BG572" s="757"/>
      <c r="BH572" s="757"/>
      <c r="BI572" s="770"/>
      <c r="BJ572" s="770"/>
      <c r="BK572" s="770"/>
      <c r="BL572" s="770"/>
      <c r="BM572" s="749"/>
      <c r="BN572" s="749"/>
      <c r="BO572" s="749"/>
      <c r="BP572" s="749"/>
      <c r="BQ572" s="766"/>
      <c r="BR572" s="890"/>
      <c r="BS572" s="891"/>
      <c r="BT572" s="891"/>
      <c r="BU572" s="1052"/>
      <c r="BV572" s="1192"/>
      <c r="BW572" s="1192"/>
      <c r="BX572" s="1838"/>
      <c r="BY572" s="1854"/>
      <c r="BZ572" s="999"/>
    </row>
    <row r="573" spans="1:78" ht="167" x14ac:dyDescent="0.2">
      <c r="A573" s="1817" t="s">
        <v>990</v>
      </c>
      <c r="B573" s="1818" t="s">
        <v>207</v>
      </c>
      <c r="C573" s="1819" t="s">
        <v>2035</v>
      </c>
      <c r="D573" s="1000" t="s">
        <v>1387</v>
      </c>
      <c r="E573" s="1003" t="s">
        <v>992</v>
      </c>
      <c r="F573" s="1006">
        <v>1</v>
      </c>
      <c r="G573" s="1075" t="s">
        <v>2036</v>
      </c>
      <c r="H573" s="1012" t="s">
        <v>1241</v>
      </c>
      <c r="I573" s="1015" t="s">
        <v>1218</v>
      </c>
      <c r="J573" s="1812" t="str">
        <f>IF(D573="","",IF(D573="RG",[1]Árbol!A584,IF(D573="RIC",[1]Árbol!A584,IF(D573="RLAFT",[1]Árbol!A584,IF(D573="RF",[1]Árbol!A584,IF(I573="","",(CONCATENATE(I573," ",$M$3," ",G573," ",$M$4," ",O573," ",$M$5," ",N573))))))))</f>
        <v>Pérdida de confidencialidad e integridad de Expediente de Procesos Judiciales
(Información Análoga)  1. Acceso no autorizado a los expedientes con Datos Personales
1, 2 Pérdida, modificación y hurto de informacion  1. Ausencia de control de acceso a los expedientes</v>
      </c>
      <c r="K573" s="1021" t="s">
        <v>313</v>
      </c>
      <c r="L573" s="994" t="s">
        <v>1179</v>
      </c>
      <c r="M573" s="1168" t="s">
        <v>1389</v>
      </c>
      <c r="N573" s="994" t="s">
        <v>2037</v>
      </c>
      <c r="O573" s="994" t="s">
        <v>2038</v>
      </c>
      <c r="P573" s="1075" t="s">
        <v>1392</v>
      </c>
      <c r="Q573" s="1133" t="s">
        <v>1392</v>
      </c>
      <c r="R573" s="1015" t="s">
        <v>250</v>
      </c>
      <c r="S573" s="1824">
        <f>IF(R573="Muy Alta",100%,IF(R573="Alta",80%,IF(R573="Media",60%,IF(R573="Baja",40%,IF(R573="Muy Baja",20%,"")))))</f>
        <v>0.4</v>
      </c>
      <c r="T573" s="1015"/>
      <c r="U573" s="1824" t="str">
        <f>IF(T573="Catastrófico",100%,IF(T573="Mayor",80%,IF(T573="Moderado",60%,IF(T573="Menor",40%,IF(T573="Leve",20%,"")))))</f>
        <v/>
      </c>
      <c r="V573" s="1015" t="s">
        <v>251</v>
      </c>
      <c r="W573" s="1824">
        <f>IF(V573="Catastrófico",100%,IF(V573="Mayor",80%,IF(V573="Moderado",60%,IF(V573="Menor",40%,IF(V573="Leve",20%,"")))))</f>
        <v>0.4</v>
      </c>
      <c r="X573" s="1029" t="str">
        <f>IF(Y573=100%,"Catastrófico",IF(Y573=80%,"Mayor",IF(Y573=60%,"Moderado",IF(Y573=40%,"Menor",IF(Y573=20%,"Leve","")))))</f>
        <v>Menor</v>
      </c>
      <c r="Y573" s="1824">
        <f>IF(AND(U573="",W573=""),"",MAX(U573,W573))</f>
        <v>0.4</v>
      </c>
      <c r="Z573" s="1824" t="str">
        <f>CONCATENATE(R573,X573)</f>
        <v>BajaMenor</v>
      </c>
      <c r="AA573" s="1038" t="str">
        <f>IF(Z573="Muy AltaLeve","Alto",IF(Z573="Muy AltaMenor","Alto",IF(Z573="Muy AltaModerado","Alto",IF(Z573="Muy AltaMayor","Alto",IF(Z573="Muy AltaCatastrófico","Extremo",IF(Z573="AltaLeve","Moderado",IF(Z573="AltaMenor","Moderado",IF(Z573="AltaModerado","Alto",IF(Z573="AltaMayor","Alto",IF(Z573="AltaCatastrófico","Extremo",IF(Z573="MediaLeve","Moderado",IF(Z573="MediaMenor","Moderado",IF(Z573="MediaModerado","Moderado",IF(Z573="MediaMayor","Alto",IF(Z573="MediaCatastrófico","Extremo",IF(Z573="BajaLeve","Bajo",IF(Z573="BajaMenor","Moderado",IF(Z573="BajaModerado","Moderado",IF(Z573="BajaMayor","Alto",IF(Z573="BajaCatastrófico","Extremo",IF(Z573="Muy BajaLeve","Bajo",IF(Z573="Muy BajaMenor","Bajo",IF(Z573="Muy BajaModerado","Moderado",IF(Z573="Muy BajaMayor","Alto",IF(Z573="Muy BajaCatastrófico","Extremo","")))))))))))))))))))))))))</f>
        <v>Moderado</v>
      </c>
      <c r="AB573" s="97">
        <v>1</v>
      </c>
      <c r="AC573" s="9" t="s">
        <v>2039</v>
      </c>
      <c r="AD573" s="9">
        <v>1</v>
      </c>
      <c r="AE573" s="9" t="s">
        <v>2040</v>
      </c>
      <c r="AF573" s="813" t="str">
        <f t="shared" si="47"/>
        <v>Probabilidad</v>
      </c>
      <c r="AG573" s="10" t="s">
        <v>221</v>
      </c>
      <c r="AH573" s="790">
        <f t="shared" si="44"/>
        <v>0.25</v>
      </c>
      <c r="AI573" s="10" t="s">
        <v>734</v>
      </c>
      <c r="AJ573" s="790">
        <f t="shared" si="45"/>
        <v>0.25</v>
      </c>
      <c r="AK573" s="814">
        <f t="shared" si="46"/>
        <v>0.5</v>
      </c>
      <c r="AL573" s="100">
        <f>IFERROR(IF(AF573="Probabilidad",(S573-(+S573*AK573)),IF(AF573="Impacto",S573,"")),"")</f>
        <v>0.2</v>
      </c>
      <c r="AM573" s="100">
        <f>IFERROR(IF(AF573="Impacto",(Y573-(+Y573*AK573)),IF(AF573="Probabilidad",Y573,"")),"")</f>
        <v>0.4</v>
      </c>
      <c r="AN573" s="50" t="s">
        <v>223</v>
      </c>
      <c r="AO573" s="50" t="s">
        <v>291</v>
      </c>
      <c r="AP573" s="50" t="s">
        <v>241</v>
      </c>
      <c r="AQ573" s="50" t="s">
        <v>226</v>
      </c>
      <c r="AR573" s="1764" t="s">
        <v>2041</v>
      </c>
      <c r="AS573" s="1035">
        <f>S573</f>
        <v>0.4</v>
      </c>
      <c r="AT573" s="1035">
        <f>IF(AL573="","",MIN(AL573:AL578))</f>
        <v>0.14000000000000001</v>
      </c>
      <c r="AU573" s="1032" t="str">
        <f>IFERROR(IF(AT573="","",IF(AT573&lt;=0.2,"Muy Baja",IF(AT573&lt;=0.4,"Baja",IF(AT573&lt;=0.6,"Media",IF(AT573&lt;=0.8,"Alta","Muy Alta"))))),"")</f>
        <v>Muy Baja</v>
      </c>
      <c r="AV573" s="1035">
        <f>Y573</f>
        <v>0.4</v>
      </c>
      <c r="AW573" s="1035">
        <f>IF(AM573="","",MIN(AM573:AM578))</f>
        <v>0.4</v>
      </c>
      <c r="AX573" s="1032" t="str">
        <f>IFERROR(IF(AW573="","",IF(AW573&lt;=0.2,"Leve",IF(AW573&lt;=0.4,"Menor",IF(AW573&lt;=0.6,"Moderado",IF(AW573&lt;=0.8,"Mayor","Catastrófico"))))),"")</f>
        <v>Menor</v>
      </c>
      <c r="AY573" s="1032" t="str">
        <f>AA573</f>
        <v>Moderado</v>
      </c>
      <c r="AZ573" s="1032" t="str">
        <f>IFERROR(IF(OR(AND(AU573="Muy Baja",AX573="Leve"),AND(AU573="Muy Baja",AX573="Menor"),AND(AU573="Baja",AX573="Leve")),"Bajo",IF(OR(AND(AU573="Muy baja",AX573="Moderado"),AND(AU573="Baja",AX573="Menor"),AND(AU573="Baja",AX573="Moderado"),AND(AU573="Media",AX573="Leve"),AND(AU573="Media",AX573="Menor"),AND(AU573="Media",AX573="Moderado"),AND(AU573="Alta",AX573="Leve"),AND(AU573="Alta",AX573="Menor")),"Moderado",IF(OR(AND(AU573="Muy Baja",AX573="Mayor"),AND(AU573="Baja",AX573="Mayor"),AND(AU573="Media",AX573="Mayor"),AND(AU573="Alta",AX573="Moderado"),AND(AU573="Alta",AX573="Mayor"),AND(AU573="Muy Alta",AX573="Leve"),AND(AU573="Muy Alta",AX573="Menor"),AND(AU573="Muy Alta",AX573="Moderado"),AND(AU573="Muy Alta",AX573="Mayor")),"Alto",IF(OR(AND(AU573="Muy Baja",AX573="Catastrófico"),AND(AU573="Baja",AX573="Catastrófico"),AND(AU573="Media",AX573="Catastrófico"),AND(AU573="Alta",AX573="Catastrófico"),AND(AU573="Muy Alta",AX573="Catastrófico")),"Extremo","")))),"")</f>
        <v>Bajo</v>
      </c>
      <c r="BA573" s="1015" t="s">
        <v>255</v>
      </c>
      <c r="BB573" s="216"/>
      <c r="BC573" s="216"/>
      <c r="BD573" s="102" t="str">
        <f>IF(SUM(BE573:BH573)=0,"",SUM(BE573:BH573))</f>
        <v/>
      </c>
      <c r="BE573" s="49" t="s">
        <v>436</v>
      </c>
      <c r="BF573" s="49" t="s">
        <v>436</v>
      </c>
      <c r="BG573" s="49"/>
      <c r="BH573" s="49" t="s">
        <v>436</v>
      </c>
      <c r="BI573" s="46"/>
      <c r="BJ573" s="46"/>
      <c r="BK573" s="46"/>
      <c r="BL573" s="46"/>
      <c r="BM573" s="48"/>
      <c r="BN573" s="48"/>
      <c r="BO573" s="48"/>
      <c r="BP573" s="48"/>
      <c r="BQ573" s="104"/>
      <c r="BR573" s="797"/>
      <c r="BS573" s="883"/>
      <c r="BT573" s="883"/>
      <c r="BU573" s="1050"/>
      <c r="BV573" s="1075"/>
      <c r="BW573" s="1075"/>
      <c r="BX573" s="1836"/>
      <c r="BY573" s="1839"/>
      <c r="BZ573" s="997"/>
    </row>
    <row r="574" spans="1:78" ht="118" x14ac:dyDescent="0.2">
      <c r="A574" s="1817"/>
      <c r="B574" s="1818"/>
      <c r="C574" s="1819"/>
      <c r="D574" s="1820"/>
      <c r="E574" s="1004"/>
      <c r="F574" s="1759"/>
      <c r="G574" s="1191"/>
      <c r="H574" s="1013"/>
      <c r="I574" s="1774"/>
      <c r="J574" s="1767"/>
      <c r="K574" s="1022"/>
      <c r="L574" s="995"/>
      <c r="M574" s="1169"/>
      <c r="N574" s="995"/>
      <c r="O574" s="995"/>
      <c r="P574" s="1191"/>
      <c r="Q574" s="1827"/>
      <c r="R574" s="1774"/>
      <c r="S574" s="1825"/>
      <c r="T574" s="1774"/>
      <c r="U574" s="1825"/>
      <c r="V574" s="1774"/>
      <c r="W574" s="1825"/>
      <c r="X574" s="1781"/>
      <c r="Y574" s="1825"/>
      <c r="Z574" s="1825"/>
      <c r="AA574" s="1039"/>
      <c r="AB574" s="812">
        <v>2</v>
      </c>
      <c r="AC574" s="761" t="s">
        <v>1571</v>
      </c>
      <c r="AD574" s="761">
        <v>1</v>
      </c>
      <c r="AE574" s="774" t="s">
        <v>1572</v>
      </c>
      <c r="AF574" s="813" t="str">
        <f t="shared" si="47"/>
        <v>Probabilidad</v>
      </c>
      <c r="AG574" s="780" t="s">
        <v>281</v>
      </c>
      <c r="AH574" s="790">
        <f t="shared" si="44"/>
        <v>0.15</v>
      </c>
      <c r="AI574" s="780" t="s">
        <v>222</v>
      </c>
      <c r="AJ574" s="790">
        <f t="shared" si="45"/>
        <v>0.15</v>
      </c>
      <c r="AK574" s="814">
        <f t="shared" si="46"/>
        <v>0.3</v>
      </c>
      <c r="AL574" s="815">
        <f>IFERROR(IF(AND(AF573="Probabilidad",AF574="Probabilidad"),(AL573-(+AL573*AK574)),IF(AF574="Probabilidad",(S573-(+S573*AK574)),IF(AF574="Impacto",AL573,""))),"")</f>
        <v>0.14000000000000001</v>
      </c>
      <c r="AM574" s="815">
        <f>IFERROR(IF(AND(AF573="Impacto",AF574="Impacto"),(AM573-(+AM573*AK574)),IF(AF574="Impacto",(Y573-(+Y573*AK574)),IF(AF574="Probabilidad",AM573,""))),"")</f>
        <v>0.4</v>
      </c>
      <c r="AN574" s="751" t="s">
        <v>859</v>
      </c>
      <c r="AO574" s="751" t="s">
        <v>245</v>
      </c>
      <c r="AP574" s="751" t="s">
        <v>241</v>
      </c>
      <c r="AQ574" s="751" t="s">
        <v>226</v>
      </c>
      <c r="AR574" s="1013"/>
      <c r="AS574" s="1767"/>
      <c r="AT574" s="1767"/>
      <c r="AU574" s="1769"/>
      <c r="AV574" s="1767"/>
      <c r="AW574" s="1767"/>
      <c r="AX574" s="1769"/>
      <c r="AY574" s="1769"/>
      <c r="AZ574" s="1769"/>
      <c r="BA574" s="1774"/>
      <c r="BB574" s="788"/>
      <c r="BC574" s="788"/>
      <c r="BD574" s="781" t="str">
        <f t="shared" ref="BD574:BD620" si="48">IF(SUM(BE574:BH574)=0,"",SUM(BE574:BH574))</f>
        <v/>
      </c>
      <c r="BE574" s="755"/>
      <c r="BF574" s="755"/>
      <c r="BG574" s="755"/>
      <c r="BH574" s="755"/>
      <c r="BI574" s="789"/>
      <c r="BJ574" s="789"/>
      <c r="BK574" s="789"/>
      <c r="BL574" s="789"/>
      <c r="BM574" s="791"/>
      <c r="BN574" s="791"/>
      <c r="BO574" s="791"/>
      <c r="BP574" s="351"/>
      <c r="BQ574" s="792"/>
      <c r="BR574" s="796"/>
      <c r="BS574" s="884"/>
      <c r="BT574" s="884"/>
      <c r="BU574" s="1051"/>
      <c r="BV574" s="1191"/>
      <c r="BW574" s="1191"/>
      <c r="BX574" s="1837"/>
      <c r="BY574" s="1840"/>
      <c r="BZ574" s="998"/>
    </row>
    <row r="575" spans="1:78" ht="16" x14ac:dyDescent="0.2">
      <c r="A575" s="1817"/>
      <c r="B575" s="1818"/>
      <c r="C575" s="1819"/>
      <c r="D575" s="1820"/>
      <c r="E575" s="1004"/>
      <c r="F575" s="1759"/>
      <c r="G575" s="1191"/>
      <c r="H575" s="1013"/>
      <c r="I575" s="1774"/>
      <c r="J575" s="1767"/>
      <c r="K575" s="1022"/>
      <c r="L575" s="995"/>
      <c r="M575" s="1169"/>
      <c r="N575" s="995"/>
      <c r="O575" s="995"/>
      <c r="P575" s="1191"/>
      <c r="Q575" s="1827"/>
      <c r="R575" s="1774"/>
      <c r="S575" s="1825"/>
      <c r="T575" s="1774"/>
      <c r="U575" s="1825"/>
      <c r="V575" s="1774"/>
      <c r="W575" s="1825"/>
      <c r="X575" s="1781"/>
      <c r="Y575" s="1825"/>
      <c r="Z575" s="1825"/>
      <c r="AA575" s="1039"/>
      <c r="AB575" s="812">
        <v>3</v>
      </c>
      <c r="AC575" s="761"/>
      <c r="AD575" s="761"/>
      <c r="AE575" s="761"/>
      <c r="AF575" s="813" t="str">
        <f t="shared" si="47"/>
        <v/>
      </c>
      <c r="AG575" s="780"/>
      <c r="AH575" s="790" t="str">
        <f t="shared" si="44"/>
        <v/>
      </c>
      <c r="AI575" s="780"/>
      <c r="AJ575" s="790" t="str">
        <f t="shared" si="45"/>
        <v/>
      </c>
      <c r="AK575" s="814" t="str">
        <f t="shared" si="46"/>
        <v/>
      </c>
      <c r="AL575" s="815" t="str">
        <f>IFERROR(IF(AND(AF574="Probabilidad",AF575="Probabilidad"),(AL574-(+AL574*AK575)),IF(AND(AF574="Impacto",AF575="Probabilidad"),(AL573-(+AL573*AK575)),IF(AF575="Impacto",AL574,""))),"")</f>
        <v/>
      </c>
      <c r="AM575" s="815" t="str">
        <f>IFERROR(IF(AND(AF574="Impacto",AF575="Impacto"),(AM574-(+AM574*AK575)),IF(AND(AF574="Probabilidad",AF575="Impacto"),(AM573-(+AM573*AK575)),IF(AF575="Probabilidad",AM574,""))),"")</f>
        <v/>
      </c>
      <c r="AN575" s="751"/>
      <c r="AO575" s="751"/>
      <c r="AP575" s="751"/>
      <c r="AQ575" s="751"/>
      <c r="AR575" s="1013"/>
      <c r="AS575" s="1767"/>
      <c r="AT575" s="1767"/>
      <c r="AU575" s="1769"/>
      <c r="AV575" s="1767"/>
      <c r="AW575" s="1767"/>
      <c r="AX575" s="1769"/>
      <c r="AY575" s="1769"/>
      <c r="AZ575" s="1769"/>
      <c r="BA575" s="1774"/>
      <c r="BB575" s="788"/>
      <c r="BC575" s="788"/>
      <c r="BD575" s="781" t="str">
        <f t="shared" si="48"/>
        <v/>
      </c>
      <c r="BE575" s="755"/>
      <c r="BF575" s="755"/>
      <c r="BG575" s="755"/>
      <c r="BH575" s="755"/>
      <c r="BI575" s="789"/>
      <c r="BJ575" s="789"/>
      <c r="BK575" s="789"/>
      <c r="BL575" s="789"/>
      <c r="BM575" s="791"/>
      <c r="BN575" s="791"/>
      <c r="BO575" s="791"/>
      <c r="BP575" s="791"/>
      <c r="BQ575" s="792"/>
      <c r="BR575" s="796"/>
      <c r="BS575" s="884"/>
      <c r="BT575" s="884"/>
      <c r="BU575" s="1051"/>
      <c r="BV575" s="1191"/>
      <c r="BW575" s="1191"/>
      <c r="BX575" s="1837"/>
      <c r="BY575" s="1840"/>
      <c r="BZ575" s="998"/>
    </row>
    <row r="576" spans="1:78" ht="16" x14ac:dyDescent="0.2">
      <c r="A576" s="1817"/>
      <c r="B576" s="1818"/>
      <c r="C576" s="1819"/>
      <c r="D576" s="1820"/>
      <c r="E576" s="1004"/>
      <c r="F576" s="1759"/>
      <c r="G576" s="1191"/>
      <c r="H576" s="1013"/>
      <c r="I576" s="1774"/>
      <c r="J576" s="1767"/>
      <c r="K576" s="1022"/>
      <c r="L576" s="995"/>
      <c r="M576" s="1169"/>
      <c r="N576" s="995"/>
      <c r="O576" s="995"/>
      <c r="P576" s="1191"/>
      <c r="Q576" s="1827"/>
      <c r="R576" s="1774"/>
      <c r="S576" s="1825"/>
      <c r="T576" s="1774"/>
      <c r="U576" s="1825"/>
      <c r="V576" s="1774"/>
      <c r="W576" s="1825"/>
      <c r="X576" s="1781"/>
      <c r="Y576" s="1825"/>
      <c r="Z576" s="1825"/>
      <c r="AA576" s="1039"/>
      <c r="AB576" s="812">
        <v>4</v>
      </c>
      <c r="AC576" s="774"/>
      <c r="AD576" s="774"/>
      <c r="AE576" s="774"/>
      <c r="AF576" s="813" t="str">
        <f t="shared" si="47"/>
        <v/>
      </c>
      <c r="AG576" s="780"/>
      <c r="AH576" s="790" t="str">
        <f t="shared" si="44"/>
        <v/>
      </c>
      <c r="AI576" s="780"/>
      <c r="AJ576" s="790" t="str">
        <f t="shared" si="45"/>
        <v/>
      </c>
      <c r="AK576" s="814" t="str">
        <f t="shared" si="46"/>
        <v/>
      </c>
      <c r="AL576" s="815" t="str">
        <f>IFERROR(IF(AND(AF575="Probabilidad",AF576="Probabilidad"),(AL575-(+AL575*AK576)),IF(AND(AF575="Impacto",AF576="Probabilidad"),(AL574-(+AL574*AK576)),IF(AF576="Impacto",AL575,""))),"")</f>
        <v/>
      </c>
      <c r="AM576" s="815" t="str">
        <f>IFERROR(IF(AND(AF575="Impacto",AF576="Impacto"),(AM575-(+AM575*AK576)),IF(AND(AF575="Probabilidad",AF576="Impacto"),(AM574-(+AM574*AK576)),IF(AF576="Probabilidad",AM575,""))),"")</f>
        <v/>
      </c>
      <c r="AN576" s="751"/>
      <c r="AO576" s="751"/>
      <c r="AP576" s="751"/>
      <c r="AQ576" s="751"/>
      <c r="AR576" s="1013"/>
      <c r="AS576" s="1767"/>
      <c r="AT576" s="1767"/>
      <c r="AU576" s="1769"/>
      <c r="AV576" s="1767"/>
      <c r="AW576" s="1767"/>
      <c r="AX576" s="1769"/>
      <c r="AY576" s="1769"/>
      <c r="AZ576" s="1769"/>
      <c r="BA576" s="1774"/>
      <c r="BB576" s="788"/>
      <c r="BC576" s="788"/>
      <c r="BD576" s="781" t="str">
        <f t="shared" si="48"/>
        <v/>
      </c>
      <c r="BE576" s="755"/>
      <c r="BF576" s="755"/>
      <c r="BG576" s="755"/>
      <c r="BH576" s="755"/>
      <c r="BI576" s="789"/>
      <c r="BJ576" s="789"/>
      <c r="BK576" s="789"/>
      <c r="BL576" s="789"/>
      <c r="BM576" s="791"/>
      <c r="BN576" s="791"/>
      <c r="BO576" s="791"/>
      <c r="BP576" s="791"/>
      <c r="BQ576" s="792"/>
      <c r="BR576" s="796"/>
      <c r="BS576" s="884"/>
      <c r="BT576" s="884"/>
      <c r="BU576" s="1051"/>
      <c r="BV576" s="1191"/>
      <c r="BW576" s="1191"/>
      <c r="BX576" s="1837"/>
      <c r="BY576" s="1840"/>
      <c r="BZ576" s="998"/>
    </row>
    <row r="577" spans="1:78" ht="16" x14ac:dyDescent="0.2">
      <c r="A577" s="1817"/>
      <c r="B577" s="1818"/>
      <c r="C577" s="1819"/>
      <c r="D577" s="1820"/>
      <c r="E577" s="1004"/>
      <c r="F577" s="1759"/>
      <c r="G577" s="1191"/>
      <c r="H577" s="1013"/>
      <c r="I577" s="1774"/>
      <c r="J577" s="1767"/>
      <c r="K577" s="1022"/>
      <c r="L577" s="995"/>
      <c r="M577" s="1169"/>
      <c r="N577" s="995"/>
      <c r="O577" s="995"/>
      <c r="P577" s="1191"/>
      <c r="Q577" s="1827"/>
      <c r="R577" s="1774"/>
      <c r="S577" s="1825"/>
      <c r="T577" s="1774"/>
      <c r="U577" s="1825"/>
      <c r="V577" s="1774"/>
      <c r="W577" s="1825"/>
      <c r="X577" s="1781"/>
      <c r="Y577" s="1825"/>
      <c r="Z577" s="1825"/>
      <c r="AA577" s="1039"/>
      <c r="AB577" s="812">
        <v>5</v>
      </c>
      <c r="AC577" s="886"/>
      <c r="AD577" s="886"/>
      <c r="AE577" s="774"/>
      <c r="AF577" s="813" t="str">
        <f t="shared" si="47"/>
        <v/>
      </c>
      <c r="AG577" s="780"/>
      <c r="AH577" s="790" t="str">
        <f t="shared" si="44"/>
        <v/>
      </c>
      <c r="AI577" s="780"/>
      <c r="AJ577" s="790" t="str">
        <f t="shared" si="45"/>
        <v/>
      </c>
      <c r="AK577" s="814" t="str">
        <f t="shared" si="46"/>
        <v/>
      </c>
      <c r="AL577" s="815" t="str">
        <f>IFERROR(IF(AND(AF576="Probabilidad",AF577="Probabilidad"),(AL576-(+AL576*AK577)),IF(AND(AF576="Impacto",AF577="Probabilidad"),(AL575-(+AL575*AK577)),IF(AF577="Impacto",AL576,""))),"")</f>
        <v/>
      </c>
      <c r="AM577" s="815" t="str">
        <f>IFERROR(IF(AND(AF576="Impacto",AF577="Impacto"),(AM576-(+AM576*AK577)),IF(AND(AF576="Probabilidad",AF577="Impacto"),(AM575-(+AM575*AK577)),IF(AF577="Probabilidad",AM576,""))),"")</f>
        <v/>
      </c>
      <c r="AN577" s="751"/>
      <c r="AO577" s="751"/>
      <c r="AP577" s="751"/>
      <c r="AQ577" s="751"/>
      <c r="AR577" s="1013"/>
      <c r="AS577" s="1767"/>
      <c r="AT577" s="1767"/>
      <c r="AU577" s="1769"/>
      <c r="AV577" s="1767"/>
      <c r="AW577" s="1767"/>
      <c r="AX577" s="1769"/>
      <c r="AY577" s="1769"/>
      <c r="AZ577" s="1769"/>
      <c r="BA577" s="1774"/>
      <c r="BB577" s="788"/>
      <c r="BC577" s="788"/>
      <c r="BD577" s="781" t="str">
        <f t="shared" si="48"/>
        <v/>
      </c>
      <c r="BE577" s="755"/>
      <c r="BF577" s="755"/>
      <c r="BG577" s="755"/>
      <c r="BH577" s="755"/>
      <c r="BI577" s="789"/>
      <c r="BJ577" s="789"/>
      <c r="BK577" s="789"/>
      <c r="BL577" s="789"/>
      <c r="BM577" s="791"/>
      <c r="BN577" s="791"/>
      <c r="BO577" s="791"/>
      <c r="BP577" s="791"/>
      <c r="BQ577" s="792"/>
      <c r="BR577" s="796"/>
      <c r="BS577" s="884"/>
      <c r="BT577" s="884"/>
      <c r="BU577" s="1051"/>
      <c r="BV577" s="1191"/>
      <c r="BW577" s="1191"/>
      <c r="BX577" s="1837"/>
      <c r="BY577" s="1840"/>
      <c r="BZ577" s="998"/>
    </row>
    <row r="578" spans="1:78" ht="17" thickBot="1" x14ac:dyDescent="0.25">
      <c r="A578" s="1817"/>
      <c r="B578" s="1818"/>
      <c r="C578" s="1819"/>
      <c r="D578" s="1821"/>
      <c r="E578" s="1005"/>
      <c r="F578" s="1760"/>
      <c r="G578" s="1192"/>
      <c r="H578" s="1014"/>
      <c r="I578" s="1775"/>
      <c r="J578" s="1768"/>
      <c r="K578" s="1023"/>
      <c r="L578" s="996"/>
      <c r="M578" s="1170"/>
      <c r="N578" s="996"/>
      <c r="O578" s="996"/>
      <c r="P578" s="1192"/>
      <c r="Q578" s="1828"/>
      <c r="R578" s="1775"/>
      <c r="S578" s="1826"/>
      <c r="T578" s="1775"/>
      <c r="U578" s="1826"/>
      <c r="V578" s="1775"/>
      <c r="W578" s="1826"/>
      <c r="X578" s="1782"/>
      <c r="Y578" s="1826"/>
      <c r="Z578" s="1826"/>
      <c r="AA578" s="1040"/>
      <c r="AB578" s="773">
        <v>6</v>
      </c>
      <c r="AC578" s="757"/>
      <c r="AD578" s="757"/>
      <c r="AE578" s="757"/>
      <c r="AF578" s="819" t="str">
        <f t="shared" si="47"/>
        <v/>
      </c>
      <c r="AG578" s="888"/>
      <c r="AH578" s="887" t="str">
        <f t="shared" si="44"/>
        <v/>
      </c>
      <c r="AI578" s="888"/>
      <c r="AJ578" s="887" t="str">
        <f t="shared" si="45"/>
        <v/>
      </c>
      <c r="AK578" s="889" t="str">
        <f t="shared" si="46"/>
        <v/>
      </c>
      <c r="AL578" s="815" t="str">
        <f>IFERROR(IF(AND(AF577="Probabilidad",AF578="Probabilidad"),(AL577-(+AL577*AK578)),IF(AND(AF577="Impacto",AF578="Probabilidad"),(AL576-(+AL576*AK578)),IF(AF578="Impacto",AL577,""))),"")</f>
        <v/>
      </c>
      <c r="AM578" s="815" t="str">
        <f>IFERROR(IF(AND(AF577="Impacto",AF578="Impacto"),(AM577-(+AM577*AK578)),IF(AND(AF577="Probabilidad",AF578="Impacto"),(AM576-(+AM576*AK578)),IF(AF578="Probabilidad",AM577,""))),"")</f>
        <v/>
      </c>
      <c r="AN578" s="126"/>
      <c r="AO578" s="51"/>
      <c r="AP578" s="51"/>
      <c r="AQ578" s="51"/>
      <c r="AR578" s="1014"/>
      <c r="AS578" s="1768"/>
      <c r="AT578" s="1768"/>
      <c r="AU578" s="1770"/>
      <c r="AV578" s="1768"/>
      <c r="AW578" s="1768"/>
      <c r="AX578" s="1770"/>
      <c r="AY578" s="1770"/>
      <c r="AZ578" s="1770"/>
      <c r="BA578" s="1775"/>
      <c r="BB578" s="873"/>
      <c r="BC578" s="873"/>
      <c r="BD578" s="767" t="str">
        <f t="shared" si="48"/>
        <v/>
      </c>
      <c r="BE578" s="826"/>
      <c r="BF578" s="826"/>
      <c r="BG578" s="826"/>
      <c r="BH578" s="826"/>
      <c r="BI578" s="770"/>
      <c r="BJ578" s="770"/>
      <c r="BK578" s="770"/>
      <c r="BL578" s="770"/>
      <c r="BM578" s="749"/>
      <c r="BN578" s="749"/>
      <c r="BO578" s="749"/>
      <c r="BP578" s="749"/>
      <c r="BQ578" s="766"/>
      <c r="BR578" s="890"/>
      <c r="BS578" s="891"/>
      <c r="BT578" s="891"/>
      <c r="BU578" s="1052"/>
      <c r="BV578" s="1192"/>
      <c r="BW578" s="1192"/>
      <c r="BX578" s="1838"/>
      <c r="BY578" s="1841"/>
      <c r="BZ578" s="999"/>
    </row>
    <row r="579" spans="1:78" ht="167" x14ac:dyDescent="0.2">
      <c r="A579" s="1817"/>
      <c r="B579" s="1818"/>
      <c r="C579" s="1819"/>
      <c r="D579" s="1000" t="s">
        <v>1387</v>
      </c>
      <c r="E579" s="1003" t="s">
        <v>992</v>
      </c>
      <c r="F579" s="1006">
        <v>2</v>
      </c>
      <c r="G579" s="994" t="s">
        <v>2036</v>
      </c>
      <c r="H579" s="1012" t="s">
        <v>1241</v>
      </c>
      <c r="I579" s="1015" t="s">
        <v>1215</v>
      </c>
      <c r="J579" s="1812" t="str">
        <f>IF(D579="","",IF(D579="RG",[1]Árbol!A590,IF(D579="RIC",[1]Árbol!A590,IF(D579="RLAFT",[1]Árbol!A590,IF(D579="RF",[1]Árbol!A590,IF(I579="","",(CONCATENATE(I579," ",$M$3," ",G579," ",$M$4," ",O579," ",$M$5," ",N579))))))))</f>
        <v>Pérdida de Disponibilidad de Expediente de Procesos Judiciales
(Información Análoga)  1 y 3. Pérdida o destrucción  de la informacion (datos personales)
2. Fallas Humanas  1. Ausencia de control de acceso a los expedientes
2. Desconocimiento de Políticas de seguridad de la información
3. Ausencia de planes de continuidad</v>
      </c>
      <c r="K579" s="1021" t="s">
        <v>313</v>
      </c>
      <c r="L579" s="994" t="s">
        <v>1179</v>
      </c>
      <c r="M579" s="1168" t="s">
        <v>1389</v>
      </c>
      <c r="N579" s="994" t="s">
        <v>2042</v>
      </c>
      <c r="O579" s="994" t="s">
        <v>2043</v>
      </c>
      <c r="P579" s="1075" t="s">
        <v>1392</v>
      </c>
      <c r="Q579" s="1133" t="s">
        <v>1392</v>
      </c>
      <c r="R579" s="1015" t="s">
        <v>250</v>
      </c>
      <c r="S579" s="1824">
        <f>IF(R579="Muy Alta",100%,IF(R579="Alta",80%,IF(R579="Media",60%,IF(R579="Baja",40%,IF(R579="Muy Baja",20%,"")))))</f>
        <v>0.4</v>
      </c>
      <c r="T579" s="1015" t="s">
        <v>317</v>
      </c>
      <c r="U579" s="1824">
        <f>IF(T579="Catastrófico",100%,IF(T579="Mayor",80%,IF(T579="Moderado",60%,IF(T579="Menor",40%,IF(T579="Leve",20%,"")))))</f>
        <v>0.2</v>
      </c>
      <c r="V579" s="1015" t="s">
        <v>251</v>
      </c>
      <c r="W579" s="1824">
        <f>IF(V579="Catastrófico",100%,IF(V579="Mayor",80%,IF(V579="Moderado",60%,IF(V579="Menor",40%,IF(V579="Leve",20%,"")))))</f>
        <v>0.4</v>
      </c>
      <c r="X579" s="1029" t="str">
        <f>IF(Y579=100%,"Catastrófico",IF(Y579=80%,"Mayor",IF(Y579=60%,"Moderado",IF(Y579=40%,"Menor",IF(Y579=20%,"Leve","")))))</f>
        <v>Menor</v>
      </c>
      <c r="Y579" s="1824">
        <f>IF(AND(U579="",W579=""),"",MAX(U579,W579))</f>
        <v>0.4</v>
      </c>
      <c r="Z579" s="1824" t="str">
        <f>CONCATENATE(R579,X579)</f>
        <v>BajaMenor</v>
      </c>
      <c r="AA579" s="1032" t="str">
        <f>IF(Z579="Muy AltaLeve","Alto",IF(Z579="Muy AltaMenor","Alto",IF(Z579="Muy AltaModerado","Alto",IF(Z579="Muy AltaMayor","Alto",IF(Z579="Muy AltaCatastrófico","Extremo",IF(Z579="AltaLeve","Moderado",IF(Z579="AltaMenor","Moderado",IF(Z579="AltaModerado","Alto",IF(Z579="AltaMayor","Alto",IF(Z579="AltaCatastrófico","Extremo",IF(Z579="MediaLeve","Moderado",IF(Z579="MediaMenor","Moderado",IF(Z579="MediaModerado","Moderado",IF(Z579="MediaMayor","Alto",IF(Z579="MediaCatastrófico","Extremo",IF(Z579="BajaLeve","Bajo",IF(Z579="BajaMenor","Moderado",IF(Z579="BajaModerado","Moderado",IF(Z579="BajaMayor","Alto",IF(Z579="BajaCatastrófico","Extremo",IF(Z579="Muy BajaLeve","Bajo",IF(Z579="Muy BajaMenor","Bajo",IF(Z579="Muy BajaModerado","Moderado",IF(Z579="Muy BajaMayor","Alto",IF(Z579="Muy BajaCatastrófico","Extremo","")))))))))))))))))))))))))</f>
        <v>Moderado</v>
      </c>
      <c r="AB579" s="97">
        <v>1</v>
      </c>
      <c r="AC579" s="12" t="s">
        <v>2039</v>
      </c>
      <c r="AD579" s="12" t="s">
        <v>2044</v>
      </c>
      <c r="AE579" s="12" t="s">
        <v>2040</v>
      </c>
      <c r="AF579" s="99" t="str">
        <f t="shared" si="47"/>
        <v>Probabilidad</v>
      </c>
      <c r="AG579" s="10" t="s">
        <v>221</v>
      </c>
      <c r="AH579" s="787">
        <f t="shared" si="44"/>
        <v>0.25</v>
      </c>
      <c r="AI579" s="10" t="s">
        <v>734</v>
      </c>
      <c r="AJ579" s="787">
        <f t="shared" si="45"/>
        <v>0.25</v>
      </c>
      <c r="AK579" s="101">
        <f t="shared" si="46"/>
        <v>0.5</v>
      </c>
      <c r="AL579" s="100">
        <f>IFERROR(IF(AF579="Probabilidad",(S579-(+S579*AK579)),IF(AF579="Impacto",S579,"")),"")</f>
        <v>0.2</v>
      </c>
      <c r="AM579" s="100">
        <f>IFERROR(IF(AF579="Impacto",(Y579-(+Y579*AK579)),IF(AF579="Probabilidad",Y579,"")),"")</f>
        <v>0.4</v>
      </c>
      <c r="AN579" s="50" t="s">
        <v>223</v>
      </c>
      <c r="AO579" s="50" t="s">
        <v>291</v>
      </c>
      <c r="AP579" s="50" t="s">
        <v>241</v>
      </c>
      <c r="AQ579" s="50" t="s">
        <v>226</v>
      </c>
      <c r="AR579" s="1764" t="s">
        <v>2041</v>
      </c>
      <c r="AS579" s="1035">
        <f>S579</f>
        <v>0.4</v>
      </c>
      <c r="AT579" s="1035">
        <f>IF(AL579="","",MIN(AL579:AL584))</f>
        <v>9.8000000000000004E-2</v>
      </c>
      <c r="AU579" s="1032" t="str">
        <f>IFERROR(IF(AT579="","",IF(AT579&lt;=0.2,"Muy Baja",IF(AT579&lt;=0.4,"Baja",IF(AT579&lt;=0.6,"Media",IF(AT579&lt;=0.8,"Alta","Muy Alta"))))),"")</f>
        <v>Muy Baja</v>
      </c>
      <c r="AV579" s="1035">
        <f>Y579</f>
        <v>0.4</v>
      </c>
      <c r="AW579" s="1035">
        <f>IF(AM579="","",MIN(AM579:AM584))</f>
        <v>0.4</v>
      </c>
      <c r="AX579" s="1032" t="str">
        <f>IFERROR(IF(AW579="","",IF(AW579&lt;=0.2,"Leve",IF(AW579&lt;=0.4,"Menor",IF(AW579&lt;=0.6,"Moderado",IF(AW579&lt;=0.8,"Mayor","Catastrófico"))))),"")</f>
        <v>Menor</v>
      </c>
      <c r="AY579" s="1032" t="str">
        <f>AA579</f>
        <v>Moderado</v>
      </c>
      <c r="AZ579" s="1032" t="str">
        <f>IFERROR(IF(OR(AND(AU579="Muy Baja",AX579="Leve"),AND(AU579="Muy Baja",AX579="Menor"),AND(AU579="Baja",AX579="Leve")),"Bajo",IF(OR(AND(AU579="Muy baja",AX579="Moderado"),AND(AU579="Baja",AX579="Menor"),AND(AU579="Baja",AX579="Moderado"),AND(AU579="Media",AX579="Leve"),AND(AU579="Media",AX579="Menor"),AND(AU579="Media",AX579="Moderado"),AND(AU579="Alta",AX579="Leve"),AND(AU579="Alta",AX579="Menor")),"Moderado",IF(OR(AND(AU579="Muy Baja",AX579="Mayor"),AND(AU579="Baja",AX579="Mayor"),AND(AU579="Media",AX579="Mayor"),AND(AU579="Alta",AX579="Moderado"),AND(AU579="Alta",AX579="Mayor"),AND(AU579="Muy Alta",AX579="Leve"),AND(AU579="Muy Alta",AX579="Menor"),AND(AU579="Muy Alta",AX579="Moderado"),AND(AU579="Muy Alta",AX579="Mayor")),"Alto",IF(OR(AND(AU579="Muy Baja",AX579="Catastrófico"),AND(AU579="Baja",AX579="Catastrófico"),AND(AU579="Media",AX579="Catastrófico"),AND(AU579="Alta",AX579="Catastrófico"),AND(AU579="Muy Alta",AX579="Catastrófico")),"Extremo","")))),"")</f>
        <v>Bajo</v>
      </c>
      <c r="BA579" s="1015" t="s">
        <v>255</v>
      </c>
      <c r="BB579" s="46"/>
      <c r="BC579" s="46"/>
      <c r="BD579" s="103" t="str">
        <f t="shared" si="48"/>
        <v/>
      </c>
      <c r="BE579" s="9"/>
      <c r="BF579" s="9"/>
      <c r="BG579" s="9"/>
      <c r="BH579" s="9"/>
      <c r="BI579" s="46"/>
      <c r="BJ579" s="46"/>
      <c r="BK579" s="46"/>
      <c r="BL579" s="46"/>
      <c r="BM579" s="48"/>
      <c r="BN579" s="48"/>
      <c r="BO579" s="48"/>
      <c r="BP579" s="48"/>
      <c r="BQ579" s="104"/>
      <c r="BR579" s="797"/>
      <c r="BS579" s="883"/>
      <c r="BT579" s="883"/>
      <c r="BU579" s="1050"/>
      <c r="BV579" s="1075"/>
      <c r="BW579" s="1075"/>
      <c r="BX579" s="1836"/>
      <c r="BY579" s="1839"/>
      <c r="BZ579" s="997"/>
    </row>
    <row r="580" spans="1:78" ht="118" x14ac:dyDescent="0.2">
      <c r="A580" s="1817"/>
      <c r="B580" s="1818"/>
      <c r="C580" s="1819"/>
      <c r="D580" s="1820"/>
      <c r="E580" s="1004"/>
      <c r="F580" s="1759"/>
      <c r="G580" s="995"/>
      <c r="H580" s="1013"/>
      <c r="I580" s="1774"/>
      <c r="J580" s="1767"/>
      <c r="K580" s="1022"/>
      <c r="L580" s="995"/>
      <c r="M580" s="1169"/>
      <c r="N580" s="995"/>
      <c r="O580" s="995"/>
      <c r="P580" s="1191"/>
      <c r="Q580" s="1827"/>
      <c r="R580" s="1774"/>
      <c r="S580" s="1825"/>
      <c r="T580" s="1774"/>
      <c r="U580" s="1825"/>
      <c r="V580" s="1774"/>
      <c r="W580" s="1825"/>
      <c r="X580" s="1781"/>
      <c r="Y580" s="1825"/>
      <c r="Z580" s="1825"/>
      <c r="AA580" s="1769"/>
      <c r="AB580" s="812">
        <v>2</v>
      </c>
      <c r="AC580" s="774" t="s">
        <v>1571</v>
      </c>
      <c r="AD580" s="774" t="s">
        <v>2044</v>
      </c>
      <c r="AE580" s="774" t="s">
        <v>1572</v>
      </c>
      <c r="AF580" s="816" t="str">
        <f t="shared" si="47"/>
        <v>Probabilidad</v>
      </c>
      <c r="AG580" s="751" t="s">
        <v>281</v>
      </c>
      <c r="AH580" s="790">
        <f t="shared" si="44"/>
        <v>0.15</v>
      </c>
      <c r="AI580" s="751" t="s">
        <v>222</v>
      </c>
      <c r="AJ580" s="790">
        <f t="shared" si="45"/>
        <v>0.15</v>
      </c>
      <c r="AK580" s="814">
        <f t="shared" si="46"/>
        <v>0.3</v>
      </c>
      <c r="AL580" s="817">
        <f>IFERROR(IF(AND(AF579="Probabilidad",AF580="Probabilidad"),(AL579-(+AL579*AK580)),IF(AF580="Probabilidad",(S579-(+S579*AK580)),IF(AF580="Impacto",AL579,""))),"")</f>
        <v>0.14000000000000001</v>
      </c>
      <c r="AM580" s="817">
        <f>IFERROR(IF(AND(AF579="Impacto",AF580="Impacto"),(AM579-(+AM579*AK580)),IF(AF580="Impacto",(Y579-(+Y579*AK580)),IF(AF580="Probabilidad",AM579,""))),"")</f>
        <v>0.4</v>
      </c>
      <c r="AN580" s="751" t="s">
        <v>859</v>
      </c>
      <c r="AO580" s="751" t="s">
        <v>245</v>
      </c>
      <c r="AP580" s="751" t="s">
        <v>241</v>
      </c>
      <c r="AQ580" s="751" t="s">
        <v>226</v>
      </c>
      <c r="AR580" s="1013"/>
      <c r="AS580" s="1767"/>
      <c r="AT580" s="1767"/>
      <c r="AU580" s="1769"/>
      <c r="AV580" s="1767"/>
      <c r="AW580" s="1767"/>
      <c r="AX580" s="1769"/>
      <c r="AY580" s="1769"/>
      <c r="AZ580" s="1769"/>
      <c r="BA580" s="1774"/>
      <c r="BB580" s="789"/>
      <c r="BC580" s="789"/>
      <c r="BD580" s="822" t="str">
        <f t="shared" si="48"/>
        <v/>
      </c>
      <c r="BE580" s="774"/>
      <c r="BF580" s="774"/>
      <c r="BG580" s="774"/>
      <c r="BH580" s="774"/>
      <c r="BI580" s="789"/>
      <c r="BJ580" s="789"/>
      <c r="BK580" s="789"/>
      <c r="BL580" s="789"/>
      <c r="BM580" s="791"/>
      <c r="BN580" s="791"/>
      <c r="BO580" s="791"/>
      <c r="BP580" s="791"/>
      <c r="BQ580" s="792"/>
      <c r="BR580" s="796"/>
      <c r="BS580" s="884"/>
      <c r="BT580" s="884"/>
      <c r="BU580" s="1051"/>
      <c r="BV580" s="1191"/>
      <c r="BW580" s="1191"/>
      <c r="BX580" s="1837"/>
      <c r="BY580" s="1840"/>
      <c r="BZ580" s="998"/>
    </row>
    <row r="581" spans="1:78" ht="167" x14ac:dyDescent="0.2">
      <c r="A581" s="1817"/>
      <c r="B581" s="1818"/>
      <c r="C581" s="1819"/>
      <c r="D581" s="1820"/>
      <c r="E581" s="1004"/>
      <c r="F581" s="1759"/>
      <c r="G581" s="995"/>
      <c r="H581" s="1013"/>
      <c r="I581" s="1774"/>
      <c r="J581" s="1767"/>
      <c r="K581" s="1022"/>
      <c r="L581" s="995"/>
      <c r="M581" s="1169"/>
      <c r="N581" s="995"/>
      <c r="O581" s="995"/>
      <c r="P581" s="1191"/>
      <c r="Q581" s="1827"/>
      <c r="R581" s="1774"/>
      <c r="S581" s="1825"/>
      <c r="T581" s="1774"/>
      <c r="U581" s="1825"/>
      <c r="V581" s="1774"/>
      <c r="W581" s="1825"/>
      <c r="X581" s="1781"/>
      <c r="Y581" s="1825"/>
      <c r="Z581" s="1825"/>
      <c r="AA581" s="1769"/>
      <c r="AB581" s="812">
        <v>3</v>
      </c>
      <c r="AC581" s="761" t="s">
        <v>2045</v>
      </c>
      <c r="AD581" s="761">
        <v>3</v>
      </c>
      <c r="AE581" s="761" t="s">
        <v>1552</v>
      </c>
      <c r="AF581" s="813" t="str">
        <f t="shared" si="47"/>
        <v>Probabilidad</v>
      </c>
      <c r="AG581" s="780" t="s">
        <v>281</v>
      </c>
      <c r="AH581" s="790">
        <f t="shared" si="44"/>
        <v>0.15</v>
      </c>
      <c r="AI581" s="780" t="s">
        <v>222</v>
      </c>
      <c r="AJ581" s="790">
        <f t="shared" si="45"/>
        <v>0.15</v>
      </c>
      <c r="AK581" s="814">
        <f t="shared" si="46"/>
        <v>0.3</v>
      </c>
      <c r="AL581" s="815">
        <f>IFERROR(IF(AND(AF580="Probabilidad",AF581="Probabilidad"),(AL580-(+AL580*AK581)),IF(AND(AF580="Impacto",AF581="Probabilidad"),(AL579-(+AL579*AK581)),IF(AF581="Impacto",AL580,""))),"")</f>
        <v>9.8000000000000004E-2</v>
      </c>
      <c r="AM581" s="815">
        <f>IFERROR(IF(AND(AF580="Impacto",AF581="Impacto"),(AM580-(+AM580*AK581)),IF(AND(AF580="Probabilidad",AF581="Impacto"),(AM579-(+AM579*AK581)),IF(AF581="Probabilidad",AM580,""))),"")</f>
        <v>0.4</v>
      </c>
      <c r="AN581" s="751" t="s">
        <v>859</v>
      </c>
      <c r="AO581" s="751" t="s">
        <v>291</v>
      </c>
      <c r="AP581" s="751" t="s">
        <v>241</v>
      </c>
      <c r="AQ581" s="751" t="s">
        <v>226</v>
      </c>
      <c r="AR581" s="1013"/>
      <c r="AS581" s="1767"/>
      <c r="AT581" s="1767"/>
      <c r="AU581" s="1769"/>
      <c r="AV581" s="1767"/>
      <c r="AW581" s="1767"/>
      <c r="AX581" s="1769"/>
      <c r="AY581" s="1769"/>
      <c r="AZ581" s="1769"/>
      <c r="BA581" s="1774"/>
      <c r="BB581" s="789"/>
      <c r="BC581" s="789"/>
      <c r="BD581" s="822" t="str">
        <f t="shared" si="48"/>
        <v/>
      </c>
      <c r="BE581" s="774"/>
      <c r="BF581" s="774"/>
      <c r="BG581" s="774"/>
      <c r="BH581" s="774"/>
      <c r="BI581" s="789"/>
      <c r="BJ581" s="789"/>
      <c r="BK581" s="789"/>
      <c r="BL581" s="789"/>
      <c r="BM581" s="791"/>
      <c r="BN581" s="791"/>
      <c r="BO581" s="791"/>
      <c r="BP581" s="791"/>
      <c r="BQ581" s="792"/>
      <c r="BR581" s="796"/>
      <c r="BS581" s="884"/>
      <c r="BT581" s="884"/>
      <c r="BU581" s="1051"/>
      <c r="BV581" s="1191"/>
      <c r="BW581" s="1191"/>
      <c r="BX581" s="1837"/>
      <c r="BY581" s="1840"/>
      <c r="BZ581" s="998"/>
    </row>
    <row r="582" spans="1:78" ht="16" x14ac:dyDescent="0.2">
      <c r="A582" s="1817"/>
      <c r="B582" s="1818"/>
      <c r="C582" s="1819"/>
      <c r="D582" s="1820"/>
      <c r="E582" s="1004"/>
      <c r="F582" s="1759"/>
      <c r="G582" s="995"/>
      <c r="H582" s="1013"/>
      <c r="I582" s="1774"/>
      <c r="J582" s="1767"/>
      <c r="K582" s="1022"/>
      <c r="L582" s="995"/>
      <c r="M582" s="1169"/>
      <c r="N582" s="995"/>
      <c r="O582" s="995"/>
      <c r="P582" s="1191"/>
      <c r="Q582" s="1827"/>
      <c r="R582" s="1774"/>
      <c r="S582" s="1825"/>
      <c r="T582" s="1774"/>
      <c r="U582" s="1825"/>
      <c r="V582" s="1774"/>
      <c r="W582" s="1825"/>
      <c r="X582" s="1781"/>
      <c r="Y582" s="1825"/>
      <c r="Z582" s="1825"/>
      <c r="AA582" s="1769"/>
      <c r="AB582" s="812">
        <v>4</v>
      </c>
      <c r="AC582" s="774"/>
      <c r="AD582" s="774"/>
      <c r="AE582" s="774"/>
      <c r="AF582" s="813" t="str">
        <f t="shared" si="47"/>
        <v/>
      </c>
      <c r="AG582" s="780"/>
      <c r="AH582" s="790" t="str">
        <f t="shared" si="44"/>
        <v/>
      </c>
      <c r="AI582" s="780"/>
      <c r="AJ582" s="790" t="str">
        <f t="shared" si="45"/>
        <v/>
      </c>
      <c r="AK582" s="814" t="str">
        <f t="shared" si="46"/>
        <v/>
      </c>
      <c r="AL582" s="815" t="str">
        <f>IFERROR(IF(AND(AF581="Probabilidad",AF582="Probabilidad"),(AL581-(+AL581*AK582)),IF(AND(AF581="Impacto",AF582="Probabilidad"),(AL580-(+AL580*AK582)),IF(AF582="Impacto",AL581,""))),"")</f>
        <v/>
      </c>
      <c r="AM582" s="815" t="str">
        <f>IFERROR(IF(AND(AF581="Impacto",AF582="Impacto"),(AM581-(+AM581*AK582)),IF(AND(AF581="Probabilidad",AF582="Impacto"),(AM580-(+AM580*AK582)),IF(AF582="Probabilidad",AM581,""))),"")</f>
        <v/>
      </c>
      <c r="AN582" s="751"/>
      <c r="AO582" s="751"/>
      <c r="AP582" s="751"/>
      <c r="AQ582" s="751"/>
      <c r="AR582" s="1013"/>
      <c r="AS582" s="1767"/>
      <c r="AT582" s="1767"/>
      <c r="AU582" s="1769"/>
      <c r="AV582" s="1767"/>
      <c r="AW582" s="1767"/>
      <c r="AX582" s="1769"/>
      <c r="AY582" s="1769"/>
      <c r="AZ582" s="1769"/>
      <c r="BA582" s="1774"/>
      <c r="BB582" s="789"/>
      <c r="BC582" s="789"/>
      <c r="BD582" s="822" t="str">
        <f t="shared" si="48"/>
        <v/>
      </c>
      <c r="BE582" s="774"/>
      <c r="BF582" s="774"/>
      <c r="BG582" s="774"/>
      <c r="BH582" s="774"/>
      <c r="BI582" s="789"/>
      <c r="BJ582" s="789"/>
      <c r="BK582" s="789"/>
      <c r="BL582" s="789"/>
      <c r="BM582" s="791"/>
      <c r="BN582" s="791"/>
      <c r="BO582" s="791"/>
      <c r="BP582" s="791"/>
      <c r="BQ582" s="792"/>
      <c r="BR582" s="796"/>
      <c r="BS582" s="884"/>
      <c r="BT582" s="884"/>
      <c r="BU582" s="1051"/>
      <c r="BV582" s="1191"/>
      <c r="BW582" s="1191"/>
      <c r="BX582" s="1837"/>
      <c r="BY582" s="1840"/>
      <c r="BZ582" s="998"/>
    </row>
    <row r="583" spans="1:78" ht="16" x14ac:dyDescent="0.2">
      <c r="A583" s="1817"/>
      <c r="B583" s="1818"/>
      <c r="C583" s="1819"/>
      <c r="D583" s="1820"/>
      <c r="E583" s="1004"/>
      <c r="F583" s="1759"/>
      <c r="G583" s="995"/>
      <c r="H583" s="1013"/>
      <c r="I583" s="1774"/>
      <c r="J583" s="1767"/>
      <c r="K583" s="1022"/>
      <c r="L583" s="995"/>
      <c r="M583" s="1169"/>
      <c r="N583" s="995"/>
      <c r="O583" s="995"/>
      <c r="P583" s="1191"/>
      <c r="Q583" s="1827"/>
      <c r="R583" s="1774"/>
      <c r="S583" s="1825"/>
      <c r="T583" s="1774"/>
      <c r="U583" s="1825"/>
      <c r="V583" s="1774"/>
      <c r="W583" s="1825"/>
      <c r="X583" s="1781"/>
      <c r="Y583" s="1825"/>
      <c r="Z583" s="1825"/>
      <c r="AA583" s="1769"/>
      <c r="AB583" s="812">
        <v>5</v>
      </c>
      <c r="AC583" s="895"/>
      <c r="AD583" s="895"/>
      <c r="AE583" s="774"/>
      <c r="AF583" s="813" t="str">
        <f t="shared" si="47"/>
        <v/>
      </c>
      <c r="AG583" s="780"/>
      <c r="AH583" s="790" t="str">
        <f t="shared" si="44"/>
        <v/>
      </c>
      <c r="AI583" s="780"/>
      <c r="AJ583" s="790" t="str">
        <f t="shared" si="45"/>
        <v/>
      </c>
      <c r="AK583" s="814" t="str">
        <f t="shared" si="46"/>
        <v/>
      </c>
      <c r="AL583" s="815" t="str">
        <f>IFERROR(IF(AND(AF582="Probabilidad",AF583="Probabilidad"),(AL582-(+AL582*AK583)),IF(AND(AF582="Impacto",AF583="Probabilidad"),(AL581-(+AL581*AK583)),IF(AF583="Impacto",AL582,""))),"")</f>
        <v/>
      </c>
      <c r="AM583" s="815" t="str">
        <f>IFERROR(IF(AND(AF582="Impacto",AF583="Impacto"),(AM582-(+AM582*AK583)),IF(AND(AF582="Probabilidad",AF583="Impacto"),(AM581-(+AM581*AK583)),IF(AF583="Probabilidad",AM582,""))),"")</f>
        <v/>
      </c>
      <c r="AN583" s="751"/>
      <c r="AO583" s="751"/>
      <c r="AP583" s="751"/>
      <c r="AQ583" s="751"/>
      <c r="AR583" s="1013"/>
      <c r="AS583" s="1767"/>
      <c r="AT583" s="1767"/>
      <c r="AU583" s="1769"/>
      <c r="AV583" s="1767"/>
      <c r="AW583" s="1767"/>
      <c r="AX583" s="1769"/>
      <c r="AY583" s="1769"/>
      <c r="AZ583" s="1769"/>
      <c r="BA583" s="1774"/>
      <c r="BB583" s="789"/>
      <c r="BC583" s="789"/>
      <c r="BD583" s="822" t="str">
        <f t="shared" si="48"/>
        <v/>
      </c>
      <c r="BE583" s="774"/>
      <c r="BF583" s="774"/>
      <c r="BG583" s="774"/>
      <c r="BH583" s="774"/>
      <c r="BI583" s="789"/>
      <c r="BJ583" s="789"/>
      <c r="BK583" s="789"/>
      <c r="BL583" s="789"/>
      <c r="BM583" s="791"/>
      <c r="BN583" s="791"/>
      <c r="BO583" s="791"/>
      <c r="BP583" s="791"/>
      <c r="BQ583" s="792"/>
      <c r="BR583" s="796"/>
      <c r="BS583" s="884"/>
      <c r="BT583" s="884"/>
      <c r="BU583" s="1051"/>
      <c r="BV583" s="1191"/>
      <c r="BW583" s="1191"/>
      <c r="BX583" s="1837"/>
      <c r="BY583" s="1840"/>
      <c r="BZ583" s="998"/>
    </row>
    <row r="584" spans="1:78" ht="17" thickBot="1" x14ac:dyDescent="0.25">
      <c r="A584" s="1817"/>
      <c r="B584" s="1818"/>
      <c r="C584" s="1819"/>
      <c r="D584" s="1821"/>
      <c r="E584" s="1005"/>
      <c r="F584" s="1760"/>
      <c r="G584" s="996"/>
      <c r="H584" s="1014"/>
      <c r="I584" s="1775"/>
      <c r="J584" s="1768"/>
      <c r="K584" s="1023"/>
      <c r="L584" s="996"/>
      <c r="M584" s="1170"/>
      <c r="N584" s="996"/>
      <c r="O584" s="996"/>
      <c r="P584" s="1192"/>
      <c r="Q584" s="1828"/>
      <c r="R584" s="1775"/>
      <c r="S584" s="1826"/>
      <c r="T584" s="1775"/>
      <c r="U584" s="1826"/>
      <c r="V584" s="1775"/>
      <c r="W584" s="1826"/>
      <c r="X584" s="1782"/>
      <c r="Y584" s="1826"/>
      <c r="Z584" s="1826"/>
      <c r="AA584" s="1770"/>
      <c r="AB584" s="773">
        <v>6</v>
      </c>
      <c r="AC584" s="757"/>
      <c r="AD584" s="757"/>
      <c r="AE584" s="757"/>
      <c r="AF584" s="896" t="str">
        <f t="shared" si="47"/>
        <v/>
      </c>
      <c r="AG584" s="888"/>
      <c r="AH584" s="887" t="str">
        <f t="shared" si="44"/>
        <v/>
      </c>
      <c r="AI584" s="888"/>
      <c r="AJ584" s="887" t="str">
        <f t="shared" si="45"/>
        <v/>
      </c>
      <c r="AK584" s="889" t="str">
        <f t="shared" si="46"/>
        <v/>
      </c>
      <c r="AL584" s="815" t="str">
        <f>IFERROR(IF(AND(AF583="Probabilidad",AF584="Probabilidad"),(AL583-(+AL583*AK584)),IF(AND(AF583="Impacto",AF584="Probabilidad"),(AL582-(+AL582*AK584)),IF(AF584="Impacto",AL583,""))),"")</f>
        <v/>
      </c>
      <c r="AM584" s="815" t="str">
        <f>IFERROR(IF(AND(AF583="Impacto",AF584="Impacto"),(AM583-(+AM583*AK584)),IF(AND(AF583="Probabilidad",AF584="Impacto"),(AM582-(+AM582*AK584)),IF(AF584="Probabilidad",AM583,""))),"")</f>
        <v/>
      </c>
      <c r="AN584" s="51"/>
      <c r="AO584" s="51"/>
      <c r="AP584" s="51"/>
      <c r="AQ584" s="51"/>
      <c r="AR584" s="1014"/>
      <c r="AS584" s="1768"/>
      <c r="AT584" s="1768"/>
      <c r="AU584" s="1770"/>
      <c r="AV584" s="1768"/>
      <c r="AW584" s="1768"/>
      <c r="AX584" s="1770"/>
      <c r="AY584" s="1770"/>
      <c r="AZ584" s="1770"/>
      <c r="BA584" s="1775"/>
      <c r="BB584" s="770"/>
      <c r="BC584" s="770"/>
      <c r="BD584" s="762" t="str">
        <f t="shared" si="48"/>
        <v/>
      </c>
      <c r="BE584" s="757"/>
      <c r="BF584" s="757"/>
      <c r="BG584" s="757"/>
      <c r="BH584" s="757"/>
      <c r="BI584" s="770"/>
      <c r="BJ584" s="770"/>
      <c r="BK584" s="770"/>
      <c r="BL584" s="770"/>
      <c r="BM584" s="749"/>
      <c r="BN584" s="749"/>
      <c r="BO584" s="749"/>
      <c r="BP584" s="749"/>
      <c r="BQ584" s="766"/>
      <c r="BR584" s="890"/>
      <c r="BS584" s="891"/>
      <c r="BT584" s="891"/>
      <c r="BU584" s="1052"/>
      <c r="BV584" s="1192"/>
      <c r="BW584" s="1192"/>
      <c r="BX584" s="1838"/>
      <c r="BY584" s="1841"/>
      <c r="BZ584" s="999"/>
    </row>
    <row r="585" spans="1:78" ht="167" x14ac:dyDescent="0.2">
      <c r="A585" s="1817"/>
      <c r="B585" s="1818"/>
      <c r="C585" s="1819"/>
      <c r="D585" s="1000" t="s">
        <v>1387</v>
      </c>
      <c r="E585" s="1003" t="s">
        <v>992</v>
      </c>
      <c r="F585" s="1006">
        <v>3</v>
      </c>
      <c r="G585" s="994" t="s">
        <v>2046</v>
      </c>
      <c r="H585" s="1012" t="s">
        <v>1242</v>
      </c>
      <c r="I585" s="1015" t="s">
        <v>1218</v>
      </c>
      <c r="J585" s="1812" t="str">
        <f>IF(D585="","",IF(D585="RG",[1]Árbol!A596,IF(D585="RIC",[1]Árbol!A596,IF(D585="RLAFT",[1]Árbol!A596,IF(D585="RF",[1]Árbol!A596,IF(I585="","",(CONCATENATE(I585," ",$M$3," ",G585," ",$M$4," ",O585," ",$M$5," ",N585))))))))</f>
        <v>Pérdida de confidencialidad e integridad de Expediente de Procesos Judiciales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585" s="1021" t="s">
        <v>313</v>
      </c>
      <c r="L585" s="994" t="s">
        <v>562</v>
      </c>
      <c r="M585" s="1168" t="s">
        <v>1389</v>
      </c>
      <c r="N585" s="994" t="s">
        <v>2047</v>
      </c>
      <c r="O585" s="994" t="s">
        <v>1789</v>
      </c>
      <c r="P585" s="1075" t="s">
        <v>1392</v>
      </c>
      <c r="Q585" s="1133" t="s">
        <v>1392</v>
      </c>
      <c r="R585" s="1015" t="s">
        <v>340</v>
      </c>
      <c r="S585" s="1824">
        <f>IF(R585="Muy Alta",100%,IF(R585="Alta",80%,IF(R585="Media",60%,IF(R585="Baja",40%,IF(R585="Muy Baja",20%,"")))))</f>
        <v>0.8</v>
      </c>
      <c r="T585" s="1015" t="s">
        <v>317</v>
      </c>
      <c r="U585" s="1824">
        <f>IF(T585="Catastrófico",100%,IF(T585="Mayor",80%,IF(T585="Moderado",60%,IF(T585="Menor",40%,IF(T585="Leve",20%,"")))))</f>
        <v>0.2</v>
      </c>
      <c r="V585" s="1015" t="s">
        <v>218</v>
      </c>
      <c r="W585" s="1824">
        <f>IF(V585="Catastrófico",100%,IF(V585="Mayor",80%,IF(V585="Moderado",60%,IF(V585="Menor",40%,IF(V585="Leve",20%,"")))))</f>
        <v>0.6</v>
      </c>
      <c r="X585" s="1029" t="str">
        <f>IF(Y585=100%,"Catastrófico",IF(Y585=80%,"Mayor",IF(Y585=60%,"Moderado",IF(Y585=40%,"Menor",IF(Y585=20%,"Leve","")))))</f>
        <v>Moderado</v>
      </c>
      <c r="Y585" s="1824">
        <f>IF(AND(U585="",W585=""),"",MAX(U585,W585))</f>
        <v>0.6</v>
      </c>
      <c r="Z585" s="1824" t="str">
        <f>CONCATENATE(R585,X585)</f>
        <v>AltaModerado</v>
      </c>
      <c r="AA585" s="1032" t="str">
        <f>IF(Z585="Muy AltaLeve","Alto",IF(Z585="Muy AltaMenor","Alto",IF(Z585="Muy AltaModerado","Alto",IF(Z585="Muy AltaMayor","Alto",IF(Z585="Muy AltaCatastrófico","Extremo",IF(Z585="AltaLeve","Moderado",IF(Z585="AltaMenor","Moderado",IF(Z585="AltaModerado","Alto",IF(Z585="AltaMayor","Alto",IF(Z585="AltaCatastrófico","Extremo",IF(Z585="MediaLeve","Moderado",IF(Z585="MediaMenor","Moderado",IF(Z585="MediaModerado","Moderado",IF(Z585="MediaMayor","Alto",IF(Z585="MediaCatastrófico","Extremo",IF(Z585="BajaLeve","Bajo",IF(Z585="BajaMenor","Moderado",IF(Z585="BajaModerado","Moderado",IF(Z585="BajaMayor","Alto",IF(Z585="BajaCatastrófico","Extremo",IF(Z585="Muy BajaLeve","Bajo",IF(Z585="Muy BajaMenor","Bajo",IF(Z585="Muy BajaModerado","Moderado",IF(Z585="Muy BajaMayor","Alto",IF(Z585="Muy BajaCatastrófico","Extremo","")))))))))))))))))))))))))</f>
        <v>Alto</v>
      </c>
      <c r="AB585" s="97">
        <v>1</v>
      </c>
      <c r="AC585" s="898" t="s">
        <v>2048</v>
      </c>
      <c r="AD585" s="230" t="s">
        <v>1493</v>
      </c>
      <c r="AE585" s="12" t="s">
        <v>1656</v>
      </c>
      <c r="AF585" s="99" t="str">
        <f t="shared" si="47"/>
        <v>Probabilidad</v>
      </c>
      <c r="AG585" s="10" t="s">
        <v>281</v>
      </c>
      <c r="AH585" s="787">
        <f t="shared" si="44"/>
        <v>0.15</v>
      </c>
      <c r="AI585" s="10" t="s">
        <v>222</v>
      </c>
      <c r="AJ585" s="787">
        <f t="shared" si="45"/>
        <v>0.15</v>
      </c>
      <c r="AK585" s="101">
        <f t="shared" si="46"/>
        <v>0.3</v>
      </c>
      <c r="AL585" s="100">
        <f>IFERROR(IF(AF585="Probabilidad",(S585-(+S585*AK585)),IF(AF585="Impacto",S585,"")),"")</f>
        <v>0.56000000000000005</v>
      </c>
      <c r="AM585" s="100">
        <f>IFERROR(IF(AF585="Impacto",(Y585-(+Y585*AK585)),IF(AF585="Probabilidad",Y585,"")),"")</f>
        <v>0.6</v>
      </c>
      <c r="AN585" s="50" t="s">
        <v>223</v>
      </c>
      <c r="AO585" s="50" t="s">
        <v>291</v>
      </c>
      <c r="AP585" s="50" t="s">
        <v>241</v>
      </c>
      <c r="AQ585" s="50" t="s">
        <v>226</v>
      </c>
      <c r="AR585" s="1764" t="s">
        <v>2041</v>
      </c>
      <c r="AS585" s="1035">
        <f>S585</f>
        <v>0.8</v>
      </c>
      <c r="AT585" s="1035">
        <f>IF(AL585="","",MIN(AL585:AL590))</f>
        <v>0.23520000000000002</v>
      </c>
      <c r="AU585" s="1032" t="str">
        <f>IFERROR(IF(AT585="","",IF(AT585&lt;=0.2,"Muy Baja",IF(AT585&lt;=0.4,"Baja",IF(AT585&lt;=0.6,"Media",IF(AT585&lt;=0.8,"Alta","Muy Alta"))))),"")</f>
        <v>Baja</v>
      </c>
      <c r="AV585" s="1035">
        <f>Y585</f>
        <v>0.6</v>
      </c>
      <c r="AW585" s="1035">
        <f>IF(AM585="","",MIN(AM585:AM590))</f>
        <v>0.44999999999999996</v>
      </c>
      <c r="AX585" s="1032" t="str">
        <f>IFERROR(IF(AW585="","",IF(AW585&lt;=0.2,"Leve",IF(AW585&lt;=0.4,"Menor",IF(AW585&lt;=0.6,"Moderado",IF(AW585&lt;=0.8,"Mayor","Catastrófico"))))),"")</f>
        <v>Moderado</v>
      </c>
      <c r="AY585" s="1032" t="str">
        <f>AA585</f>
        <v>Alto</v>
      </c>
      <c r="AZ585" s="1032" t="str">
        <f>IFERROR(IF(OR(AND(AU585="Muy Baja",AX585="Leve"),AND(AU585="Muy Baja",AX585="Menor"),AND(AU585="Baja",AX585="Leve")),"Bajo",IF(OR(AND(AU585="Muy baja",AX585="Moderado"),AND(AU585="Baja",AX585="Menor"),AND(AU585="Baja",AX585="Moderado"),AND(AU585="Media",AX585="Leve"),AND(AU585="Media",AX585="Menor"),AND(AU585="Media",AX585="Moderado"),AND(AU585="Alta",AX585="Leve"),AND(AU585="Alta",AX585="Menor")),"Moderado",IF(OR(AND(AU585="Muy Baja",AX585="Mayor"),AND(AU585="Baja",AX585="Mayor"),AND(AU585="Media",AX585="Mayor"),AND(AU585="Alta",AX585="Moderado"),AND(AU585="Alta",AX585="Mayor"),AND(AU585="Muy Alta",AX585="Leve"),AND(AU585="Muy Alta",AX585="Menor"),AND(AU585="Muy Alta",AX585="Moderado"),AND(AU585="Muy Alta",AX585="Mayor")),"Alto",IF(OR(AND(AU585="Muy Baja",AX585="Catastrófico"),AND(AU585="Baja",AX585="Catastrófico"),AND(AU585="Media",AX585="Catastrófico"),AND(AU585="Alta",AX585="Catastrófico"),AND(AU585="Muy Alta",AX585="Catastrófico")),"Extremo","")))),"")</f>
        <v>Moderado</v>
      </c>
      <c r="BA585" s="1015" t="s">
        <v>228</v>
      </c>
      <c r="BB585" s="216" t="s">
        <v>2049</v>
      </c>
      <c r="BC585" s="216" t="s">
        <v>2050</v>
      </c>
      <c r="BD585" s="103">
        <f t="shared" si="48"/>
        <v>1</v>
      </c>
      <c r="BE585" s="9" t="s">
        <v>436</v>
      </c>
      <c r="BF585" s="9" t="s">
        <v>436</v>
      </c>
      <c r="BG585" s="9">
        <v>1</v>
      </c>
      <c r="BH585" s="9" t="s">
        <v>436</v>
      </c>
      <c r="BI585" s="46" t="s">
        <v>1484</v>
      </c>
      <c r="BJ585" s="46" t="s">
        <v>2051</v>
      </c>
      <c r="BK585" s="46"/>
      <c r="BL585" s="46"/>
      <c r="BM585" s="48"/>
      <c r="BN585" s="48"/>
      <c r="BO585" s="48"/>
      <c r="BP585" s="48"/>
      <c r="BQ585" s="104"/>
      <c r="BR585" s="797"/>
      <c r="BS585" s="883"/>
      <c r="BT585" s="883"/>
      <c r="BU585" s="1050"/>
      <c r="BV585" s="1075"/>
      <c r="BW585" s="1075"/>
      <c r="BX585" s="1836"/>
      <c r="BY585" s="1852"/>
      <c r="BZ585" s="997"/>
    </row>
    <row r="586" spans="1:78" ht="167" x14ac:dyDescent="0.2">
      <c r="A586" s="1817"/>
      <c r="B586" s="1818"/>
      <c r="C586" s="1819"/>
      <c r="D586" s="1820"/>
      <c r="E586" s="1004"/>
      <c r="F586" s="1759"/>
      <c r="G586" s="995"/>
      <c r="H586" s="1013"/>
      <c r="I586" s="1774"/>
      <c r="J586" s="1767"/>
      <c r="K586" s="1022"/>
      <c r="L586" s="995"/>
      <c r="M586" s="1169"/>
      <c r="N586" s="995"/>
      <c r="O586" s="995"/>
      <c r="P586" s="1191"/>
      <c r="Q586" s="1827"/>
      <c r="R586" s="1774"/>
      <c r="S586" s="1825"/>
      <c r="T586" s="1774"/>
      <c r="U586" s="1825"/>
      <c r="V586" s="1774"/>
      <c r="W586" s="1825"/>
      <c r="X586" s="1781"/>
      <c r="Y586" s="1825"/>
      <c r="Z586" s="1825"/>
      <c r="AA586" s="1769"/>
      <c r="AB586" s="812">
        <v>2</v>
      </c>
      <c r="AC586" s="898" t="s">
        <v>1868</v>
      </c>
      <c r="AD586" s="898" t="s">
        <v>1493</v>
      </c>
      <c r="AE586" s="774" t="s">
        <v>1656</v>
      </c>
      <c r="AF586" s="813" t="str">
        <f t="shared" si="47"/>
        <v>Probabilidad</v>
      </c>
      <c r="AG586" s="780" t="s">
        <v>221</v>
      </c>
      <c r="AH586" s="790">
        <f t="shared" si="44"/>
        <v>0.25</v>
      </c>
      <c r="AI586" s="780" t="s">
        <v>222</v>
      </c>
      <c r="AJ586" s="790">
        <f t="shared" si="45"/>
        <v>0.15</v>
      </c>
      <c r="AK586" s="814">
        <f t="shared" si="46"/>
        <v>0.4</v>
      </c>
      <c r="AL586" s="815">
        <f>IFERROR(IF(AND(AF585="Probabilidad",AF586="Probabilidad"),(AL585-(+AL585*AK586)),IF(AF586="Probabilidad",(S585-(+S585*AK586)),IF(AF586="Impacto",AL585,""))),"")</f>
        <v>0.33600000000000002</v>
      </c>
      <c r="AM586" s="815">
        <f>IFERROR(IF(AND(AF585="Impacto",AF586="Impacto"),(AM585-(+AM585*AK586)),IF(AF586="Impacto",(Y585-(+Y585*AK586)),IF(AF586="Probabilidad",AM585,""))),"")</f>
        <v>0.6</v>
      </c>
      <c r="AN586" s="751" t="s">
        <v>223</v>
      </c>
      <c r="AO586" s="751" t="s">
        <v>291</v>
      </c>
      <c r="AP586" s="751" t="s">
        <v>241</v>
      </c>
      <c r="AQ586" s="751" t="s">
        <v>226</v>
      </c>
      <c r="AR586" s="1013"/>
      <c r="AS586" s="1767"/>
      <c r="AT586" s="1767"/>
      <c r="AU586" s="1769"/>
      <c r="AV586" s="1767"/>
      <c r="AW586" s="1767"/>
      <c r="AX586" s="1769"/>
      <c r="AY586" s="1769"/>
      <c r="AZ586" s="1769"/>
      <c r="BA586" s="1774"/>
      <c r="BB586" s="788" t="s">
        <v>2052</v>
      </c>
      <c r="BC586" s="788" t="s">
        <v>2053</v>
      </c>
      <c r="BD586" s="822">
        <f t="shared" si="48"/>
        <v>2</v>
      </c>
      <c r="BE586" s="774"/>
      <c r="BF586" s="774">
        <v>1</v>
      </c>
      <c r="BG586" s="774"/>
      <c r="BH586" s="774">
        <v>1</v>
      </c>
      <c r="BI586" s="789" t="s">
        <v>1484</v>
      </c>
      <c r="BJ586" s="789" t="s">
        <v>2051</v>
      </c>
      <c r="BK586" s="789"/>
      <c r="BL586" s="789"/>
      <c r="BM586" s="791"/>
      <c r="BN586" s="791"/>
      <c r="BO586" s="791"/>
      <c r="BP586" s="791"/>
      <c r="BQ586" s="792"/>
      <c r="BR586" s="796"/>
      <c r="BS586" s="884"/>
      <c r="BT586" s="884"/>
      <c r="BU586" s="1051"/>
      <c r="BV586" s="1191"/>
      <c r="BW586" s="1191"/>
      <c r="BX586" s="1837"/>
      <c r="BY586" s="1853"/>
      <c r="BZ586" s="998"/>
    </row>
    <row r="587" spans="1:78" ht="167" x14ac:dyDescent="0.2">
      <c r="A587" s="1817"/>
      <c r="B587" s="1818"/>
      <c r="C587" s="1819"/>
      <c r="D587" s="1820"/>
      <c r="E587" s="1004"/>
      <c r="F587" s="1759"/>
      <c r="G587" s="995"/>
      <c r="H587" s="1013"/>
      <c r="I587" s="1774"/>
      <c r="J587" s="1767"/>
      <c r="K587" s="1022"/>
      <c r="L587" s="995"/>
      <c r="M587" s="1169"/>
      <c r="N587" s="995"/>
      <c r="O587" s="995"/>
      <c r="P587" s="1191"/>
      <c r="Q587" s="1827"/>
      <c r="R587" s="1774"/>
      <c r="S587" s="1825"/>
      <c r="T587" s="1774"/>
      <c r="U587" s="1825"/>
      <c r="V587" s="1774"/>
      <c r="W587" s="1825"/>
      <c r="X587" s="1781"/>
      <c r="Y587" s="1825"/>
      <c r="Z587" s="1825"/>
      <c r="AA587" s="1769"/>
      <c r="AB587" s="812">
        <v>3</v>
      </c>
      <c r="AC587" s="898" t="s">
        <v>2054</v>
      </c>
      <c r="AD587" s="898" t="s">
        <v>1493</v>
      </c>
      <c r="AE587" s="774" t="s">
        <v>2055</v>
      </c>
      <c r="AF587" s="813" t="str">
        <f t="shared" si="47"/>
        <v>Impacto</v>
      </c>
      <c r="AG587" s="780" t="s">
        <v>264</v>
      </c>
      <c r="AH587" s="790">
        <f t="shared" si="44"/>
        <v>0.1</v>
      </c>
      <c r="AI587" s="780" t="s">
        <v>222</v>
      </c>
      <c r="AJ587" s="790">
        <f t="shared" si="45"/>
        <v>0.15</v>
      </c>
      <c r="AK587" s="814">
        <f t="shared" si="46"/>
        <v>0.25</v>
      </c>
      <c r="AL587" s="815">
        <f>IFERROR(IF(AND(AF586="Probabilidad",AF587="Probabilidad"),(AL586-(+AL586*AK587)),IF(AND(AF586="Impacto",AF587="Probabilidad"),(AL585-(+AL585*AK587)),IF(AF587="Impacto",AL586,""))),"")</f>
        <v>0.33600000000000002</v>
      </c>
      <c r="AM587" s="815">
        <f>IFERROR(IF(AND(AF586="Impacto",AF587="Impacto"),(AM586-(+AM586*AK587)),IF(AND(AF586="Probabilidad",AF587="Impacto"),(AM585-(+AM585*AK587)),IF(AF587="Probabilidad",AM586,""))),"")</f>
        <v>0.44999999999999996</v>
      </c>
      <c r="AN587" s="751" t="s">
        <v>223</v>
      </c>
      <c r="AO587" s="751" t="s">
        <v>291</v>
      </c>
      <c r="AP587" s="751" t="s">
        <v>241</v>
      </c>
      <c r="AQ587" s="751" t="s">
        <v>226</v>
      </c>
      <c r="AR587" s="1013"/>
      <c r="AS587" s="1767"/>
      <c r="AT587" s="1767"/>
      <c r="AU587" s="1769"/>
      <c r="AV587" s="1767"/>
      <c r="AW587" s="1767"/>
      <c r="AX587" s="1769"/>
      <c r="AY587" s="1769"/>
      <c r="AZ587" s="1769"/>
      <c r="BA587" s="1774"/>
      <c r="BB587" s="894"/>
      <c r="BC587" s="789"/>
      <c r="BD587" s="822" t="str">
        <f t="shared" si="48"/>
        <v/>
      </c>
      <c r="BE587" s="774"/>
      <c r="BF587" s="774"/>
      <c r="BG587" s="774"/>
      <c r="BH587" s="774"/>
      <c r="BI587" s="789"/>
      <c r="BJ587" s="789"/>
      <c r="BK587" s="789"/>
      <c r="BL587" s="789"/>
      <c r="BM587" s="791"/>
      <c r="BN587" s="791"/>
      <c r="BO587" s="791"/>
      <c r="BP587" s="791"/>
      <c r="BQ587" s="792"/>
      <c r="BR587" s="796"/>
      <c r="BS587" s="884"/>
      <c r="BT587" s="884"/>
      <c r="BU587" s="1051"/>
      <c r="BV587" s="1191"/>
      <c r="BW587" s="1191"/>
      <c r="BX587" s="1837"/>
      <c r="BY587" s="1853"/>
      <c r="BZ587" s="998"/>
    </row>
    <row r="588" spans="1:78" ht="118" x14ac:dyDescent="0.2">
      <c r="A588" s="1817"/>
      <c r="B588" s="1818"/>
      <c r="C588" s="1819"/>
      <c r="D588" s="1820"/>
      <c r="E588" s="1004"/>
      <c r="F588" s="1759"/>
      <c r="G588" s="995"/>
      <c r="H588" s="1013"/>
      <c r="I588" s="1774"/>
      <c r="J588" s="1767"/>
      <c r="K588" s="1022"/>
      <c r="L588" s="995"/>
      <c r="M588" s="1169"/>
      <c r="N588" s="995"/>
      <c r="O588" s="995"/>
      <c r="P588" s="1191"/>
      <c r="Q588" s="1827"/>
      <c r="R588" s="1774"/>
      <c r="S588" s="1825"/>
      <c r="T588" s="1774"/>
      <c r="U588" s="1825"/>
      <c r="V588" s="1774"/>
      <c r="W588" s="1825"/>
      <c r="X588" s="1781"/>
      <c r="Y588" s="1825"/>
      <c r="Z588" s="1825"/>
      <c r="AA588" s="1769"/>
      <c r="AB588" s="812">
        <v>4</v>
      </c>
      <c r="AC588" s="898" t="s">
        <v>1571</v>
      </c>
      <c r="AD588" s="898" t="s">
        <v>1493</v>
      </c>
      <c r="AE588" s="774" t="s">
        <v>1572</v>
      </c>
      <c r="AF588" s="813" t="str">
        <f t="shared" si="47"/>
        <v>Probabilidad</v>
      </c>
      <c r="AG588" s="780" t="s">
        <v>281</v>
      </c>
      <c r="AH588" s="790">
        <f t="shared" si="44"/>
        <v>0.15</v>
      </c>
      <c r="AI588" s="780" t="s">
        <v>222</v>
      </c>
      <c r="AJ588" s="790">
        <f t="shared" si="45"/>
        <v>0.15</v>
      </c>
      <c r="AK588" s="814">
        <f t="shared" si="46"/>
        <v>0.3</v>
      </c>
      <c r="AL588" s="815">
        <f>IFERROR(IF(AND(AF587="Probabilidad",AF588="Probabilidad"),(AL587-(+AL587*AK588)),IF(AND(AF587="Impacto",AF588="Probabilidad"),(AL586-(+AL586*AK588)),IF(AF588="Impacto",AL587,""))),"")</f>
        <v>0.23520000000000002</v>
      </c>
      <c r="AM588" s="815">
        <f>IFERROR(IF(AND(AF587="Impacto",AF588="Impacto"),(AM587-(+AM587*AK588)),IF(AND(AF587="Probabilidad",AF588="Impacto"),(AM586-(+AM586*AK588)),IF(AF588="Probabilidad",AM587,""))),"")</f>
        <v>0.44999999999999996</v>
      </c>
      <c r="AN588" s="751" t="s">
        <v>859</v>
      </c>
      <c r="AO588" s="751" t="s">
        <v>245</v>
      </c>
      <c r="AP588" s="751" t="s">
        <v>241</v>
      </c>
      <c r="AQ588" s="751" t="s">
        <v>226</v>
      </c>
      <c r="AR588" s="1013"/>
      <c r="AS588" s="1767"/>
      <c r="AT588" s="1767"/>
      <c r="AU588" s="1769"/>
      <c r="AV588" s="1767"/>
      <c r="AW588" s="1767"/>
      <c r="AX588" s="1769"/>
      <c r="AY588" s="1769"/>
      <c r="AZ588" s="1769"/>
      <c r="BA588" s="1774"/>
      <c r="BB588" s="894"/>
      <c r="BC588" s="789"/>
      <c r="BD588" s="822" t="str">
        <f t="shared" si="48"/>
        <v/>
      </c>
      <c r="BE588" s="774"/>
      <c r="BF588" s="774"/>
      <c r="BG588" s="774"/>
      <c r="BH588" s="774"/>
      <c r="BI588" s="789"/>
      <c r="BJ588" s="789"/>
      <c r="BK588" s="789"/>
      <c r="BL588" s="789"/>
      <c r="BM588" s="791"/>
      <c r="BN588" s="791"/>
      <c r="BO588" s="791"/>
      <c r="BP588" s="791"/>
      <c r="BQ588" s="792"/>
      <c r="BR588" s="796"/>
      <c r="BS588" s="884"/>
      <c r="BT588" s="884"/>
      <c r="BU588" s="1051"/>
      <c r="BV588" s="1191"/>
      <c r="BW588" s="1191"/>
      <c r="BX588" s="1837"/>
      <c r="BY588" s="1853"/>
      <c r="BZ588" s="998"/>
    </row>
    <row r="589" spans="1:78" ht="16" x14ac:dyDescent="0.2">
      <c r="A589" s="1817"/>
      <c r="B589" s="1818"/>
      <c r="C589" s="1819"/>
      <c r="D589" s="1820"/>
      <c r="E589" s="1004"/>
      <c r="F589" s="1759"/>
      <c r="G589" s="995"/>
      <c r="H589" s="1013"/>
      <c r="I589" s="1774"/>
      <c r="J589" s="1767"/>
      <c r="K589" s="1022"/>
      <c r="L589" s="995"/>
      <c r="M589" s="1169"/>
      <c r="N589" s="995"/>
      <c r="O589" s="995"/>
      <c r="P589" s="1191"/>
      <c r="Q589" s="1827"/>
      <c r="R589" s="1774"/>
      <c r="S589" s="1825"/>
      <c r="T589" s="1774"/>
      <c r="U589" s="1825"/>
      <c r="V589" s="1774"/>
      <c r="W589" s="1825"/>
      <c r="X589" s="1781"/>
      <c r="Y589" s="1825"/>
      <c r="Z589" s="1825"/>
      <c r="AA589" s="1769"/>
      <c r="AB589" s="812">
        <v>5</v>
      </c>
      <c r="AC589" s="900"/>
      <c r="AD589" s="900"/>
      <c r="AE589" s="28"/>
      <c r="AF589" s="813" t="str">
        <f t="shared" si="47"/>
        <v/>
      </c>
      <c r="AG589" s="780"/>
      <c r="AH589" s="790" t="str">
        <f t="shared" si="44"/>
        <v/>
      </c>
      <c r="AI589" s="780"/>
      <c r="AJ589" s="790" t="str">
        <f t="shared" si="45"/>
        <v/>
      </c>
      <c r="AK589" s="814" t="str">
        <f t="shared" si="46"/>
        <v/>
      </c>
      <c r="AL589" s="815" t="str">
        <f>IFERROR(IF(AND(AF588="Probabilidad",AF589="Probabilidad"),(AL588-(+AL588*AK589)),IF(AND(AF588="Impacto",AF589="Probabilidad"),(AL587-(+AL587*AK589)),IF(AF589="Impacto",AL588,""))),"")</f>
        <v/>
      </c>
      <c r="AM589" s="815" t="str">
        <f>IFERROR(IF(AND(AF588="Impacto",AF589="Impacto"),(AM588-(+AM588*AK589)),IF(AND(AF588="Probabilidad",AF589="Impacto"),(AM587-(+AM587*AK589)),IF(AF589="Probabilidad",AM588,""))),"")</f>
        <v/>
      </c>
      <c r="AN589" s="751"/>
      <c r="AO589" s="751"/>
      <c r="AP589" s="751"/>
      <c r="AQ589" s="751"/>
      <c r="AR589" s="1013"/>
      <c r="AS589" s="1767"/>
      <c r="AT589" s="1767"/>
      <c r="AU589" s="1769"/>
      <c r="AV589" s="1767"/>
      <c r="AW589" s="1767"/>
      <c r="AX589" s="1769"/>
      <c r="AY589" s="1769"/>
      <c r="AZ589" s="1769"/>
      <c r="BA589" s="1774"/>
      <c r="BB589" s="894"/>
      <c r="BC589" s="789"/>
      <c r="BD589" s="822" t="str">
        <f t="shared" si="48"/>
        <v/>
      </c>
      <c r="BE589" s="774"/>
      <c r="BF589" s="774"/>
      <c r="BG589" s="774"/>
      <c r="BH589" s="774"/>
      <c r="BI589" s="789"/>
      <c r="BJ589" s="789"/>
      <c r="BK589" s="789"/>
      <c r="BL589" s="789"/>
      <c r="BM589" s="791"/>
      <c r="BN589" s="791"/>
      <c r="BO589" s="791"/>
      <c r="BP589" s="791"/>
      <c r="BQ589" s="792"/>
      <c r="BR589" s="796"/>
      <c r="BS589" s="884"/>
      <c r="BT589" s="884"/>
      <c r="BU589" s="1051"/>
      <c r="BV589" s="1191"/>
      <c r="BW589" s="1191"/>
      <c r="BX589" s="1837"/>
      <c r="BY589" s="1853"/>
      <c r="BZ589" s="998"/>
    </row>
    <row r="590" spans="1:78" ht="17" thickBot="1" x14ac:dyDescent="0.25">
      <c r="A590" s="1817"/>
      <c r="B590" s="1818"/>
      <c r="C590" s="1819"/>
      <c r="D590" s="1821"/>
      <c r="E590" s="1005"/>
      <c r="F590" s="1760"/>
      <c r="G590" s="996"/>
      <c r="H590" s="1014"/>
      <c r="I590" s="1775"/>
      <c r="J590" s="1768"/>
      <c r="K590" s="1023"/>
      <c r="L590" s="996"/>
      <c r="M590" s="1170"/>
      <c r="N590" s="996"/>
      <c r="O590" s="996"/>
      <c r="P590" s="1192"/>
      <c r="Q590" s="1828"/>
      <c r="R590" s="1775"/>
      <c r="S590" s="1826"/>
      <c r="T590" s="1775"/>
      <c r="U590" s="1826"/>
      <c r="V590" s="1775"/>
      <c r="W590" s="1826"/>
      <c r="X590" s="1782"/>
      <c r="Y590" s="1826"/>
      <c r="Z590" s="1826"/>
      <c r="AA590" s="1770"/>
      <c r="AB590" s="773">
        <v>6</v>
      </c>
      <c r="AC590" s="757"/>
      <c r="AD590" s="757"/>
      <c r="AE590" s="757"/>
      <c r="AF590" s="896" t="str">
        <f t="shared" si="47"/>
        <v/>
      </c>
      <c r="AG590" s="888"/>
      <c r="AH590" s="887" t="str">
        <f t="shared" si="44"/>
        <v/>
      </c>
      <c r="AI590" s="888"/>
      <c r="AJ590" s="887" t="str">
        <f t="shared" si="45"/>
        <v/>
      </c>
      <c r="AK590" s="889" t="str">
        <f t="shared" si="46"/>
        <v/>
      </c>
      <c r="AL590" s="815" t="str">
        <f>IFERROR(IF(AND(AF589="Probabilidad",AF590="Probabilidad"),(AL589-(+AL589*AK590)),IF(AND(AF589="Impacto",AF590="Probabilidad"),(AL588-(+AL588*AK590)),IF(AF590="Impacto",AL589,""))),"")</f>
        <v/>
      </c>
      <c r="AM590" s="815" t="str">
        <f>IFERROR(IF(AND(AF589="Impacto",AF590="Impacto"),(AM589-(+AM589*AK590)),IF(AND(AF589="Probabilidad",AF590="Impacto"),(AM588-(+AM588*AK590)),IF(AF590="Probabilidad",AM589,""))),"")</f>
        <v/>
      </c>
      <c r="AN590" s="51"/>
      <c r="AO590" s="51"/>
      <c r="AP590" s="51"/>
      <c r="AQ590" s="51"/>
      <c r="AR590" s="1014"/>
      <c r="AS590" s="1768"/>
      <c r="AT590" s="1768"/>
      <c r="AU590" s="1770"/>
      <c r="AV590" s="1768"/>
      <c r="AW590" s="1768"/>
      <c r="AX590" s="1770"/>
      <c r="AY590" s="1770"/>
      <c r="AZ590" s="1770"/>
      <c r="BA590" s="1775"/>
      <c r="BB590" s="901"/>
      <c r="BC590" s="770"/>
      <c r="BD590" s="762" t="str">
        <f t="shared" si="48"/>
        <v/>
      </c>
      <c r="BE590" s="757"/>
      <c r="BF590" s="757"/>
      <c r="BG590" s="757"/>
      <c r="BH590" s="757"/>
      <c r="BI590" s="770"/>
      <c r="BJ590" s="770"/>
      <c r="BK590" s="770"/>
      <c r="BL590" s="770"/>
      <c r="BM590" s="749"/>
      <c r="BN590" s="749"/>
      <c r="BO590" s="749"/>
      <c r="BP590" s="749"/>
      <c r="BQ590" s="766"/>
      <c r="BR590" s="890"/>
      <c r="BS590" s="891"/>
      <c r="BT590" s="891"/>
      <c r="BU590" s="1052"/>
      <c r="BV590" s="1192"/>
      <c r="BW590" s="1192"/>
      <c r="BX590" s="1838"/>
      <c r="BY590" s="1854"/>
      <c r="BZ590" s="999"/>
    </row>
    <row r="591" spans="1:78" ht="145" x14ac:dyDescent="0.2">
      <c r="A591" s="1817"/>
      <c r="B591" s="1818"/>
      <c r="C591" s="1819"/>
      <c r="D591" s="1000" t="s">
        <v>1387</v>
      </c>
      <c r="E591" s="1003" t="s">
        <v>992</v>
      </c>
      <c r="F591" s="1006">
        <v>4</v>
      </c>
      <c r="G591" s="994" t="s">
        <v>2046</v>
      </c>
      <c r="H591" s="1012" t="s">
        <v>1242</v>
      </c>
      <c r="I591" s="1015" t="s">
        <v>1215</v>
      </c>
      <c r="J591" s="1812" t="str">
        <f>IF(D591="","",IF(D591="RG",[1]Árbol!A602,IF(D591="RIC",[1]Árbol!A602,IF(D591="RLAFT",[1]Árbol!A602,IF(D591="RF",[1]Árbol!A602,IF(I591="","",(CONCATENATE(I591," ",$M$3," ",G591," ",$M$4," ",O591," ",$M$5," ",N591))))))))</f>
        <v>Pérdida de Disponibilidad de Expediente de Procesos Judiciales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591" s="1021" t="s">
        <v>313</v>
      </c>
      <c r="L591" s="994" t="s">
        <v>562</v>
      </c>
      <c r="M591" s="1168" t="s">
        <v>1389</v>
      </c>
      <c r="N591" s="994" t="s">
        <v>2056</v>
      </c>
      <c r="O591" s="994" t="s">
        <v>2057</v>
      </c>
      <c r="P591" s="1075" t="s">
        <v>1392</v>
      </c>
      <c r="Q591" s="1831" t="s">
        <v>1392</v>
      </c>
      <c r="R591" s="1015" t="s">
        <v>340</v>
      </c>
      <c r="S591" s="1824">
        <f>IF(R591="Muy Alta",100%,IF(R591="Alta",80%,IF(R591="Media",60%,IF(R591="Baja",40%,IF(R591="Muy Baja",20%,"")))))</f>
        <v>0.8</v>
      </c>
      <c r="T591" s="1015" t="s">
        <v>317</v>
      </c>
      <c r="U591" s="1824">
        <f>IF(T591="Catastrófico",100%,IF(T591="Mayor",80%,IF(T591="Moderado",60%,IF(T591="Menor",40%,IF(T591="Leve",20%,"")))))</f>
        <v>0.2</v>
      </c>
      <c r="V591" s="1015" t="s">
        <v>251</v>
      </c>
      <c r="W591" s="1824">
        <f>IF(V591="Catastrófico",100%,IF(V591="Mayor",80%,IF(V591="Moderado",60%,IF(V591="Menor",40%,IF(V591="Leve",20%,"")))))</f>
        <v>0.4</v>
      </c>
      <c r="X591" s="1029" t="str">
        <f>IF(Y591=100%,"Catastrófico",IF(Y591=80%,"Mayor",IF(Y591=60%,"Moderado",IF(Y591=40%,"Menor",IF(Y591=20%,"Leve","")))))</f>
        <v>Menor</v>
      </c>
      <c r="Y591" s="1824">
        <f>IF(AND(U591="",W591=""),"",MAX(U591,W591))</f>
        <v>0.4</v>
      </c>
      <c r="Z591" s="1824" t="str">
        <f>CONCATENATE(R591,X591)</f>
        <v>AltaMenor</v>
      </c>
      <c r="AA591" s="1032" t="str">
        <f>IF(Z591="Muy AltaLeve","Alto",IF(Z591="Muy AltaMenor","Alto",IF(Z591="Muy AltaModerado","Alto",IF(Z591="Muy AltaMayor","Alto",IF(Z591="Muy AltaCatastrófico","Extremo",IF(Z591="AltaLeve","Moderado",IF(Z591="AltaMenor","Moderado",IF(Z591="AltaModerado","Alto",IF(Z591="AltaMayor","Alto",IF(Z591="AltaCatastrófico","Extremo",IF(Z591="MediaLeve","Moderado",IF(Z591="MediaMenor","Moderado",IF(Z591="MediaModerado","Moderado",IF(Z591="MediaMayor","Alto",IF(Z591="MediaCatastrófico","Extremo",IF(Z591="BajaLeve","Bajo",IF(Z591="BajaMenor","Moderado",IF(Z591="BajaModerado","Moderado",IF(Z591="BajaMayor","Alto",IF(Z591="BajaCatastrófico","Extremo",IF(Z591="Muy BajaLeve","Bajo",IF(Z591="Muy BajaMenor","Bajo",IF(Z591="Muy BajaModerado","Moderado",IF(Z591="Muy BajaMayor","Alto",IF(Z591="Muy BajaCatastrófico","Extremo","")))))))))))))))))))))))))</f>
        <v>Moderado</v>
      </c>
      <c r="AB591" s="97">
        <v>1</v>
      </c>
      <c r="AC591" s="9" t="s">
        <v>2058</v>
      </c>
      <c r="AD591" s="9" t="s">
        <v>1493</v>
      </c>
      <c r="AE591" s="9" t="s">
        <v>1403</v>
      </c>
      <c r="AF591" s="99" t="str">
        <f t="shared" si="47"/>
        <v>Probabilidad</v>
      </c>
      <c r="AG591" s="10" t="s">
        <v>221</v>
      </c>
      <c r="AH591" s="787">
        <f t="shared" si="44"/>
        <v>0.25</v>
      </c>
      <c r="AI591" s="10" t="s">
        <v>222</v>
      </c>
      <c r="AJ591" s="787">
        <f t="shared" si="45"/>
        <v>0.15</v>
      </c>
      <c r="AK591" s="101">
        <f t="shared" si="46"/>
        <v>0.4</v>
      </c>
      <c r="AL591" s="100">
        <f>IFERROR(IF(AF591="Probabilidad",(S591-(+S591*AK591)),IF(AF591="Impacto",S591,"")),"")</f>
        <v>0.48</v>
      </c>
      <c r="AM591" s="100">
        <f>IFERROR(IF(AF591="Impacto",(Y591-(+Y591*AK591)),IF(AF591="Probabilidad",Y591,"")),"")</f>
        <v>0.4</v>
      </c>
      <c r="AN591" s="50" t="s">
        <v>223</v>
      </c>
      <c r="AO591" s="50" t="s">
        <v>224</v>
      </c>
      <c r="AP591" s="50" t="s">
        <v>241</v>
      </c>
      <c r="AQ591" s="50" t="s">
        <v>226</v>
      </c>
      <c r="AR591" s="1764" t="s">
        <v>2041</v>
      </c>
      <c r="AS591" s="1035">
        <f>S591</f>
        <v>0.8</v>
      </c>
      <c r="AT591" s="1035">
        <f>IF(AL591="","",MIN(AL591:AL596))</f>
        <v>0.16463999999999998</v>
      </c>
      <c r="AU591" s="1032" t="str">
        <f>IFERROR(IF(AT591="","",IF(AT591&lt;=0.2,"Muy Baja",IF(AT591&lt;=0.4,"Baja",IF(AT591&lt;=0.6,"Media",IF(AT591&lt;=0.8,"Alta","Muy Alta"))))),"")</f>
        <v>Muy Baja</v>
      </c>
      <c r="AV591" s="1035">
        <f>Y591</f>
        <v>0.4</v>
      </c>
      <c r="AW591" s="1035">
        <f>IF(AM591="","",MIN(AM591:AM596))</f>
        <v>0.4</v>
      </c>
      <c r="AX591" s="1032" t="str">
        <f>IFERROR(IF(AW591="","",IF(AW591&lt;=0.2,"Leve",IF(AW591&lt;=0.4,"Menor",IF(AW591&lt;=0.6,"Moderado",IF(AW591&lt;=0.8,"Mayor","Catastrófico"))))),"")</f>
        <v>Menor</v>
      </c>
      <c r="AY591" s="1032" t="str">
        <f>AA591</f>
        <v>Moderado</v>
      </c>
      <c r="AZ591" s="1032" t="str">
        <f>IFERROR(IF(OR(AND(AU591="Muy Baja",AX591="Leve"),AND(AU591="Muy Baja",AX591="Menor"),AND(AU591="Baja",AX591="Leve")),"Bajo",IF(OR(AND(AU591="Muy baja",AX591="Moderado"),AND(AU591="Baja",AX591="Menor"),AND(AU591="Baja",AX591="Moderado"),AND(AU591="Media",AX591="Leve"),AND(AU591="Media",AX591="Menor"),AND(AU591="Media",AX591="Moderado"),AND(AU591="Alta",AX591="Leve"),AND(AU591="Alta",AX591="Menor")),"Moderado",IF(OR(AND(AU591="Muy Baja",AX591="Mayor"),AND(AU591="Baja",AX591="Mayor"),AND(AU591="Media",AX591="Mayor"),AND(AU591="Alta",AX591="Moderado"),AND(AU591="Alta",AX591="Mayor"),AND(AU591="Muy Alta",AX591="Leve"),AND(AU591="Muy Alta",AX591="Menor"),AND(AU591="Muy Alta",AX591="Moderado"),AND(AU591="Muy Alta",AX591="Mayor")),"Alto",IF(OR(AND(AU591="Muy Baja",AX591="Catastrófico"),AND(AU591="Baja",AX591="Catastrófico"),AND(AU591="Media",AX591="Catastrófico"),AND(AU591="Alta",AX591="Catastrófico"),AND(AU591="Muy Alta",AX591="Catastrófico")),"Extremo","")))),"")</f>
        <v>Bajo</v>
      </c>
      <c r="BA591" s="1015" t="s">
        <v>255</v>
      </c>
      <c r="BB591" s="46"/>
      <c r="BC591" s="46"/>
      <c r="BD591" s="103" t="str">
        <f t="shared" si="48"/>
        <v/>
      </c>
      <c r="BE591" s="9"/>
      <c r="BF591" s="9"/>
      <c r="BG591" s="9"/>
      <c r="BH591" s="9"/>
      <c r="BI591" s="46"/>
      <c r="BJ591" s="46"/>
      <c r="BK591" s="46"/>
      <c r="BL591" s="46"/>
      <c r="BM591" s="48"/>
      <c r="BN591" s="48"/>
      <c r="BO591" s="48"/>
      <c r="BP591" s="48"/>
      <c r="BQ591" s="104"/>
      <c r="BR591" s="797"/>
      <c r="BS591" s="883"/>
      <c r="BT591" s="883"/>
      <c r="BU591" s="1050"/>
      <c r="BV591" s="1075"/>
      <c r="BW591" s="1075"/>
      <c r="BX591" s="1836"/>
      <c r="BY591" s="1839"/>
      <c r="BZ591" s="997"/>
    </row>
    <row r="592" spans="1:78" ht="118" x14ac:dyDescent="0.2">
      <c r="A592" s="1817"/>
      <c r="B592" s="1818"/>
      <c r="C592" s="1819"/>
      <c r="D592" s="1820"/>
      <c r="E592" s="1004"/>
      <c r="F592" s="1759"/>
      <c r="G592" s="995"/>
      <c r="H592" s="1013"/>
      <c r="I592" s="1774"/>
      <c r="J592" s="1767"/>
      <c r="K592" s="1022"/>
      <c r="L592" s="995"/>
      <c r="M592" s="1169"/>
      <c r="N592" s="995"/>
      <c r="O592" s="995"/>
      <c r="P592" s="1191"/>
      <c r="Q592" s="1832"/>
      <c r="R592" s="1774"/>
      <c r="S592" s="1825"/>
      <c r="T592" s="1774"/>
      <c r="U592" s="1825"/>
      <c r="V592" s="1774"/>
      <c r="W592" s="1825"/>
      <c r="X592" s="1781"/>
      <c r="Y592" s="1825"/>
      <c r="Z592" s="1825"/>
      <c r="AA592" s="1769"/>
      <c r="AB592" s="812">
        <v>2</v>
      </c>
      <c r="AC592" s="774" t="s">
        <v>1571</v>
      </c>
      <c r="AD592" s="774" t="s">
        <v>1493</v>
      </c>
      <c r="AE592" s="774" t="s">
        <v>1572</v>
      </c>
      <c r="AF592" s="813" t="str">
        <f t="shared" si="47"/>
        <v>Probabilidad</v>
      </c>
      <c r="AG592" s="780" t="s">
        <v>281</v>
      </c>
      <c r="AH592" s="790">
        <f t="shared" si="44"/>
        <v>0.15</v>
      </c>
      <c r="AI592" s="780" t="s">
        <v>222</v>
      </c>
      <c r="AJ592" s="790">
        <f t="shared" si="45"/>
        <v>0.15</v>
      </c>
      <c r="AK592" s="814">
        <f t="shared" si="46"/>
        <v>0.3</v>
      </c>
      <c r="AL592" s="815">
        <f>IFERROR(IF(AND(AF591="Probabilidad",AF592="Probabilidad"),(AL591-(+AL591*AK592)),IF(AF592="Probabilidad",(S591-(+S591*AK592)),IF(AF592="Impacto",AL591,""))),"")</f>
        <v>0.33599999999999997</v>
      </c>
      <c r="AM592" s="815">
        <f>IFERROR(IF(AND(AF591="Impacto",AF592="Impacto"),(AM591-(+AM591*AK592)),IF(AF592="Impacto",(Y591-(+Y591*AK592)),IF(AF592="Probabilidad",AM591,""))),"")</f>
        <v>0.4</v>
      </c>
      <c r="AN592" s="751" t="s">
        <v>859</v>
      </c>
      <c r="AO592" s="751" t="s">
        <v>245</v>
      </c>
      <c r="AP592" s="751" t="s">
        <v>241</v>
      </c>
      <c r="AQ592" s="751" t="s">
        <v>226</v>
      </c>
      <c r="AR592" s="1013"/>
      <c r="AS592" s="1767"/>
      <c r="AT592" s="1767"/>
      <c r="AU592" s="1769"/>
      <c r="AV592" s="1767"/>
      <c r="AW592" s="1767"/>
      <c r="AX592" s="1769"/>
      <c r="AY592" s="1769"/>
      <c r="AZ592" s="1769"/>
      <c r="BA592" s="1774"/>
      <c r="BB592" s="789"/>
      <c r="BC592" s="789"/>
      <c r="BD592" s="822" t="str">
        <f t="shared" si="48"/>
        <v/>
      </c>
      <c r="BE592" s="774"/>
      <c r="BF592" s="774"/>
      <c r="BG592" s="774"/>
      <c r="BH592" s="774"/>
      <c r="BI592" s="789"/>
      <c r="BJ592" s="789"/>
      <c r="BK592" s="789"/>
      <c r="BL592" s="789"/>
      <c r="BM592" s="791"/>
      <c r="BN592" s="791"/>
      <c r="BO592" s="791"/>
      <c r="BP592" s="791"/>
      <c r="BQ592" s="792"/>
      <c r="BR592" s="796"/>
      <c r="BS592" s="884"/>
      <c r="BT592" s="884"/>
      <c r="BU592" s="1051"/>
      <c r="BV592" s="1191"/>
      <c r="BW592" s="1191"/>
      <c r="BX592" s="1837"/>
      <c r="BY592" s="1840"/>
      <c r="BZ592" s="998"/>
    </row>
    <row r="593" spans="1:78" ht="167" x14ac:dyDescent="0.2">
      <c r="A593" s="1817"/>
      <c r="B593" s="1818"/>
      <c r="C593" s="1819"/>
      <c r="D593" s="1820"/>
      <c r="E593" s="1004"/>
      <c r="F593" s="1759"/>
      <c r="G593" s="995"/>
      <c r="H593" s="1013"/>
      <c r="I593" s="1774"/>
      <c r="J593" s="1767"/>
      <c r="K593" s="1022"/>
      <c r="L593" s="995"/>
      <c r="M593" s="1169"/>
      <c r="N593" s="995"/>
      <c r="O593" s="995"/>
      <c r="P593" s="1191"/>
      <c r="Q593" s="1832"/>
      <c r="R593" s="1774"/>
      <c r="S593" s="1825"/>
      <c r="T593" s="1774"/>
      <c r="U593" s="1825"/>
      <c r="V593" s="1774"/>
      <c r="W593" s="1825"/>
      <c r="X593" s="1781"/>
      <c r="Y593" s="1825"/>
      <c r="Z593" s="1825"/>
      <c r="AA593" s="1769"/>
      <c r="AB593" s="812">
        <v>3</v>
      </c>
      <c r="AC593" s="761" t="s">
        <v>2059</v>
      </c>
      <c r="AD593" s="761">
        <v>1</v>
      </c>
      <c r="AE593" s="761" t="s">
        <v>1612</v>
      </c>
      <c r="AF593" s="813" t="str">
        <f t="shared" si="47"/>
        <v>Probabilidad</v>
      </c>
      <c r="AG593" s="780" t="s">
        <v>281</v>
      </c>
      <c r="AH593" s="790">
        <f t="shared" si="44"/>
        <v>0.15</v>
      </c>
      <c r="AI593" s="780" t="s">
        <v>222</v>
      </c>
      <c r="AJ593" s="790">
        <f t="shared" si="45"/>
        <v>0.15</v>
      </c>
      <c r="AK593" s="814">
        <f t="shared" si="46"/>
        <v>0.3</v>
      </c>
      <c r="AL593" s="815">
        <f>IFERROR(IF(AND(AF592="Probabilidad",AF593="Probabilidad"),(AL592-(+AL592*AK593)),IF(AND(AF592="Impacto",AF593="Probabilidad"),(AL591-(+AL591*AK593)),IF(AF593="Impacto",AL592,""))),"")</f>
        <v>0.23519999999999996</v>
      </c>
      <c r="AM593" s="815">
        <f>IFERROR(IF(AND(AF592="Impacto",AF593="Impacto"),(AM592-(+AM592*AK593)),IF(AND(AF592="Probabilidad",AF593="Impacto"),(AM591-(+AM591*AK593)),IF(AF593="Probabilidad",AM592,""))),"")</f>
        <v>0.4</v>
      </c>
      <c r="AN593" s="751" t="s">
        <v>223</v>
      </c>
      <c r="AO593" s="751" t="s">
        <v>291</v>
      </c>
      <c r="AP593" s="751" t="s">
        <v>241</v>
      </c>
      <c r="AQ593" s="751" t="s">
        <v>226</v>
      </c>
      <c r="AR593" s="1013"/>
      <c r="AS593" s="1767"/>
      <c r="AT593" s="1767"/>
      <c r="AU593" s="1769"/>
      <c r="AV593" s="1767"/>
      <c r="AW593" s="1767"/>
      <c r="AX593" s="1769"/>
      <c r="AY593" s="1769"/>
      <c r="AZ593" s="1769"/>
      <c r="BA593" s="1774"/>
      <c r="BB593" s="789"/>
      <c r="BC593" s="789"/>
      <c r="BD593" s="822" t="str">
        <f t="shared" si="48"/>
        <v/>
      </c>
      <c r="BE593" s="774"/>
      <c r="BF593" s="774"/>
      <c r="BG593" s="774"/>
      <c r="BH593" s="774"/>
      <c r="BI593" s="789"/>
      <c r="BJ593" s="789"/>
      <c r="BK593" s="789"/>
      <c r="BL593" s="789"/>
      <c r="BM593" s="791"/>
      <c r="BN593" s="791"/>
      <c r="BO593" s="791"/>
      <c r="BP593" s="791"/>
      <c r="BQ593" s="792"/>
      <c r="BR593" s="796"/>
      <c r="BS593" s="884"/>
      <c r="BT593" s="884"/>
      <c r="BU593" s="1051"/>
      <c r="BV593" s="1191"/>
      <c r="BW593" s="1191"/>
      <c r="BX593" s="1837"/>
      <c r="BY593" s="1840"/>
      <c r="BZ593" s="998"/>
    </row>
    <row r="594" spans="1:78" ht="167" x14ac:dyDescent="0.2">
      <c r="A594" s="1817"/>
      <c r="B594" s="1818"/>
      <c r="C594" s="1819"/>
      <c r="D594" s="1820"/>
      <c r="E594" s="1004"/>
      <c r="F594" s="1759"/>
      <c r="G594" s="995"/>
      <c r="H594" s="1013"/>
      <c r="I594" s="1774"/>
      <c r="J594" s="1767"/>
      <c r="K594" s="1022"/>
      <c r="L594" s="995"/>
      <c r="M594" s="1169"/>
      <c r="N594" s="995"/>
      <c r="O594" s="995"/>
      <c r="P594" s="1191"/>
      <c r="Q594" s="1832"/>
      <c r="R594" s="1774"/>
      <c r="S594" s="1825"/>
      <c r="T594" s="1774"/>
      <c r="U594" s="1825"/>
      <c r="V594" s="1774"/>
      <c r="W594" s="1825"/>
      <c r="X594" s="1781"/>
      <c r="Y594" s="1825"/>
      <c r="Z594" s="1825"/>
      <c r="AA594" s="1769"/>
      <c r="AB594" s="812">
        <v>4</v>
      </c>
      <c r="AC594" s="761" t="s">
        <v>2045</v>
      </c>
      <c r="AD594" s="761">
        <v>3</v>
      </c>
      <c r="AE594" s="761" t="s">
        <v>1552</v>
      </c>
      <c r="AF594" s="813" t="str">
        <f t="shared" si="47"/>
        <v>Probabilidad</v>
      </c>
      <c r="AG594" s="780" t="s">
        <v>281</v>
      </c>
      <c r="AH594" s="790">
        <f t="shared" si="44"/>
        <v>0.15</v>
      </c>
      <c r="AI594" s="780" t="s">
        <v>222</v>
      </c>
      <c r="AJ594" s="790">
        <f t="shared" si="45"/>
        <v>0.15</v>
      </c>
      <c r="AK594" s="814">
        <f t="shared" si="46"/>
        <v>0.3</v>
      </c>
      <c r="AL594" s="815">
        <f>IFERROR(IF(AND(AF593="Probabilidad",AF594="Probabilidad"),(AL593-(+AL593*AK594)),IF(AND(AF593="Impacto",AF594="Probabilidad"),(AL592-(+AL592*AK594)),IF(AF594="Impacto",AL593,""))),"")</f>
        <v>0.16463999999999998</v>
      </c>
      <c r="AM594" s="815">
        <f>IFERROR(IF(AND(AF593="Impacto",AF594="Impacto"),(AM593-(+AM593*AK594)),IF(AND(AF593="Probabilidad",AF594="Impacto"),(AM592-(+AM592*AK594)),IF(AF594="Probabilidad",AM593,""))),"")</f>
        <v>0.4</v>
      </c>
      <c r="AN594" s="751" t="s">
        <v>859</v>
      </c>
      <c r="AO594" s="751" t="s">
        <v>291</v>
      </c>
      <c r="AP594" s="751" t="s">
        <v>241</v>
      </c>
      <c r="AQ594" s="751" t="s">
        <v>226</v>
      </c>
      <c r="AR594" s="1013"/>
      <c r="AS594" s="1767"/>
      <c r="AT594" s="1767"/>
      <c r="AU594" s="1769"/>
      <c r="AV594" s="1767"/>
      <c r="AW594" s="1767"/>
      <c r="AX594" s="1769"/>
      <c r="AY594" s="1769"/>
      <c r="AZ594" s="1769"/>
      <c r="BA594" s="1774"/>
      <c r="BB594" s="789"/>
      <c r="BC594" s="789"/>
      <c r="BD594" s="822" t="str">
        <f t="shared" si="48"/>
        <v/>
      </c>
      <c r="BE594" s="774"/>
      <c r="BF594" s="774"/>
      <c r="BG594" s="774"/>
      <c r="BH594" s="774"/>
      <c r="BI594" s="789"/>
      <c r="BJ594" s="789"/>
      <c r="BK594" s="789"/>
      <c r="BL594" s="789"/>
      <c r="BM594" s="791"/>
      <c r="BN594" s="791"/>
      <c r="BO594" s="791"/>
      <c r="BP594" s="791"/>
      <c r="BQ594" s="792"/>
      <c r="BR594" s="796"/>
      <c r="BS594" s="884"/>
      <c r="BT594" s="884"/>
      <c r="BU594" s="1051"/>
      <c r="BV594" s="1191"/>
      <c r="BW594" s="1191"/>
      <c r="BX594" s="1837"/>
      <c r="BY594" s="1840"/>
      <c r="BZ594" s="998"/>
    </row>
    <row r="595" spans="1:78" ht="16" x14ac:dyDescent="0.2">
      <c r="A595" s="1817"/>
      <c r="B595" s="1818"/>
      <c r="C595" s="1819"/>
      <c r="D595" s="1820"/>
      <c r="E595" s="1004"/>
      <c r="F595" s="1759"/>
      <c r="G595" s="995"/>
      <c r="H595" s="1013"/>
      <c r="I595" s="1774"/>
      <c r="J595" s="1767"/>
      <c r="K595" s="1022"/>
      <c r="L595" s="995"/>
      <c r="M595" s="1169"/>
      <c r="N595" s="995"/>
      <c r="O595" s="995"/>
      <c r="P595" s="1191"/>
      <c r="Q595" s="1832"/>
      <c r="R595" s="1774"/>
      <c r="S595" s="1825"/>
      <c r="T595" s="1774"/>
      <c r="U595" s="1825"/>
      <c r="V595" s="1774"/>
      <c r="W595" s="1825"/>
      <c r="X595" s="1781"/>
      <c r="Y595" s="1825"/>
      <c r="Z595" s="1825"/>
      <c r="AA595" s="1769"/>
      <c r="AB595" s="812">
        <v>5</v>
      </c>
      <c r="AC595" s="774"/>
      <c r="AD595" s="774"/>
      <c r="AE595" s="774"/>
      <c r="AF595" s="813" t="str">
        <f t="shared" si="47"/>
        <v/>
      </c>
      <c r="AG595" s="780"/>
      <c r="AH595" s="790" t="str">
        <f t="shared" si="44"/>
        <v/>
      </c>
      <c r="AI595" s="780"/>
      <c r="AJ595" s="790" t="str">
        <f t="shared" si="45"/>
        <v/>
      </c>
      <c r="AK595" s="814" t="str">
        <f t="shared" si="46"/>
        <v/>
      </c>
      <c r="AL595" s="815" t="str">
        <f>IFERROR(IF(AND(AF594="Probabilidad",AF595="Probabilidad"),(AL594-(+AL594*AK595)),IF(AND(AF594="Impacto",AF595="Probabilidad"),(AL593-(+AL593*AK595)),IF(AF595="Impacto",AL594,""))),"")</f>
        <v/>
      </c>
      <c r="AM595" s="815" t="str">
        <f>IFERROR(IF(AND(AF594="Impacto",AF595="Impacto"),(AM594-(+AM594*AK595)),IF(AND(AF594="Probabilidad",AF595="Impacto"),(AM593-(+AM593*AK595)),IF(AF595="Probabilidad",AM594,""))),"")</f>
        <v/>
      </c>
      <c r="AN595" s="751"/>
      <c r="AO595" s="751"/>
      <c r="AP595" s="751"/>
      <c r="AQ595" s="751"/>
      <c r="AR595" s="1013"/>
      <c r="AS595" s="1767"/>
      <c r="AT595" s="1767"/>
      <c r="AU595" s="1769"/>
      <c r="AV595" s="1767"/>
      <c r="AW595" s="1767"/>
      <c r="AX595" s="1769"/>
      <c r="AY595" s="1769"/>
      <c r="AZ595" s="1769"/>
      <c r="BA595" s="1774"/>
      <c r="BB595" s="789"/>
      <c r="BC595" s="789"/>
      <c r="BD595" s="822" t="str">
        <f t="shared" si="48"/>
        <v/>
      </c>
      <c r="BE595" s="774"/>
      <c r="BF595" s="774"/>
      <c r="BG595" s="774"/>
      <c r="BH595" s="774"/>
      <c r="BI595" s="789"/>
      <c r="BJ595" s="789"/>
      <c r="BK595" s="789"/>
      <c r="BL595" s="789"/>
      <c r="BM595" s="791"/>
      <c r="BN595" s="791"/>
      <c r="BO595" s="791"/>
      <c r="BP595" s="791"/>
      <c r="BQ595" s="792"/>
      <c r="BR595" s="796"/>
      <c r="BS595" s="884"/>
      <c r="BT595" s="884"/>
      <c r="BU595" s="1051"/>
      <c r="BV595" s="1191"/>
      <c r="BW595" s="1191"/>
      <c r="BX595" s="1837"/>
      <c r="BY595" s="1840"/>
      <c r="BZ595" s="998"/>
    </row>
    <row r="596" spans="1:78" ht="17" thickBot="1" x14ac:dyDescent="0.25">
      <c r="A596" s="1817"/>
      <c r="B596" s="1818"/>
      <c r="C596" s="1819"/>
      <c r="D596" s="1821"/>
      <c r="E596" s="1005"/>
      <c r="F596" s="1760"/>
      <c r="G596" s="996"/>
      <c r="H596" s="1014"/>
      <c r="I596" s="1775"/>
      <c r="J596" s="1768"/>
      <c r="K596" s="1023"/>
      <c r="L596" s="996"/>
      <c r="M596" s="1170"/>
      <c r="N596" s="996"/>
      <c r="O596" s="996"/>
      <c r="P596" s="1192"/>
      <c r="Q596" s="1833"/>
      <c r="R596" s="1775"/>
      <c r="S596" s="1826"/>
      <c r="T596" s="1775"/>
      <c r="U596" s="1826"/>
      <c r="V596" s="1775"/>
      <c r="W596" s="1826"/>
      <c r="X596" s="1782"/>
      <c r="Y596" s="1826"/>
      <c r="Z596" s="1826"/>
      <c r="AA596" s="1770"/>
      <c r="AB596" s="773">
        <v>6</v>
      </c>
      <c r="AC596" s="757"/>
      <c r="AD596" s="757"/>
      <c r="AE596" s="757"/>
      <c r="AF596" s="896" t="str">
        <f t="shared" si="47"/>
        <v/>
      </c>
      <c r="AG596" s="888"/>
      <c r="AH596" s="887" t="str">
        <f t="shared" si="44"/>
        <v/>
      </c>
      <c r="AI596" s="888"/>
      <c r="AJ596" s="887" t="str">
        <f t="shared" si="45"/>
        <v/>
      </c>
      <c r="AK596" s="889" t="str">
        <f t="shared" si="46"/>
        <v/>
      </c>
      <c r="AL596" s="815" t="str">
        <f>IFERROR(IF(AND(AF595="Probabilidad",AF596="Probabilidad"),(AL595-(+AL595*AK596)),IF(AND(AF595="Impacto",AF596="Probabilidad"),(AL594-(+AL594*AK596)),IF(AF596="Impacto",AL595,""))),"")</f>
        <v/>
      </c>
      <c r="AM596" s="815" t="str">
        <f>IFERROR(IF(AND(AF595="Impacto",AF596="Impacto"),(AM595-(+AM595*AK596)),IF(AND(AF595="Probabilidad",AF596="Impacto"),(AM594-(+AM594*AK596)),IF(AF596="Probabilidad",AM595,""))),"")</f>
        <v/>
      </c>
      <c r="AN596" s="51"/>
      <c r="AO596" s="51"/>
      <c r="AP596" s="51"/>
      <c r="AQ596" s="51"/>
      <c r="AR596" s="1014"/>
      <c r="AS596" s="1768"/>
      <c r="AT596" s="1768"/>
      <c r="AU596" s="1770"/>
      <c r="AV596" s="1768"/>
      <c r="AW596" s="1768"/>
      <c r="AX596" s="1770"/>
      <c r="AY596" s="1770"/>
      <c r="AZ596" s="1770"/>
      <c r="BA596" s="1775"/>
      <c r="BB596" s="770"/>
      <c r="BC596" s="770"/>
      <c r="BD596" s="762" t="str">
        <f t="shared" si="48"/>
        <v/>
      </c>
      <c r="BE596" s="757"/>
      <c r="BF596" s="757"/>
      <c r="BG596" s="757"/>
      <c r="BH596" s="757"/>
      <c r="BI596" s="770"/>
      <c r="BJ596" s="770"/>
      <c r="BK596" s="770"/>
      <c r="BL596" s="770"/>
      <c r="BM596" s="749"/>
      <c r="BN596" s="749"/>
      <c r="BO596" s="749"/>
      <c r="BP596" s="749"/>
      <c r="BQ596" s="766"/>
      <c r="BR596" s="890"/>
      <c r="BS596" s="891"/>
      <c r="BT596" s="891"/>
      <c r="BU596" s="1052"/>
      <c r="BV596" s="1192"/>
      <c r="BW596" s="1192"/>
      <c r="BX596" s="1838"/>
      <c r="BY596" s="1841"/>
      <c r="BZ596" s="999"/>
    </row>
    <row r="597" spans="1:78" ht="145" x14ac:dyDescent="0.2">
      <c r="A597" s="1817"/>
      <c r="B597" s="1818"/>
      <c r="C597" s="1819"/>
      <c r="D597" s="1000" t="s">
        <v>1387</v>
      </c>
      <c r="E597" s="1003" t="s">
        <v>992</v>
      </c>
      <c r="F597" s="1006">
        <v>5</v>
      </c>
      <c r="G597" s="994" t="s">
        <v>2060</v>
      </c>
      <c r="H597" s="1012" t="s">
        <v>1246</v>
      </c>
      <c r="I597" s="1015" t="s">
        <v>1218</v>
      </c>
      <c r="J597" s="1812" t="str">
        <f>IF(D597="","",IF(D597="RG",[1]Árbol!A608,IF(D597="RIC",[1]Árbol!A608,IF(D597="RLAFT",[1]Árbol!A608,IF(D597="RF",[1]Árbol!A608,IF(I597="","",(CONCATENATE(I597," ",$M$3," ",G597," ",$M$4," ",O597," ",$M$5," ",N597))))))))</f>
        <v>Pérdida de confidencialidad e integridad de Archivo de Gestión GERENCIA JURIDICA  1. Acceso no autorizado a los expedientes con Datos Personales
1, 2 Pérdida, modificación y hurto de informacion  1. Ausencia de control de acceso a los expedientes</v>
      </c>
      <c r="K597" s="1021" t="s">
        <v>313</v>
      </c>
      <c r="L597" s="994" t="s">
        <v>1179</v>
      </c>
      <c r="M597" s="1168" t="s">
        <v>1389</v>
      </c>
      <c r="N597" s="994" t="s">
        <v>2037</v>
      </c>
      <c r="O597" s="994" t="s">
        <v>2038</v>
      </c>
      <c r="P597" s="1353" t="s">
        <v>1392</v>
      </c>
      <c r="Q597" s="1831" t="s">
        <v>1392</v>
      </c>
      <c r="R597" s="1015" t="s">
        <v>250</v>
      </c>
      <c r="S597" s="1824">
        <f>IF(R597="Muy Alta",100%,IF(R597="Alta",80%,IF(R597="Media",60%,IF(R597="Baja",40%,IF(R597="Muy Baja",20%,"")))))</f>
        <v>0.4</v>
      </c>
      <c r="T597" s="1015" t="s">
        <v>317</v>
      </c>
      <c r="U597" s="1824">
        <f>IF(T597="Catastrófico",100%,IF(T597="Mayor",80%,IF(T597="Moderado",60%,IF(T597="Menor",40%,IF(T597="Leve",20%,"")))))</f>
        <v>0.2</v>
      </c>
      <c r="V597" s="1015" t="s">
        <v>218</v>
      </c>
      <c r="W597" s="1824">
        <f>IF(V597="Catastrófico",100%,IF(V597="Mayor",80%,IF(V597="Moderado",60%,IF(V597="Menor",40%,IF(V597="Leve",20%,"")))))</f>
        <v>0.6</v>
      </c>
      <c r="X597" s="1029" t="str">
        <f>IF(Y597=100%,"Catastrófico",IF(Y597=80%,"Mayor",IF(Y597=60%,"Moderado",IF(Y597=40%,"Menor",IF(Y597=20%,"Leve","")))))</f>
        <v>Moderado</v>
      </c>
      <c r="Y597" s="1824">
        <f>IF(AND(U597="",W597=""),"",MAX(U597,W597))</f>
        <v>0.6</v>
      </c>
      <c r="Z597" s="1824" t="str">
        <f>CONCATENATE(R597,X597)</f>
        <v>BajaModerado</v>
      </c>
      <c r="AA597" s="1032" t="str">
        <f>IF(Z597="Muy AltaLeve","Alto",IF(Z597="Muy AltaMenor","Alto",IF(Z597="Muy AltaModerado","Alto",IF(Z597="Muy AltaMayor","Alto",IF(Z597="Muy AltaCatastrófico","Extremo",IF(Z597="AltaLeve","Moderado",IF(Z597="AltaMenor","Moderado",IF(Z597="AltaModerado","Alto",IF(Z597="AltaMayor","Alto",IF(Z597="AltaCatastrófico","Extremo",IF(Z597="MediaLeve","Moderado",IF(Z597="MediaMenor","Moderado",IF(Z597="MediaModerado","Moderado",IF(Z597="MediaMayor","Alto",IF(Z597="MediaCatastrófico","Extremo",IF(Z597="BajaLeve","Bajo",IF(Z597="BajaMenor","Moderado",IF(Z597="BajaModerado","Moderado",IF(Z597="BajaMayor","Alto",IF(Z597="BajaCatastrófico","Extremo",IF(Z597="Muy BajaLeve","Bajo",IF(Z597="Muy BajaMenor","Bajo",IF(Z597="Muy BajaModerado","Moderado",IF(Z597="Muy BajaMayor","Alto",IF(Z597="Muy BajaCatastrófico","Extremo","")))))))))))))))))))))))))</f>
        <v>Moderado</v>
      </c>
      <c r="AB597" s="97">
        <v>1</v>
      </c>
      <c r="AC597" s="9" t="s">
        <v>2061</v>
      </c>
      <c r="AD597" s="9">
        <v>1</v>
      </c>
      <c r="AE597" s="9" t="s">
        <v>1612</v>
      </c>
      <c r="AF597" s="231" t="str">
        <f t="shared" si="47"/>
        <v>Probabilidad</v>
      </c>
      <c r="AG597" s="10" t="s">
        <v>221</v>
      </c>
      <c r="AH597" s="787">
        <f t="shared" si="44"/>
        <v>0.25</v>
      </c>
      <c r="AI597" s="10" t="s">
        <v>734</v>
      </c>
      <c r="AJ597" s="787">
        <f t="shared" si="45"/>
        <v>0.25</v>
      </c>
      <c r="AK597" s="101">
        <f t="shared" si="46"/>
        <v>0.5</v>
      </c>
      <c r="AL597" s="100">
        <f>IFERROR(IF(AF597="Probabilidad",(S597-(+S597*AK597)),IF(AF597="Impacto",S597,"")),"")</f>
        <v>0.2</v>
      </c>
      <c r="AM597" s="100">
        <f>IFERROR(IF(AF597="Impacto",(Y597-(+Y597*AK597)),IF(AF597="Probabilidad",Y597,"")),"")</f>
        <v>0.6</v>
      </c>
      <c r="AN597" s="50" t="s">
        <v>223</v>
      </c>
      <c r="AO597" s="50" t="s">
        <v>443</v>
      </c>
      <c r="AP597" s="50" t="s">
        <v>241</v>
      </c>
      <c r="AQ597" s="50" t="s">
        <v>226</v>
      </c>
      <c r="AR597" s="1764" t="s">
        <v>2041</v>
      </c>
      <c r="AS597" s="1035">
        <f>S597</f>
        <v>0.4</v>
      </c>
      <c r="AT597" s="1035">
        <f>IF(AL597="","",MIN(AL597:AL602))</f>
        <v>0.14000000000000001</v>
      </c>
      <c r="AU597" s="1032" t="str">
        <f>IFERROR(IF(AT597="","",IF(AT597&lt;=0.2,"Muy Baja",IF(AT597&lt;=0.4,"Baja",IF(AT597&lt;=0.6,"Media",IF(AT597&lt;=0.8,"Alta","Muy Alta"))))),"")</f>
        <v>Muy Baja</v>
      </c>
      <c r="AV597" s="1035">
        <f>Y597</f>
        <v>0.6</v>
      </c>
      <c r="AW597" s="1035">
        <f>IF(AM597="","",MIN(AM597:AM602))</f>
        <v>0.6</v>
      </c>
      <c r="AX597" s="1032" t="str">
        <f>IFERROR(IF(AW597="","",IF(AW597&lt;=0.2,"Leve",IF(AW597&lt;=0.4,"Menor",IF(AW597&lt;=0.6,"Moderado",IF(AW597&lt;=0.8,"Mayor","Catastrófico"))))),"")</f>
        <v>Moderado</v>
      </c>
      <c r="AY597" s="1032" t="str">
        <f>AA597</f>
        <v>Moderado</v>
      </c>
      <c r="AZ597" s="1032" t="str">
        <f>IFERROR(IF(OR(AND(AU597="Muy Baja",AX597="Leve"),AND(AU597="Muy Baja",AX597="Menor"),AND(AU597="Baja",AX597="Leve")),"Bajo",IF(OR(AND(AU597="Muy baja",AX597="Moderado"),AND(AU597="Baja",AX597="Menor"),AND(AU597="Baja",AX597="Moderado"),AND(AU597="Media",AX597="Leve"),AND(AU597="Media",AX597="Menor"),AND(AU597="Media",AX597="Moderado"),AND(AU597="Alta",AX597="Leve"),AND(AU597="Alta",AX597="Menor")),"Moderado",IF(OR(AND(AU597="Muy Baja",AX597="Mayor"),AND(AU597="Baja",AX597="Mayor"),AND(AU597="Media",AX597="Mayor"),AND(AU597="Alta",AX597="Moderado"),AND(AU597="Alta",AX597="Mayor"),AND(AU597="Muy Alta",AX597="Leve"),AND(AU597="Muy Alta",AX597="Menor"),AND(AU597="Muy Alta",AX597="Moderado"),AND(AU597="Muy Alta",AX597="Mayor")),"Alto",IF(OR(AND(AU597="Muy Baja",AX597="Catastrófico"),AND(AU597="Baja",AX597="Catastrófico"),AND(AU597="Media",AX597="Catastrófico"),AND(AU597="Alta",AX597="Catastrófico"),AND(AU597="Muy Alta",AX597="Catastrófico")),"Extremo","")))),"")</f>
        <v>Moderado</v>
      </c>
      <c r="BA597" s="1015" t="s">
        <v>228</v>
      </c>
      <c r="BB597" s="46" t="s">
        <v>2049</v>
      </c>
      <c r="BC597" s="46" t="s">
        <v>2050</v>
      </c>
      <c r="BD597" s="103">
        <f t="shared" si="48"/>
        <v>1</v>
      </c>
      <c r="BE597" s="9" t="s">
        <v>436</v>
      </c>
      <c r="BF597" s="9" t="s">
        <v>436</v>
      </c>
      <c r="BG597" s="9">
        <v>1</v>
      </c>
      <c r="BH597" s="9" t="s">
        <v>436</v>
      </c>
      <c r="BI597" s="46" t="s">
        <v>1484</v>
      </c>
      <c r="BJ597" s="46" t="s">
        <v>2051</v>
      </c>
      <c r="BK597" s="46"/>
      <c r="BL597" s="46"/>
      <c r="BM597" s="48"/>
      <c r="BN597" s="48"/>
      <c r="BO597" s="48"/>
      <c r="BP597" s="48"/>
      <c r="BQ597" s="104"/>
      <c r="BR597" s="797"/>
      <c r="BS597" s="883"/>
      <c r="BT597" s="883"/>
      <c r="BU597" s="1050"/>
      <c r="BV597" s="1075"/>
      <c r="BW597" s="1075"/>
      <c r="BX597" s="1836"/>
      <c r="BY597" s="1852"/>
      <c r="BZ597" s="997"/>
    </row>
    <row r="598" spans="1:78" ht="118" x14ac:dyDescent="0.2">
      <c r="A598" s="1817"/>
      <c r="B598" s="1818"/>
      <c r="C598" s="1819"/>
      <c r="D598" s="1820"/>
      <c r="E598" s="1004"/>
      <c r="F598" s="1759"/>
      <c r="G598" s="995"/>
      <c r="H598" s="1013"/>
      <c r="I598" s="1774"/>
      <c r="J598" s="1767"/>
      <c r="K598" s="1022"/>
      <c r="L598" s="995"/>
      <c r="M598" s="1169"/>
      <c r="N598" s="995"/>
      <c r="O598" s="995"/>
      <c r="P598" s="1488"/>
      <c r="Q598" s="1832"/>
      <c r="R598" s="1774"/>
      <c r="S598" s="1825"/>
      <c r="T598" s="1774"/>
      <c r="U598" s="1825"/>
      <c r="V598" s="1774"/>
      <c r="W598" s="1825"/>
      <c r="X598" s="1781"/>
      <c r="Y598" s="1825"/>
      <c r="Z598" s="1825"/>
      <c r="AA598" s="1769"/>
      <c r="AB598" s="812">
        <v>2</v>
      </c>
      <c r="AC598" s="774" t="s">
        <v>1951</v>
      </c>
      <c r="AD598" s="774">
        <v>1</v>
      </c>
      <c r="AE598" s="774" t="s">
        <v>1572</v>
      </c>
      <c r="AF598" s="813" t="str">
        <f t="shared" si="47"/>
        <v>Probabilidad</v>
      </c>
      <c r="AG598" s="780" t="s">
        <v>281</v>
      </c>
      <c r="AH598" s="790">
        <f t="shared" si="44"/>
        <v>0.15</v>
      </c>
      <c r="AI598" s="780" t="s">
        <v>222</v>
      </c>
      <c r="AJ598" s="790">
        <f t="shared" si="45"/>
        <v>0.15</v>
      </c>
      <c r="AK598" s="814">
        <f t="shared" si="46"/>
        <v>0.3</v>
      </c>
      <c r="AL598" s="815">
        <f>IFERROR(IF(AND(AF597="Probabilidad",AF598="Probabilidad"),(AL597-(+AL597*AK598)),IF(AF598="Probabilidad",(S597-(+S597*AK598)),IF(AF598="Impacto",AL597,""))),"")</f>
        <v>0.14000000000000001</v>
      </c>
      <c r="AM598" s="815">
        <f>IFERROR(IF(AND(AF597="Impacto",AF598="Impacto"),(AM597-(+AM597*AK598)),IF(AF598="Impacto",(Y597-(+Y597*AK598)),IF(AF598="Probabilidad",AM597,""))),"")</f>
        <v>0.6</v>
      </c>
      <c r="AN598" s="751" t="s">
        <v>859</v>
      </c>
      <c r="AO598" s="751" t="s">
        <v>245</v>
      </c>
      <c r="AP598" s="751" t="s">
        <v>241</v>
      </c>
      <c r="AQ598" s="751" t="s">
        <v>226</v>
      </c>
      <c r="AR598" s="1013"/>
      <c r="AS598" s="1767"/>
      <c r="AT598" s="1767"/>
      <c r="AU598" s="1769"/>
      <c r="AV598" s="1767"/>
      <c r="AW598" s="1767"/>
      <c r="AX598" s="1769"/>
      <c r="AY598" s="1769"/>
      <c r="AZ598" s="1769"/>
      <c r="BA598" s="1774"/>
      <c r="BB598" s="789"/>
      <c r="BC598" s="789"/>
      <c r="BD598" s="822" t="str">
        <f t="shared" si="48"/>
        <v/>
      </c>
      <c r="BE598" s="774"/>
      <c r="BF598" s="774"/>
      <c r="BG598" s="774"/>
      <c r="BH598" s="774"/>
      <c r="BI598" s="789"/>
      <c r="BJ598" s="789"/>
      <c r="BK598" s="789"/>
      <c r="BL598" s="789"/>
      <c r="BM598" s="791"/>
      <c r="BN598" s="791"/>
      <c r="BO598" s="791"/>
      <c r="BP598" s="791"/>
      <c r="BQ598" s="792"/>
      <c r="BR598" s="796"/>
      <c r="BS598" s="884"/>
      <c r="BT598" s="884"/>
      <c r="BU598" s="1051"/>
      <c r="BV598" s="1191"/>
      <c r="BW598" s="1191"/>
      <c r="BX598" s="1837"/>
      <c r="BY598" s="1853"/>
      <c r="BZ598" s="998"/>
    </row>
    <row r="599" spans="1:78" ht="16" x14ac:dyDescent="0.2">
      <c r="A599" s="1817"/>
      <c r="B599" s="1818"/>
      <c r="C599" s="1819"/>
      <c r="D599" s="1820"/>
      <c r="E599" s="1004"/>
      <c r="F599" s="1759"/>
      <c r="G599" s="995"/>
      <c r="H599" s="1013"/>
      <c r="I599" s="1774"/>
      <c r="J599" s="1767"/>
      <c r="K599" s="1022"/>
      <c r="L599" s="995"/>
      <c r="M599" s="1169"/>
      <c r="N599" s="995"/>
      <c r="O599" s="995"/>
      <c r="P599" s="1488"/>
      <c r="Q599" s="1832"/>
      <c r="R599" s="1774"/>
      <c r="S599" s="1825"/>
      <c r="T599" s="1774"/>
      <c r="U599" s="1825"/>
      <c r="V599" s="1774"/>
      <c r="W599" s="1825"/>
      <c r="X599" s="1781"/>
      <c r="Y599" s="1825"/>
      <c r="Z599" s="1825"/>
      <c r="AA599" s="1769"/>
      <c r="AB599" s="812">
        <v>3</v>
      </c>
      <c r="AC599" s="774"/>
      <c r="AD599" s="774"/>
      <c r="AE599" s="774"/>
      <c r="AF599" s="813" t="str">
        <f t="shared" si="47"/>
        <v/>
      </c>
      <c r="AG599" s="780"/>
      <c r="AH599" s="790" t="str">
        <f t="shared" si="44"/>
        <v/>
      </c>
      <c r="AI599" s="780"/>
      <c r="AJ599" s="790" t="str">
        <f t="shared" si="45"/>
        <v/>
      </c>
      <c r="AK599" s="814" t="str">
        <f t="shared" si="46"/>
        <v/>
      </c>
      <c r="AL599" s="815" t="str">
        <f>IFERROR(IF(AND(AF598="Probabilidad",AF599="Probabilidad"),(AL598-(+AL598*AK599)),IF(AND(AF598="Impacto",AF599="Probabilidad"),(AL597-(+AL597*AK599)),IF(AF599="Impacto",AL598,""))),"")</f>
        <v/>
      </c>
      <c r="AM599" s="815" t="str">
        <f>IFERROR(IF(AND(AF598="Impacto",AF599="Impacto"),(AM598-(+AM598*AK599)),IF(AND(AF598="Probabilidad",AF599="Impacto"),(AM597-(+AM597*AK599)),IF(AF599="Probabilidad",AM598,""))),"")</f>
        <v/>
      </c>
      <c r="AN599" s="751"/>
      <c r="AO599" s="751"/>
      <c r="AP599" s="751"/>
      <c r="AQ599" s="751"/>
      <c r="AR599" s="1013"/>
      <c r="AS599" s="1767"/>
      <c r="AT599" s="1767"/>
      <c r="AU599" s="1769"/>
      <c r="AV599" s="1767"/>
      <c r="AW599" s="1767"/>
      <c r="AX599" s="1769"/>
      <c r="AY599" s="1769"/>
      <c r="AZ599" s="1769"/>
      <c r="BA599" s="1774"/>
      <c r="BB599" s="789"/>
      <c r="BC599" s="789"/>
      <c r="BD599" s="822" t="str">
        <f t="shared" si="48"/>
        <v/>
      </c>
      <c r="BE599" s="774"/>
      <c r="BF599" s="774"/>
      <c r="BG599" s="774"/>
      <c r="BH599" s="774"/>
      <c r="BI599" s="789"/>
      <c r="BJ599" s="789"/>
      <c r="BK599" s="789"/>
      <c r="BL599" s="789"/>
      <c r="BM599" s="791"/>
      <c r="BN599" s="791"/>
      <c r="BO599" s="791"/>
      <c r="BP599" s="791"/>
      <c r="BQ599" s="792"/>
      <c r="BR599" s="796"/>
      <c r="BS599" s="884"/>
      <c r="BT599" s="884"/>
      <c r="BU599" s="1051"/>
      <c r="BV599" s="1191"/>
      <c r="BW599" s="1191"/>
      <c r="BX599" s="1837"/>
      <c r="BY599" s="1853"/>
      <c r="BZ599" s="998"/>
    </row>
    <row r="600" spans="1:78" ht="16" x14ac:dyDescent="0.2">
      <c r="A600" s="1817"/>
      <c r="B600" s="1818"/>
      <c r="C600" s="1819"/>
      <c r="D600" s="1820"/>
      <c r="E600" s="1004"/>
      <c r="F600" s="1759"/>
      <c r="G600" s="995"/>
      <c r="H600" s="1013"/>
      <c r="I600" s="1774"/>
      <c r="J600" s="1767"/>
      <c r="K600" s="1022"/>
      <c r="L600" s="995"/>
      <c r="M600" s="1169"/>
      <c r="N600" s="995"/>
      <c r="O600" s="995"/>
      <c r="P600" s="1488"/>
      <c r="Q600" s="1832"/>
      <c r="R600" s="1774"/>
      <c r="S600" s="1825"/>
      <c r="T600" s="1774"/>
      <c r="U600" s="1825"/>
      <c r="V600" s="1774"/>
      <c r="W600" s="1825"/>
      <c r="X600" s="1781"/>
      <c r="Y600" s="1825"/>
      <c r="Z600" s="1825"/>
      <c r="AA600" s="1769"/>
      <c r="AB600" s="812">
        <v>4</v>
      </c>
      <c r="AC600" s="774"/>
      <c r="AD600" s="774"/>
      <c r="AE600" s="774"/>
      <c r="AF600" s="813" t="str">
        <f t="shared" si="47"/>
        <v/>
      </c>
      <c r="AG600" s="780"/>
      <c r="AH600" s="790" t="str">
        <f t="shared" si="44"/>
        <v/>
      </c>
      <c r="AI600" s="780"/>
      <c r="AJ600" s="790" t="str">
        <f t="shared" si="45"/>
        <v/>
      </c>
      <c r="AK600" s="814" t="str">
        <f t="shared" si="46"/>
        <v/>
      </c>
      <c r="AL600" s="815" t="str">
        <f>IFERROR(IF(AND(AF599="Probabilidad",AF600="Probabilidad"),(AL599-(+AL599*AK600)),IF(AND(AF599="Impacto",AF600="Probabilidad"),(AL598-(+AL598*AK600)),IF(AF600="Impacto",AL599,""))),"")</f>
        <v/>
      </c>
      <c r="AM600" s="815" t="str">
        <f>IFERROR(IF(AND(AF599="Impacto",AF600="Impacto"),(AM599-(+AM599*AK600)),IF(AND(AF599="Probabilidad",AF600="Impacto"),(AM598-(+AM598*AK600)),IF(AF600="Probabilidad",AM599,""))),"")</f>
        <v/>
      </c>
      <c r="AN600" s="751"/>
      <c r="AO600" s="751"/>
      <c r="AP600" s="751"/>
      <c r="AQ600" s="751"/>
      <c r="AR600" s="1013"/>
      <c r="AS600" s="1767"/>
      <c r="AT600" s="1767"/>
      <c r="AU600" s="1769"/>
      <c r="AV600" s="1767"/>
      <c r="AW600" s="1767"/>
      <c r="AX600" s="1769"/>
      <c r="AY600" s="1769"/>
      <c r="AZ600" s="1769"/>
      <c r="BA600" s="1774"/>
      <c r="BB600" s="789"/>
      <c r="BC600" s="789"/>
      <c r="BD600" s="822" t="str">
        <f t="shared" si="48"/>
        <v/>
      </c>
      <c r="BE600" s="774"/>
      <c r="BF600" s="774"/>
      <c r="BG600" s="774"/>
      <c r="BH600" s="774"/>
      <c r="BI600" s="789"/>
      <c r="BJ600" s="789"/>
      <c r="BK600" s="789"/>
      <c r="BL600" s="789"/>
      <c r="BM600" s="791"/>
      <c r="BN600" s="791"/>
      <c r="BO600" s="791"/>
      <c r="BP600" s="791"/>
      <c r="BQ600" s="792"/>
      <c r="BR600" s="796"/>
      <c r="BS600" s="884"/>
      <c r="BT600" s="884"/>
      <c r="BU600" s="1051"/>
      <c r="BV600" s="1191"/>
      <c r="BW600" s="1191"/>
      <c r="BX600" s="1837"/>
      <c r="BY600" s="1853"/>
      <c r="BZ600" s="998"/>
    </row>
    <row r="601" spans="1:78" ht="16" x14ac:dyDescent="0.2">
      <c r="A601" s="1817"/>
      <c r="B601" s="1818"/>
      <c r="C601" s="1819"/>
      <c r="D601" s="1820"/>
      <c r="E601" s="1004"/>
      <c r="F601" s="1759"/>
      <c r="G601" s="995"/>
      <c r="H601" s="1013"/>
      <c r="I601" s="1774"/>
      <c r="J601" s="1767"/>
      <c r="K601" s="1022"/>
      <c r="L601" s="995"/>
      <c r="M601" s="1169"/>
      <c r="N601" s="995"/>
      <c r="O601" s="995"/>
      <c r="P601" s="1488"/>
      <c r="Q601" s="1832"/>
      <c r="R601" s="1774"/>
      <c r="S601" s="1825"/>
      <c r="T601" s="1774"/>
      <c r="U601" s="1825"/>
      <c r="V601" s="1774"/>
      <c r="W601" s="1825"/>
      <c r="X601" s="1781"/>
      <c r="Y601" s="1825"/>
      <c r="Z601" s="1825"/>
      <c r="AA601" s="1769"/>
      <c r="AB601" s="812">
        <v>5</v>
      </c>
      <c r="AC601" s="774"/>
      <c r="AD601" s="774"/>
      <c r="AE601" s="774"/>
      <c r="AF601" s="813" t="str">
        <f t="shared" si="47"/>
        <v/>
      </c>
      <c r="AG601" s="780"/>
      <c r="AH601" s="790" t="str">
        <f t="shared" si="44"/>
        <v/>
      </c>
      <c r="AI601" s="780"/>
      <c r="AJ601" s="790" t="str">
        <f t="shared" si="45"/>
        <v/>
      </c>
      <c r="AK601" s="814" t="str">
        <f t="shared" si="46"/>
        <v/>
      </c>
      <c r="AL601" s="815" t="str">
        <f>IFERROR(IF(AND(AF600="Probabilidad",AF601="Probabilidad"),(AL600-(+AL600*AK601)),IF(AND(AF600="Impacto",AF601="Probabilidad"),(AL599-(+AL599*AK601)),IF(AF601="Impacto",AL600,""))),"")</f>
        <v/>
      </c>
      <c r="AM601" s="815" t="str">
        <f>IFERROR(IF(AND(AF600="Impacto",AF601="Impacto"),(AM600-(+AM600*AK601)),IF(AND(AF600="Probabilidad",AF601="Impacto"),(AM599-(+AM599*AK601)),IF(AF601="Probabilidad",AM600,""))),"")</f>
        <v/>
      </c>
      <c r="AN601" s="751"/>
      <c r="AO601" s="751"/>
      <c r="AP601" s="751"/>
      <c r="AQ601" s="751"/>
      <c r="AR601" s="1013"/>
      <c r="AS601" s="1767"/>
      <c r="AT601" s="1767"/>
      <c r="AU601" s="1769"/>
      <c r="AV601" s="1767"/>
      <c r="AW601" s="1767"/>
      <c r="AX601" s="1769"/>
      <c r="AY601" s="1769"/>
      <c r="AZ601" s="1769"/>
      <c r="BA601" s="1774"/>
      <c r="BB601" s="789"/>
      <c r="BC601" s="789"/>
      <c r="BD601" s="822" t="str">
        <f t="shared" si="48"/>
        <v/>
      </c>
      <c r="BE601" s="774"/>
      <c r="BF601" s="774"/>
      <c r="BG601" s="774"/>
      <c r="BH601" s="774"/>
      <c r="BI601" s="789"/>
      <c r="BJ601" s="789"/>
      <c r="BK601" s="789"/>
      <c r="BL601" s="789"/>
      <c r="BM601" s="791"/>
      <c r="BN601" s="791"/>
      <c r="BO601" s="791"/>
      <c r="BP601" s="791"/>
      <c r="BQ601" s="792"/>
      <c r="BR601" s="796"/>
      <c r="BS601" s="884"/>
      <c r="BT601" s="884"/>
      <c r="BU601" s="1051"/>
      <c r="BV601" s="1191"/>
      <c r="BW601" s="1191"/>
      <c r="BX601" s="1837"/>
      <c r="BY601" s="1853"/>
      <c r="BZ601" s="998"/>
    </row>
    <row r="602" spans="1:78" ht="17" thickBot="1" x14ac:dyDescent="0.25">
      <c r="A602" s="1817"/>
      <c r="B602" s="1818"/>
      <c r="C602" s="1819"/>
      <c r="D602" s="1821"/>
      <c r="E602" s="1005"/>
      <c r="F602" s="1760"/>
      <c r="G602" s="996"/>
      <c r="H602" s="1014"/>
      <c r="I602" s="1775"/>
      <c r="J602" s="1768"/>
      <c r="K602" s="1023"/>
      <c r="L602" s="996"/>
      <c r="M602" s="1170"/>
      <c r="N602" s="996"/>
      <c r="O602" s="996"/>
      <c r="P602" s="1489"/>
      <c r="Q602" s="1833"/>
      <c r="R602" s="1775"/>
      <c r="S602" s="1826"/>
      <c r="T602" s="1775"/>
      <c r="U602" s="1826"/>
      <c r="V602" s="1775"/>
      <c r="W602" s="1826"/>
      <c r="X602" s="1782"/>
      <c r="Y602" s="1826"/>
      <c r="Z602" s="1826"/>
      <c r="AA602" s="1770"/>
      <c r="AB602" s="773">
        <v>6</v>
      </c>
      <c r="AC602" s="757"/>
      <c r="AD602" s="757"/>
      <c r="AE602" s="757"/>
      <c r="AF602" s="819" t="str">
        <f t="shared" si="47"/>
        <v/>
      </c>
      <c r="AG602" s="902"/>
      <c r="AH602" s="887" t="str">
        <f t="shared" si="44"/>
        <v/>
      </c>
      <c r="AI602" s="902"/>
      <c r="AJ602" s="887" t="str">
        <f t="shared" si="45"/>
        <v/>
      </c>
      <c r="AK602" s="889" t="str">
        <f t="shared" si="46"/>
        <v/>
      </c>
      <c r="AL602" s="815" t="str">
        <f>IFERROR(IF(AND(AF601="Probabilidad",AF602="Probabilidad"),(AL601-(+AL601*AK602)),IF(AND(AF601="Impacto",AF602="Probabilidad"),(AL600-(+AL600*AK602)),IF(AF602="Impacto",AL601,""))),"")</f>
        <v/>
      </c>
      <c r="AM602" s="815" t="str">
        <f>IFERROR(IF(AND(AF601="Impacto",AF602="Impacto"),(AM601-(+AM601*AK602)),IF(AND(AF601="Probabilidad",AF602="Impacto"),(AM600-(+AM600*AK602)),IF(AF602="Probabilidad",AM601,""))),"")</f>
        <v/>
      </c>
      <c r="AN602" s="51"/>
      <c r="AO602" s="51"/>
      <c r="AP602" s="51"/>
      <c r="AQ602" s="51"/>
      <c r="AR602" s="1014"/>
      <c r="AS602" s="1768"/>
      <c r="AT602" s="1768"/>
      <c r="AU602" s="1770"/>
      <c r="AV602" s="1768"/>
      <c r="AW602" s="1768"/>
      <c r="AX602" s="1770"/>
      <c r="AY602" s="1770"/>
      <c r="AZ602" s="1770"/>
      <c r="BA602" s="1775"/>
      <c r="BB602" s="770"/>
      <c r="BC602" s="770"/>
      <c r="BD602" s="762" t="str">
        <f t="shared" si="48"/>
        <v/>
      </c>
      <c r="BE602" s="757"/>
      <c r="BF602" s="757"/>
      <c r="BG602" s="757"/>
      <c r="BH602" s="757"/>
      <c r="BI602" s="770"/>
      <c r="BJ602" s="770"/>
      <c r="BK602" s="770"/>
      <c r="BL602" s="770"/>
      <c r="BM602" s="749"/>
      <c r="BN602" s="749"/>
      <c r="BO602" s="749"/>
      <c r="BP602" s="749"/>
      <c r="BQ602" s="766"/>
      <c r="BR602" s="890"/>
      <c r="BS602" s="891"/>
      <c r="BT602" s="891"/>
      <c r="BU602" s="1052"/>
      <c r="BV602" s="1192"/>
      <c r="BW602" s="1192"/>
      <c r="BX602" s="1838"/>
      <c r="BY602" s="1854"/>
      <c r="BZ602" s="999"/>
    </row>
    <row r="603" spans="1:78" ht="167" x14ac:dyDescent="0.2">
      <c r="A603" s="1817"/>
      <c r="B603" s="1818"/>
      <c r="C603" s="1819"/>
      <c r="D603" s="1000" t="s">
        <v>1387</v>
      </c>
      <c r="E603" s="1003" t="s">
        <v>992</v>
      </c>
      <c r="F603" s="1006">
        <v>6</v>
      </c>
      <c r="G603" s="994" t="s">
        <v>2060</v>
      </c>
      <c r="H603" s="1012" t="s">
        <v>1246</v>
      </c>
      <c r="I603" s="1015" t="s">
        <v>1215</v>
      </c>
      <c r="J603" s="1812" t="str">
        <f>IF(D603="","",IF(D603="RG",[1]Árbol!A614,IF(D603="RIC",[1]Árbol!A614,IF(D603="RLAFT",[1]Árbol!A614,IF(D603="RF",[1]Árbol!A614,IF(I603="","",(CONCATENATE(I603," ",$M$3," ",G603," ",$M$4," ",O603," ",$M$5," ",N603))))))))</f>
        <v>Pérdida de Disponibilidad de Archivo de Gestión GERENCIA JURIDICA  1 y 3. Pérdida o destrucción  de la informacion (datos personales)
2. Fallas Humanas  1. Ausencia de control de acceso a los expedientes
2. Desconocimiento de Políticas de seguridad de la información
3. Ausencia de planes de continuidad</v>
      </c>
      <c r="K603" s="1021" t="s">
        <v>313</v>
      </c>
      <c r="L603" s="994" t="s">
        <v>1179</v>
      </c>
      <c r="M603" s="1168" t="s">
        <v>1389</v>
      </c>
      <c r="N603" s="994" t="s">
        <v>2042</v>
      </c>
      <c r="O603" s="994" t="s">
        <v>2043</v>
      </c>
      <c r="P603" s="1075" t="s">
        <v>1392</v>
      </c>
      <c r="Q603" s="1133" t="s">
        <v>1392</v>
      </c>
      <c r="R603" s="1015" t="s">
        <v>250</v>
      </c>
      <c r="S603" s="1824">
        <f>IF(R603="Muy Alta",100%,IF(R603="Alta",80%,IF(R603="Media",60%,IF(R603="Baja",40%,IF(R603="Muy Baja",20%,"")))))</f>
        <v>0.4</v>
      </c>
      <c r="T603" s="1015" t="s">
        <v>317</v>
      </c>
      <c r="U603" s="1824">
        <f>IF(T603="Catastrófico",100%,IF(T603="Mayor",80%,IF(T603="Moderado",60%,IF(T603="Menor",40%,IF(T603="Leve",20%,"")))))</f>
        <v>0.2</v>
      </c>
      <c r="V603" s="1015" t="s">
        <v>251</v>
      </c>
      <c r="W603" s="1824">
        <f>IF(V603="Catastrófico",100%,IF(V603="Mayor",80%,IF(V603="Moderado",60%,IF(V603="Menor",40%,IF(V603="Leve",20%,"")))))</f>
        <v>0.4</v>
      </c>
      <c r="X603" s="1029" t="str">
        <f>IF(Y603=100%,"Catastrófico",IF(Y603=80%,"Mayor",IF(Y603=60%,"Moderado",IF(Y603=40%,"Menor",IF(Y603=20%,"Leve","")))))</f>
        <v>Menor</v>
      </c>
      <c r="Y603" s="1824">
        <f>IF(AND(U603="",W603=""),"",MAX(U603,W603))</f>
        <v>0.4</v>
      </c>
      <c r="Z603" s="1824" t="str">
        <f>CONCATENATE(R603,X603)</f>
        <v>BajaMenor</v>
      </c>
      <c r="AA603" s="1032" t="str">
        <f>IF(Z603="Muy AltaLeve","Alto",IF(Z603="Muy AltaMenor","Alto",IF(Z603="Muy AltaModerado","Alto",IF(Z603="Muy AltaMayor","Alto",IF(Z603="Muy AltaCatastrófico","Extremo",IF(Z603="AltaLeve","Moderado",IF(Z603="AltaMenor","Moderado",IF(Z603="AltaModerado","Alto",IF(Z603="AltaMayor","Alto",IF(Z603="AltaCatastrófico","Extremo",IF(Z603="MediaLeve","Moderado",IF(Z603="MediaMenor","Moderado",IF(Z603="MediaModerado","Moderado",IF(Z603="MediaMayor","Alto",IF(Z603="MediaCatastrófico","Extremo",IF(Z603="BajaLeve","Bajo",IF(Z603="BajaMenor","Moderado",IF(Z603="BajaModerado","Moderado",IF(Z603="BajaMayor","Alto",IF(Z603="BajaCatastrófico","Extremo",IF(Z603="Muy BajaLeve","Bajo",IF(Z603="Muy BajaMenor","Bajo",IF(Z603="Muy BajaModerado","Moderado",IF(Z603="Muy BajaMayor","Alto",IF(Z603="Muy BajaCatastrófico","Extremo","")))))))))))))))))))))))))</f>
        <v>Moderado</v>
      </c>
      <c r="AB603" s="97">
        <v>1</v>
      </c>
      <c r="AC603" s="9" t="s">
        <v>2039</v>
      </c>
      <c r="AD603" s="9" t="s">
        <v>1493</v>
      </c>
      <c r="AE603" s="9" t="s">
        <v>2040</v>
      </c>
      <c r="AF603" s="99" t="str">
        <f t="shared" si="47"/>
        <v>Probabilidad</v>
      </c>
      <c r="AG603" s="10" t="s">
        <v>221</v>
      </c>
      <c r="AH603" s="787">
        <f t="shared" si="44"/>
        <v>0.25</v>
      </c>
      <c r="AI603" s="10" t="s">
        <v>734</v>
      </c>
      <c r="AJ603" s="787">
        <f t="shared" si="45"/>
        <v>0.25</v>
      </c>
      <c r="AK603" s="101">
        <f t="shared" si="46"/>
        <v>0.5</v>
      </c>
      <c r="AL603" s="100">
        <f>IFERROR(IF(AF603="Probabilidad",(S603-(+S603*AK603)),IF(AF603="Impacto",S603,"")),"")</f>
        <v>0.2</v>
      </c>
      <c r="AM603" s="100">
        <f>IFERROR(IF(AF603="Impacto",(Y603-(+Y603*AK603)),IF(AF603="Probabilidad",Y603,"")),"")</f>
        <v>0.4</v>
      </c>
      <c r="AN603" s="50" t="s">
        <v>223</v>
      </c>
      <c r="AO603" s="50" t="s">
        <v>291</v>
      </c>
      <c r="AP603" s="50" t="s">
        <v>241</v>
      </c>
      <c r="AQ603" s="50" t="s">
        <v>226</v>
      </c>
      <c r="AR603" s="1764" t="s">
        <v>2041</v>
      </c>
      <c r="AS603" s="1035">
        <f>S603</f>
        <v>0.4</v>
      </c>
      <c r="AT603" s="1035">
        <f>IF(AL603="","",MIN(AL603:AL608))</f>
        <v>9.8000000000000004E-2</v>
      </c>
      <c r="AU603" s="1032" t="str">
        <f>IFERROR(IF(AT603="","",IF(AT603&lt;=0.2,"Muy Baja",IF(AT603&lt;=0.4,"Baja",IF(AT603&lt;=0.6,"Media",IF(AT603&lt;=0.8,"Alta","Muy Alta"))))),"")</f>
        <v>Muy Baja</v>
      </c>
      <c r="AV603" s="1035">
        <f>Y603</f>
        <v>0.4</v>
      </c>
      <c r="AW603" s="1035">
        <f>IF(AM603="","",MIN(AM603:AM608))</f>
        <v>0.4</v>
      </c>
      <c r="AX603" s="1032" t="str">
        <f>IFERROR(IF(AW603="","",IF(AW603&lt;=0.2,"Leve",IF(AW603&lt;=0.4,"Menor",IF(AW603&lt;=0.6,"Moderado",IF(AW603&lt;=0.8,"Mayor","Catastrófico"))))),"")</f>
        <v>Menor</v>
      </c>
      <c r="AY603" s="1032" t="str">
        <f>AA603</f>
        <v>Moderado</v>
      </c>
      <c r="AZ603" s="1032" t="str">
        <f>IFERROR(IF(OR(AND(AU603="Muy Baja",AX603="Leve"),AND(AU603="Muy Baja",AX603="Menor"),AND(AU603="Baja",AX603="Leve")),"Bajo",IF(OR(AND(AU603="Muy baja",AX603="Moderado"),AND(AU603="Baja",AX603="Menor"),AND(AU603="Baja",AX603="Moderado"),AND(AU603="Media",AX603="Leve"),AND(AU603="Media",AX603="Menor"),AND(AU603="Media",AX603="Moderado"),AND(AU603="Alta",AX603="Leve"),AND(AU603="Alta",AX603="Menor")),"Moderado",IF(OR(AND(AU603="Muy Baja",AX603="Mayor"),AND(AU603="Baja",AX603="Mayor"),AND(AU603="Media",AX603="Mayor"),AND(AU603="Alta",AX603="Moderado"),AND(AU603="Alta",AX603="Mayor"),AND(AU603="Muy Alta",AX603="Leve"),AND(AU603="Muy Alta",AX603="Menor"),AND(AU603="Muy Alta",AX603="Moderado"),AND(AU603="Muy Alta",AX603="Mayor")),"Alto",IF(OR(AND(AU603="Muy Baja",AX603="Catastrófico"),AND(AU603="Baja",AX603="Catastrófico"),AND(AU603="Media",AX603="Catastrófico"),AND(AU603="Alta",AX603="Catastrófico"),AND(AU603="Muy Alta",AX603="Catastrófico")),"Extremo","")))),"")</f>
        <v>Bajo</v>
      </c>
      <c r="BA603" s="1015" t="s">
        <v>255</v>
      </c>
      <c r="BB603" s="46"/>
      <c r="BC603" s="46"/>
      <c r="BD603" s="103" t="str">
        <f t="shared" si="48"/>
        <v/>
      </c>
      <c r="BE603" s="9"/>
      <c r="BF603" s="9"/>
      <c r="BG603" s="9"/>
      <c r="BH603" s="9"/>
      <c r="BI603" s="46"/>
      <c r="BJ603" s="46"/>
      <c r="BK603" s="46"/>
      <c r="BL603" s="46"/>
      <c r="BM603" s="48"/>
      <c r="BN603" s="48"/>
      <c r="BO603" s="48"/>
      <c r="BP603" s="48"/>
      <c r="BQ603" s="104"/>
      <c r="BR603" s="797"/>
      <c r="BS603" s="883"/>
      <c r="BT603" s="883"/>
      <c r="BU603" s="1050"/>
      <c r="BV603" s="1075"/>
      <c r="BW603" s="1075"/>
      <c r="BX603" s="1836"/>
      <c r="BY603" s="1839"/>
      <c r="BZ603" s="997"/>
    </row>
    <row r="604" spans="1:78" ht="118" x14ac:dyDescent="0.2">
      <c r="A604" s="1817"/>
      <c r="B604" s="1818"/>
      <c r="C604" s="1819"/>
      <c r="D604" s="1820"/>
      <c r="E604" s="1004"/>
      <c r="F604" s="1759"/>
      <c r="G604" s="995"/>
      <c r="H604" s="1013"/>
      <c r="I604" s="1774"/>
      <c r="J604" s="1767"/>
      <c r="K604" s="1022"/>
      <c r="L604" s="995"/>
      <c r="M604" s="1169"/>
      <c r="N604" s="995"/>
      <c r="O604" s="995"/>
      <c r="P604" s="1191"/>
      <c r="Q604" s="1827"/>
      <c r="R604" s="1774"/>
      <c r="S604" s="1825"/>
      <c r="T604" s="1774"/>
      <c r="U604" s="1825"/>
      <c r="V604" s="1774"/>
      <c r="W604" s="1825"/>
      <c r="X604" s="1781"/>
      <c r="Y604" s="1825"/>
      <c r="Z604" s="1825"/>
      <c r="AA604" s="1769"/>
      <c r="AB604" s="812">
        <v>2</v>
      </c>
      <c r="AC604" s="774" t="s">
        <v>1951</v>
      </c>
      <c r="AD604" s="774" t="s">
        <v>1493</v>
      </c>
      <c r="AE604" s="774" t="s">
        <v>1572</v>
      </c>
      <c r="AF604" s="813" t="str">
        <f t="shared" si="47"/>
        <v>Probabilidad</v>
      </c>
      <c r="AG604" s="780" t="s">
        <v>281</v>
      </c>
      <c r="AH604" s="790">
        <f t="shared" si="44"/>
        <v>0.15</v>
      </c>
      <c r="AI604" s="780" t="s">
        <v>222</v>
      </c>
      <c r="AJ604" s="790">
        <f t="shared" si="45"/>
        <v>0.15</v>
      </c>
      <c r="AK604" s="814">
        <f t="shared" si="46"/>
        <v>0.3</v>
      </c>
      <c r="AL604" s="815">
        <f>IFERROR(IF(AND(AF603="Probabilidad",AF604="Probabilidad"),(AL603-(+AL603*AK604)),IF(AF604="Probabilidad",(S603-(+S603*AK604)),IF(AF604="Impacto",AL603,""))),"")</f>
        <v>0.14000000000000001</v>
      </c>
      <c r="AM604" s="815">
        <f>IFERROR(IF(AND(AF603="Impacto",AF604="Impacto"),(AM603-(+AM603*AK604)),IF(AF604="Impacto",(Y603-(+Y603*AK604)),IF(AF604="Probabilidad",AM603,""))),"")</f>
        <v>0.4</v>
      </c>
      <c r="AN604" s="751" t="s">
        <v>859</v>
      </c>
      <c r="AO604" s="751" t="s">
        <v>245</v>
      </c>
      <c r="AP604" s="751" t="s">
        <v>241</v>
      </c>
      <c r="AQ604" s="751" t="s">
        <v>226</v>
      </c>
      <c r="AR604" s="1013"/>
      <c r="AS604" s="1767"/>
      <c r="AT604" s="1767"/>
      <c r="AU604" s="1769"/>
      <c r="AV604" s="1767"/>
      <c r="AW604" s="1767"/>
      <c r="AX604" s="1769"/>
      <c r="AY604" s="1769"/>
      <c r="AZ604" s="1769"/>
      <c r="BA604" s="1774"/>
      <c r="BB604" s="789"/>
      <c r="BC604" s="789"/>
      <c r="BD604" s="822" t="str">
        <f t="shared" si="48"/>
        <v/>
      </c>
      <c r="BE604" s="774"/>
      <c r="BF604" s="774"/>
      <c r="BG604" s="774"/>
      <c r="BH604" s="774"/>
      <c r="BI604" s="789"/>
      <c r="BJ604" s="789"/>
      <c r="BK604" s="789"/>
      <c r="BL604" s="789"/>
      <c r="BM604" s="791"/>
      <c r="BN604" s="791"/>
      <c r="BO604" s="791"/>
      <c r="BP604" s="791"/>
      <c r="BQ604" s="792"/>
      <c r="BR604" s="796"/>
      <c r="BS604" s="884"/>
      <c r="BT604" s="884"/>
      <c r="BU604" s="1051"/>
      <c r="BV604" s="1191"/>
      <c r="BW604" s="1191"/>
      <c r="BX604" s="1837"/>
      <c r="BY604" s="1840"/>
      <c r="BZ604" s="998"/>
    </row>
    <row r="605" spans="1:78" ht="167" x14ac:dyDescent="0.2">
      <c r="A605" s="1817"/>
      <c r="B605" s="1818"/>
      <c r="C605" s="1819"/>
      <c r="D605" s="1820"/>
      <c r="E605" s="1004"/>
      <c r="F605" s="1759"/>
      <c r="G605" s="995"/>
      <c r="H605" s="1013"/>
      <c r="I605" s="1774"/>
      <c r="J605" s="1767"/>
      <c r="K605" s="1022"/>
      <c r="L605" s="995"/>
      <c r="M605" s="1169"/>
      <c r="N605" s="995"/>
      <c r="O605" s="995"/>
      <c r="P605" s="1191"/>
      <c r="Q605" s="1827"/>
      <c r="R605" s="1774"/>
      <c r="S605" s="1825"/>
      <c r="T605" s="1774"/>
      <c r="U605" s="1825"/>
      <c r="V605" s="1774"/>
      <c r="W605" s="1825"/>
      <c r="X605" s="1781"/>
      <c r="Y605" s="1825"/>
      <c r="Z605" s="1825"/>
      <c r="AA605" s="1769"/>
      <c r="AB605" s="812">
        <v>3</v>
      </c>
      <c r="AC605" s="761" t="s">
        <v>2045</v>
      </c>
      <c r="AD605" s="761">
        <v>3</v>
      </c>
      <c r="AE605" s="761" t="s">
        <v>1552</v>
      </c>
      <c r="AF605" s="813" t="str">
        <f t="shared" si="47"/>
        <v>Probabilidad</v>
      </c>
      <c r="AG605" s="780" t="s">
        <v>281</v>
      </c>
      <c r="AH605" s="790">
        <f t="shared" si="44"/>
        <v>0.15</v>
      </c>
      <c r="AI605" s="780" t="s">
        <v>222</v>
      </c>
      <c r="AJ605" s="790">
        <f t="shared" si="45"/>
        <v>0.15</v>
      </c>
      <c r="AK605" s="814">
        <f t="shared" si="46"/>
        <v>0.3</v>
      </c>
      <c r="AL605" s="815">
        <f>IFERROR(IF(AND(AF604="Probabilidad",AF605="Probabilidad"),(AL604-(+AL604*AK605)),IF(AND(AF604="Impacto",AF605="Probabilidad"),(AL603-(+AL603*AK605)),IF(AF605="Impacto",AL604,""))),"")</f>
        <v>9.8000000000000004E-2</v>
      </c>
      <c r="AM605" s="815">
        <f>IFERROR(IF(AND(AF604="Impacto",AF605="Impacto"),(AM604-(+AM604*AK605)),IF(AND(AF604="Probabilidad",AF605="Impacto"),(AM603-(+AM603*AK605)),IF(AF605="Probabilidad",AM604,""))),"")</f>
        <v>0.4</v>
      </c>
      <c r="AN605" s="751" t="s">
        <v>859</v>
      </c>
      <c r="AO605" s="751" t="s">
        <v>291</v>
      </c>
      <c r="AP605" s="751" t="s">
        <v>241</v>
      </c>
      <c r="AQ605" s="751" t="s">
        <v>226</v>
      </c>
      <c r="AR605" s="1013"/>
      <c r="AS605" s="1767"/>
      <c r="AT605" s="1767"/>
      <c r="AU605" s="1769"/>
      <c r="AV605" s="1767"/>
      <c r="AW605" s="1767"/>
      <c r="AX605" s="1769"/>
      <c r="AY605" s="1769"/>
      <c r="AZ605" s="1769"/>
      <c r="BA605" s="1774"/>
      <c r="BB605" s="789"/>
      <c r="BC605" s="789"/>
      <c r="BD605" s="822" t="str">
        <f t="shared" si="48"/>
        <v/>
      </c>
      <c r="BE605" s="774"/>
      <c r="BF605" s="774"/>
      <c r="BG605" s="774"/>
      <c r="BH605" s="774"/>
      <c r="BI605" s="789"/>
      <c r="BJ605" s="789"/>
      <c r="BK605" s="789"/>
      <c r="BL605" s="789"/>
      <c r="BM605" s="791"/>
      <c r="BN605" s="791"/>
      <c r="BO605" s="791"/>
      <c r="BP605" s="791"/>
      <c r="BQ605" s="792"/>
      <c r="BR605" s="796"/>
      <c r="BS605" s="884"/>
      <c r="BT605" s="884"/>
      <c r="BU605" s="1051"/>
      <c r="BV605" s="1191"/>
      <c r="BW605" s="1191"/>
      <c r="BX605" s="1837"/>
      <c r="BY605" s="1840"/>
      <c r="BZ605" s="998"/>
    </row>
    <row r="606" spans="1:78" ht="16" x14ac:dyDescent="0.2">
      <c r="A606" s="1817"/>
      <c r="B606" s="1818"/>
      <c r="C606" s="1819"/>
      <c r="D606" s="1820"/>
      <c r="E606" s="1004"/>
      <c r="F606" s="1759"/>
      <c r="G606" s="995"/>
      <c r="H606" s="1013"/>
      <c r="I606" s="1774"/>
      <c r="J606" s="1767"/>
      <c r="K606" s="1022"/>
      <c r="L606" s="995"/>
      <c r="M606" s="1169"/>
      <c r="N606" s="995"/>
      <c r="O606" s="995"/>
      <c r="P606" s="1191"/>
      <c r="Q606" s="1827"/>
      <c r="R606" s="1774"/>
      <c r="S606" s="1825"/>
      <c r="T606" s="1774"/>
      <c r="U606" s="1825"/>
      <c r="V606" s="1774"/>
      <c r="W606" s="1825"/>
      <c r="X606" s="1781"/>
      <c r="Y606" s="1825"/>
      <c r="Z606" s="1825"/>
      <c r="AA606" s="1769"/>
      <c r="AB606" s="812">
        <v>4</v>
      </c>
      <c r="AC606" s="774"/>
      <c r="AD606" s="774"/>
      <c r="AE606" s="774"/>
      <c r="AF606" s="813" t="str">
        <f t="shared" si="47"/>
        <v/>
      </c>
      <c r="AG606" s="780"/>
      <c r="AH606" s="790" t="str">
        <f t="shared" si="44"/>
        <v/>
      </c>
      <c r="AI606" s="780"/>
      <c r="AJ606" s="790" t="str">
        <f t="shared" si="45"/>
        <v/>
      </c>
      <c r="AK606" s="814" t="str">
        <f t="shared" si="46"/>
        <v/>
      </c>
      <c r="AL606" s="815" t="str">
        <f>IFERROR(IF(AND(AF605="Probabilidad",AF606="Probabilidad"),(AL605-(+AL605*AK606)),IF(AND(AF605="Impacto",AF606="Probabilidad"),(AL604-(+AL604*AK606)),IF(AF606="Impacto",AL605,""))),"")</f>
        <v/>
      </c>
      <c r="AM606" s="815" t="str">
        <f>IFERROR(IF(AND(AF605="Impacto",AF606="Impacto"),(AM605-(+AM605*AK606)),IF(AND(AF605="Probabilidad",AF606="Impacto"),(AM604-(+AM604*AK606)),IF(AF606="Probabilidad",AM605,""))),"")</f>
        <v/>
      </c>
      <c r="AN606" s="751"/>
      <c r="AO606" s="751"/>
      <c r="AP606" s="751"/>
      <c r="AQ606" s="751"/>
      <c r="AR606" s="1013"/>
      <c r="AS606" s="1767"/>
      <c r="AT606" s="1767"/>
      <c r="AU606" s="1769"/>
      <c r="AV606" s="1767"/>
      <c r="AW606" s="1767"/>
      <c r="AX606" s="1769"/>
      <c r="AY606" s="1769"/>
      <c r="AZ606" s="1769"/>
      <c r="BA606" s="1774"/>
      <c r="BB606" s="789"/>
      <c r="BC606" s="789"/>
      <c r="BD606" s="822" t="str">
        <f t="shared" si="48"/>
        <v/>
      </c>
      <c r="BE606" s="774"/>
      <c r="BF606" s="774"/>
      <c r="BG606" s="774"/>
      <c r="BH606" s="774"/>
      <c r="BI606" s="789"/>
      <c r="BJ606" s="789"/>
      <c r="BK606" s="789"/>
      <c r="BL606" s="789"/>
      <c r="BM606" s="791"/>
      <c r="BN606" s="791"/>
      <c r="BO606" s="791"/>
      <c r="BP606" s="791"/>
      <c r="BQ606" s="792"/>
      <c r="BR606" s="796"/>
      <c r="BS606" s="884"/>
      <c r="BT606" s="884"/>
      <c r="BU606" s="1051"/>
      <c r="BV606" s="1191"/>
      <c r="BW606" s="1191"/>
      <c r="BX606" s="1837"/>
      <c r="BY606" s="1840"/>
      <c r="BZ606" s="998"/>
    </row>
    <row r="607" spans="1:78" ht="16" x14ac:dyDescent="0.2">
      <c r="A607" s="1817"/>
      <c r="B607" s="1818"/>
      <c r="C607" s="1819"/>
      <c r="D607" s="1820"/>
      <c r="E607" s="1004"/>
      <c r="F607" s="1759"/>
      <c r="G607" s="995"/>
      <c r="H607" s="1013"/>
      <c r="I607" s="1774"/>
      <c r="J607" s="1767"/>
      <c r="K607" s="1022"/>
      <c r="L607" s="995"/>
      <c r="M607" s="1169"/>
      <c r="N607" s="995"/>
      <c r="O607" s="995"/>
      <c r="P607" s="1191"/>
      <c r="Q607" s="1827"/>
      <c r="R607" s="1774"/>
      <c r="S607" s="1825"/>
      <c r="T607" s="1774"/>
      <c r="U607" s="1825"/>
      <c r="V607" s="1774"/>
      <c r="W607" s="1825"/>
      <c r="X607" s="1781"/>
      <c r="Y607" s="1825"/>
      <c r="Z607" s="1825"/>
      <c r="AA607" s="1769"/>
      <c r="AB607" s="812">
        <v>5</v>
      </c>
      <c r="AC607" s="774"/>
      <c r="AD607" s="774"/>
      <c r="AE607" s="774"/>
      <c r="AF607" s="813" t="str">
        <f t="shared" si="47"/>
        <v/>
      </c>
      <c r="AG607" s="780"/>
      <c r="AH607" s="790" t="str">
        <f t="shared" si="44"/>
        <v/>
      </c>
      <c r="AI607" s="780"/>
      <c r="AJ607" s="790" t="str">
        <f t="shared" si="45"/>
        <v/>
      </c>
      <c r="AK607" s="814" t="str">
        <f t="shared" si="46"/>
        <v/>
      </c>
      <c r="AL607" s="815" t="str">
        <f>IFERROR(IF(AND(AF606="Probabilidad",AF607="Probabilidad"),(AL606-(+AL606*AK607)),IF(AND(AF606="Impacto",AF607="Probabilidad"),(AL605-(+AL605*AK607)),IF(AF607="Impacto",AL606,""))),"")</f>
        <v/>
      </c>
      <c r="AM607" s="815" t="str">
        <f>IFERROR(IF(AND(AF606="Impacto",AF607="Impacto"),(AM606-(+AM606*AK607)),IF(AND(AF606="Probabilidad",AF607="Impacto"),(AM605-(+AM605*AK607)),IF(AF607="Probabilidad",AM606,""))),"")</f>
        <v/>
      </c>
      <c r="AN607" s="751"/>
      <c r="AO607" s="751"/>
      <c r="AP607" s="751"/>
      <c r="AQ607" s="751"/>
      <c r="AR607" s="1013"/>
      <c r="AS607" s="1767"/>
      <c r="AT607" s="1767"/>
      <c r="AU607" s="1769"/>
      <c r="AV607" s="1767"/>
      <c r="AW607" s="1767"/>
      <c r="AX607" s="1769"/>
      <c r="AY607" s="1769"/>
      <c r="AZ607" s="1769"/>
      <c r="BA607" s="1774"/>
      <c r="BB607" s="789"/>
      <c r="BC607" s="789"/>
      <c r="BD607" s="822" t="str">
        <f t="shared" si="48"/>
        <v/>
      </c>
      <c r="BE607" s="774"/>
      <c r="BF607" s="774"/>
      <c r="BG607" s="774"/>
      <c r="BH607" s="774"/>
      <c r="BI607" s="789"/>
      <c r="BJ607" s="789"/>
      <c r="BK607" s="789"/>
      <c r="BL607" s="789"/>
      <c r="BM607" s="791"/>
      <c r="BN607" s="791"/>
      <c r="BO607" s="791"/>
      <c r="BP607" s="791"/>
      <c r="BQ607" s="792"/>
      <c r="BR607" s="796"/>
      <c r="BS607" s="884"/>
      <c r="BT607" s="884"/>
      <c r="BU607" s="1051"/>
      <c r="BV607" s="1191"/>
      <c r="BW607" s="1191"/>
      <c r="BX607" s="1837"/>
      <c r="BY607" s="1840"/>
      <c r="BZ607" s="998"/>
    </row>
    <row r="608" spans="1:78" ht="17" thickBot="1" x14ac:dyDescent="0.25">
      <c r="A608" s="1817"/>
      <c r="B608" s="1818"/>
      <c r="C608" s="1819"/>
      <c r="D608" s="1821"/>
      <c r="E608" s="1005"/>
      <c r="F608" s="1760"/>
      <c r="G608" s="996"/>
      <c r="H608" s="1014"/>
      <c r="I608" s="1775"/>
      <c r="J608" s="1768"/>
      <c r="K608" s="1023"/>
      <c r="L608" s="996"/>
      <c r="M608" s="1170"/>
      <c r="N608" s="996"/>
      <c r="O608" s="996"/>
      <c r="P608" s="1192"/>
      <c r="Q608" s="1828"/>
      <c r="R608" s="1775"/>
      <c r="S608" s="1826"/>
      <c r="T608" s="1775"/>
      <c r="U608" s="1826"/>
      <c r="V608" s="1775"/>
      <c r="W608" s="1826"/>
      <c r="X608" s="1782"/>
      <c r="Y608" s="1826"/>
      <c r="Z608" s="1826"/>
      <c r="AA608" s="1770"/>
      <c r="AB608" s="773">
        <v>6</v>
      </c>
      <c r="AC608" s="757"/>
      <c r="AD608" s="757"/>
      <c r="AE608" s="757"/>
      <c r="AF608" s="896" t="str">
        <f t="shared" si="47"/>
        <v/>
      </c>
      <c r="AG608" s="888"/>
      <c r="AH608" s="887" t="str">
        <f t="shared" si="44"/>
        <v/>
      </c>
      <c r="AI608" s="888"/>
      <c r="AJ608" s="887" t="str">
        <f t="shared" si="45"/>
        <v/>
      </c>
      <c r="AK608" s="889" t="str">
        <f t="shared" si="46"/>
        <v/>
      </c>
      <c r="AL608" s="815" t="str">
        <f>IFERROR(IF(AND(AF607="Probabilidad",AF608="Probabilidad"),(AL607-(+AL607*AK608)),IF(AND(AF607="Impacto",AF608="Probabilidad"),(AL606-(+AL606*AK608)),IF(AF608="Impacto",AL607,""))),"")</f>
        <v/>
      </c>
      <c r="AM608" s="815" t="str">
        <f>IFERROR(IF(AND(AF607="Impacto",AF608="Impacto"),(AM607-(+AM607*AK608)),IF(AND(AF607="Probabilidad",AF608="Impacto"),(AM606-(+AM606*AK608)),IF(AF608="Probabilidad",AM607,""))),"")</f>
        <v/>
      </c>
      <c r="AN608" s="51"/>
      <c r="AO608" s="51"/>
      <c r="AP608" s="51"/>
      <c r="AQ608" s="51"/>
      <c r="AR608" s="1014"/>
      <c r="AS608" s="1768"/>
      <c r="AT608" s="1768"/>
      <c r="AU608" s="1770"/>
      <c r="AV608" s="1768"/>
      <c r="AW608" s="1768"/>
      <c r="AX608" s="1770"/>
      <c r="AY608" s="1770"/>
      <c r="AZ608" s="1770"/>
      <c r="BA608" s="1775"/>
      <c r="BB608" s="770"/>
      <c r="BC608" s="770"/>
      <c r="BD608" s="762" t="str">
        <f t="shared" si="48"/>
        <v/>
      </c>
      <c r="BE608" s="757"/>
      <c r="BF608" s="757"/>
      <c r="BG608" s="757"/>
      <c r="BH608" s="757"/>
      <c r="BI608" s="770"/>
      <c r="BJ608" s="770"/>
      <c r="BK608" s="770"/>
      <c r="BL608" s="770"/>
      <c r="BM608" s="749"/>
      <c r="BN608" s="749"/>
      <c r="BO608" s="749"/>
      <c r="BP608" s="749"/>
      <c r="BQ608" s="766"/>
      <c r="BR608" s="890"/>
      <c r="BS608" s="891"/>
      <c r="BT608" s="891"/>
      <c r="BU608" s="1052"/>
      <c r="BV608" s="1192"/>
      <c r="BW608" s="1192"/>
      <c r="BX608" s="1838"/>
      <c r="BY608" s="1841"/>
      <c r="BZ608" s="999"/>
    </row>
    <row r="609" spans="1:78" ht="167" x14ac:dyDescent="0.2">
      <c r="A609" s="1817"/>
      <c r="B609" s="1818"/>
      <c r="C609" s="1819"/>
      <c r="D609" s="1000" t="s">
        <v>1387</v>
      </c>
      <c r="E609" s="1003" t="s">
        <v>992</v>
      </c>
      <c r="F609" s="1006">
        <v>7</v>
      </c>
      <c r="G609" s="994" t="s">
        <v>2062</v>
      </c>
      <c r="H609" s="1012" t="s">
        <v>1247</v>
      </c>
      <c r="I609" s="1015" t="s">
        <v>1218</v>
      </c>
      <c r="J609" s="1812" t="str">
        <f>IF(D609="","",IF(D609="RG",[1]Árbol!A620,IF(D609="RIC",[1]Árbol!A620,IF(D609="RLAFT",[1]Árbol!A620,IF(D609="RF",[1]Árbol!A620,IF(I609="","",(CONCATENATE(I609," ",$M$3," ",G609," ",$M$4," ",O609," ",$M$5," ",N609))))))))</f>
        <v>Pérdida de confidencialidad e integridad de Sharepoint de la Gerencia Jurídica  y la Subgerencia de Gestión Jurídica
OneDrive Personal  1. Fenómenos sísmicos
2. Acceso no autorizado de los datos personales
3. Robo de medios o documentos o credenciales  1. Ausencia de control de acceso
2. Desconocimiento o no aplicación de las políticas de seguridad y privacidad de la
información
3. Desconocimiento de la herramienta de OneDrive</v>
      </c>
      <c r="K609" s="1021" t="s">
        <v>313</v>
      </c>
      <c r="L609" s="994" t="s">
        <v>562</v>
      </c>
      <c r="M609" s="1168" t="s">
        <v>1389</v>
      </c>
      <c r="N609" s="994" t="s">
        <v>2031</v>
      </c>
      <c r="O609" s="994" t="s">
        <v>2063</v>
      </c>
      <c r="P609" s="1075" t="s">
        <v>1392</v>
      </c>
      <c r="Q609" s="1133" t="s">
        <v>1392</v>
      </c>
      <c r="R609" s="1015" t="s">
        <v>340</v>
      </c>
      <c r="S609" s="1824">
        <f>IF(R609="Muy Alta",100%,IF(R609="Alta",80%,IF(R609="Media",60%,IF(R609="Baja",40%,IF(R609="Muy Baja",20%,"")))))</f>
        <v>0.8</v>
      </c>
      <c r="T609" s="1015" t="s">
        <v>317</v>
      </c>
      <c r="U609" s="1824">
        <f>IF(T609="Catastrófico",100%,IF(T609="Mayor",80%,IF(T609="Moderado",60%,IF(T609="Menor",40%,IF(T609="Leve",20%,"")))))</f>
        <v>0.2</v>
      </c>
      <c r="V609" s="1015" t="s">
        <v>251</v>
      </c>
      <c r="W609" s="1824">
        <f>IF(V609="Catastrófico",100%,IF(V609="Mayor",80%,IF(V609="Moderado",60%,IF(V609="Menor",40%,IF(V609="Leve",20%,"")))))</f>
        <v>0.4</v>
      </c>
      <c r="X609" s="1029" t="str">
        <f>IF(Y609=100%,"Catastrófico",IF(Y609=80%,"Mayor",IF(Y609=60%,"Moderado",IF(Y609=40%,"Menor",IF(Y609=20%,"Leve","")))))</f>
        <v>Menor</v>
      </c>
      <c r="Y609" s="1824">
        <f>IF(AND(U609="",W609=""),"",MAX(U609,W609))</f>
        <v>0.4</v>
      </c>
      <c r="Z609" s="1824" t="str">
        <f>CONCATENATE(R609,X609)</f>
        <v>AltaMenor</v>
      </c>
      <c r="AA609" s="1032" t="str">
        <f>IF(Z609="Muy AltaLeve","Alto",IF(Z609="Muy AltaMenor","Alto",IF(Z609="Muy AltaModerado","Alto",IF(Z609="Muy AltaMayor","Alto",IF(Z609="Muy AltaCatastrófico","Extremo",IF(Z609="AltaLeve","Moderado",IF(Z609="AltaMenor","Moderado",IF(Z609="AltaModerado","Alto",IF(Z609="AltaMayor","Alto",IF(Z609="AltaCatastrófico","Extremo",IF(Z609="MediaLeve","Moderado",IF(Z609="MediaMenor","Moderado",IF(Z609="MediaModerado","Moderado",IF(Z609="MediaMayor","Alto",IF(Z609="MediaCatastrófico","Extremo",IF(Z609="BajaLeve","Bajo",IF(Z609="BajaMenor","Moderado",IF(Z609="BajaModerado","Moderado",IF(Z609="BajaMayor","Alto",IF(Z609="BajaCatastrófico","Extremo",IF(Z609="Muy BajaLeve","Bajo",IF(Z609="Muy BajaMenor","Bajo",IF(Z609="Muy BajaModerado","Moderado",IF(Z609="Muy BajaMayor","Alto",IF(Z609="Muy BajaCatastrófico","Extremo","")))))))))))))))))))))))))</f>
        <v>Moderado</v>
      </c>
      <c r="AB609" s="97">
        <v>1</v>
      </c>
      <c r="AC609" s="9" t="s">
        <v>1414</v>
      </c>
      <c r="AD609" s="9">
        <v>1.3</v>
      </c>
      <c r="AE609" s="9" t="s">
        <v>1410</v>
      </c>
      <c r="AF609" s="231" t="str">
        <f t="shared" si="47"/>
        <v>Probabilidad</v>
      </c>
      <c r="AG609" s="232" t="s">
        <v>221</v>
      </c>
      <c r="AH609" s="787">
        <f t="shared" si="44"/>
        <v>0.25</v>
      </c>
      <c r="AI609" s="232" t="s">
        <v>222</v>
      </c>
      <c r="AJ609" s="787">
        <f t="shared" si="45"/>
        <v>0.15</v>
      </c>
      <c r="AK609" s="101">
        <f t="shared" si="46"/>
        <v>0.4</v>
      </c>
      <c r="AL609" s="100">
        <f>IFERROR(IF(AF609="Probabilidad",(S609-(+S609*AK609)),IF(AF609="Impacto",S609,"")),"")</f>
        <v>0.48</v>
      </c>
      <c r="AM609" s="100">
        <f>IFERROR(IF(AF609="Impacto",(Y609-(+Y609*AK609)),IF(AF609="Probabilidad",Y609,"")),"")</f>
        <v>0.4</v>
      </c>
      <c r="AN609" s="50" t="s">
        <v>859</v>
      </c>
      <c r="AO609" s="50" t="s">
        <v>291</v>
      </c>
      <c r="AP609" s="50" t="s">
        <v>241</v>
      </c>
      <c r="AQ609" s="50" t="s">
        <v>242</v>
      </c>
      <c r="AR609" s="1764" t="s">
        <v>1448</v>
      </c>
      <c r="AS609" s="1035">
        <f>S609</f>
        <v>0.8</v>
      </c>
      <c r="AT609" s="1035">
        <f>IF(AL609="","",MIN(AL609:AL614))</f>
        <v>0.16799999999999998</v>
      </c>
      <c r="AU609" s="1032" t="str">
        <f>IFERROR(IF(AT609="","",IF(AT609&lt;=0.2,"Muy Baja",IF(AT609&lt;=0.4,"Baja",IF(AT609&lt;=0.6,"Media",IF(AT609&lt;=0.8,"Alta","Muy Alta"))))),"")</f>
        <v>Muy Baja</v>
      </c>
      <c r="AV609" s="1035">
        <f>Y609</f>
        <v>0.4</v>
      </c>
      <c r="AW609" s="1035">
        <f>IF(AM609="","",MIN(AM609:AM614))</f>
        <v>0.22500000000000003</v>
      </c>
      <c r="AX609" s="1032" t="str">
        <f>IFERROR(IF(AW609="","",IF(AW609&lt;=0.2,"Leve",IF(AW609&lt;=0.4,"Menor",IF(AW609&lt;=0.6,"Moderado",IF(AW609&lt;=0.8,"Mayor","Catastrófico"))))),"")</f>
        <v>Menor</v>
      </c>
      <c r="AY609" s="1032" t="str">
        <f>AA609</f>
        <v>Moderado</v>
      </c>
      <c r="AZ609" s="1032" t="str">
        <f>IFERROR(IF(OR(AND(AU609="Muy Baja",AX609="Leve"),AND(AU609="Muy Baja",AX609="Menor"),AND(AU609="Baja",AX609="Leve")),"Bajo",IF(OR(AND(AU609="Muy baja",AX609="Moderado"),AND(AU609="Baja",AX609="Menor"),AND(AU609="Baja",AX609="Moderado"),AND(AU609="Media",AX609="Leve"),AND(AU609="Media",AX609="Menor"),AND(AU609="Media",AX609="Moderado"),AND(AU609="Alta",AX609="Leve"),AND(AU609="Alta",AX609="Menor")),"Moderado",IF(OR(AND(AU609="Muy Baja",AX609="Mayor"),AND(AU609="Baja",AX609="Mayor"),AND(AU609="Media",AX609="Mayor"),AND(AU609="Alta",AX609="Moderado"),AND(AU609="Alta",AX609="Mayor"),AND(AU609="Muy Alta",AX609="Leve"),AND(AU609="Muy Alta",AX609="Menor"),AND(AU609="Muy Alta",AX609="Moderado"),AND(AU609="Muy Alta",AX609="Mayor")),"Alto",IF(OR(AND(AU609="Muy Baja",AX609="Catastrófico"),AND(AU609="Baja",AX609="Catastrófico"),AND(AU609="Media",AX609="Catastrófico"),AND(AU609="Alta",AX609="Catastrófico"),AND(AU609="Muy Alta",AX609="Catastrófico")),"Extremo","")))),"")</f>
        <v>Bajo</v>
      </c>
      <c r="BA609" s="1015" t="s">
        <v>255</v>
      </c>
      <c r="BB609" s="46"/>
      <c r="BC609" s="46"/>
      <c r="BD609" s="103" t="str">
        <f t="shared" si="48"/>
        <v/>
      </c>
      <c r="BE609" s="9"/>
      <c r="BF609" s="9"/>
      <c r="BG609" s="9"/>
      <c r="BH609" s="9"/>
      <c r="BI609" s="46"/>
      <c r="BJ609" s="46"/>
      <c r="BK609" s="46"/>
      <c r="BL609" s="46"/>
      <c r="BM609" s="48"/>
      <c r="BN609" s="48"/>
      <c r="BO609" s="48"/>
      <c r="BP609" s="48"/>
      <c r="BQ609" s="104"/>
      <c r="BR609" s="797"/>
      <c r="BS609" s="883"/>
      <c r="BT609" s="883"/>
      <c r="BU609" s="1050"/>
      <c r="BV609" s="1075"/>
      <c r="BW609" s="1075"/>
      <c r="BX609" s="1836"/>
      <c r="BY609" s="1839"/>
      <c r="BZ609" s="997"/>
    </row>
    <row r="610" spans="1:78" ht="145" x14ac:dyDescent="0.2">
      <c r="A610" s="1817"/>
      <c r="B610" s="1818"/>
      <c r="C610" s="1819"/>
      <c r="D610" s="1820"/>
      <c r="E610" s="1004"/>
      <c r="F610" s="1759"/>
      <c r="G610" s="995"/>
      <c r="H610" s="1013"/>
      <c r="I610" s="1774"/>
      <c r="J610" s="1767"/>
      <c r="K610" s="1022"/>
      <c r="L610" s="995"/>
      <c r="M610" s="1169"/>
      <c r="N610" s="995"/>
      <c r="O610" s="995"/>
      <c r="P610" s="1191"/>
      <c r="Q610" s="1827"/>
      <c r="R610" s="1774"/>
      <c r="S610" s="1825"/>
      <c r="T610" s="1774"/>
      <c r="U610" s="1825"/>
      <c r="V610" s="1774"/>
      <c r="W610" s="1825"/>
      <c r="X610" s="1781"/>
      <c r="Y610" s="1825"/>
      <c r="Z610" s="1825"/>
      <c r="AA610" s="1769"/>
      <c r="AB610" s="812">
        <v>2</v>
      </c>
      <c r="AC610" s="774" t="s">
        <v>2033</v>
      </c>
      <c r="AD610" s="774">
        <v>2</v>
      </c>
      <c r="AE610" s="774" t="s">
        <v>2034</v>
      </c>
      <c r="AF610" s="813" t="str">
        <f t="shared" si="47"/>
        <v>Impacto</v>
      </c>
      <c r="AG610" s="780" t="s">
        <v>264</v>
      </c>
      <c r="AH610" s="790">
        <f t="shared" si="44"/>
        <v>0.1</v>
      </c>
      <c r="AI610" s="780" t="s">
        <v>222</v>
      </c>
      <c r="AJ610" s="790">
        <f t="shared" si="45"/>
        <v>0.15</v>
      </c>
      <c r="AK610" s="814">
        <f t="shared" si="46"/>
        <v>0.25</v>
      </c>
      <c r="AL610" s="815">
        <f>IFERROR(IF(AND(AF609="Probabilidad",AF610="Probabilidad"),(AL609-(+AL609*AK610)),IF(AF610="Probabilidad",(S609-(+S609*AK610)),IF(AF610="Impacto",AL609,""))),"")</f>
        <v>0.48</v>
      </c>
      <c r="AM610" s="815">
        <f>IFERROR(IF(AND(AF609="Impacto",AF610="Impacto"),(AM609-(+AM609*AK610)),IF(AF610="Impacto",(Y609-(Y609*AK610)),IF(AF610="Probabilidad",AM609,""))),"")</f>
        <v>0.30000000000000004</v>
      </c>
      <c r="AN610" s="751" t="s">
        <v>223</v>
      </c>
      <c r="AO610" s="751" t="s">
        <v>443</v>
      </c>
      <c r="AP610" s="751" t="s">
        <v>241</v>
      </c>
      <c r="AQ610" s="751" t="s">
        <v>226</v>
      </c>
      <c r="AR610" s="1013"/>
      <c r="AS610" s="1767"/>
      <c r="AT610" s="1767"/>
      <c r="AU610" s="1769"/>
      <c r="AV610" s="1767"/>
      <c r="AW610" s="1767"/>
      <c r="AX610" s="1769"/>
      <c r="AY610" s="1769"/>
      <c r="AZ610" s="1769"/>
      <c r="BA610" s="1774"/>
      <c r="BB610" s="789"/>
      <c r="BC610" s="789"/>
      <c r="BD610" s="822" t="str">
        <f t="shared" si="48"/>
        <v/>
      </c>
      <c r="BE610" s="774"/>
      <c r="BF610" s="774"/>
      <c r="BG610" s="774"/>
      <c r="BH610" s="774"/>
      <c r="BI610" s="789"/>
      <c r="BJ610" s="789"/>
      <c r="BK610" s="789"/>
      <c r="BL610" s="789"/>
      <c r="BM610" s="791"/>
      <c r="BN610" s="791"/>
      <c r="BO610" s="791"/>
      <c r="BP610" s="791"/>
      <c r="BQ610" s="792"/>
      <c r="BR610" s="796"/>
      <c r="BS610" s="884"/>
      <c r="BT610" s="884"/>
      <c r="BU610" s="1051"/>
      <c r="BV610" s="1191"/>
      <c r="BW610" s="1191"/>
      <c r="BX610" s="1837"/>
      <c r="BY610" s="1840"/>
      <c r="BZ610" s="998"/>
    </row>
    <row r="611" spans="1:78" ht="118" x14ac:dyDescent="0.2">
      <c r="A611" s="1817"/>
      <c r="B611" s="1818"/>
      <c r="C611" s="1819"/>
      <c r="D611" s="1820"/>
      <c r="E611" s="1004"/>
      <c r="F611" s="1759"/>
      <c r="G611" s="995"/>
      <c r="H611" s="1013"/>
      <c r="I611" s="1774"/>
      <c r="J611" s="1767"/>
      <c r="K611" s="1022"/>
      <c r="L611" s="995"/>
      <c r="M611" s="1169"/>
      <c r="N611" s="995"/>
      <c r="O611" s="995"/>
      <c r="P611" s="1191"/>
      <c r="Q611" s="1827"/>
      <c r="R611" s="1774"/>
      <c r="S611" s="1825"/>
      <c r="T611" s="1774"/>
      <c r="U611" s="1825"/>
      <c r="V611" s="1774"/>
      <c r="W611" s="1825"/>
      <c r="X611" s="1781"/>
      <c r="Y611" s="1825"/>
      <c r="Z611" s="1825"/>
      <c r="AA611" s="1769"/>
      <c r="AB611" s="812">
        <v>3</v>
      </c>
      <c r="AC611" s="774" t="s">
        <v>1409</v>
      </c>
      <c r="AD611" s="774">
        <v>1</v>
      </c>
      <c r="AE611" s="774" t="s">
        <v>1420</v>
      </c>
      <c r="AF611" s="813" t="str">
        <f t="shared" si="47"/>
        <v>Probabilidad</v>
      </c>
      <c r="AG611" s="780" t="s">
        <v>281</v>
      </c>
      <c r="AH611" s="790">
        <f t="shared" si="44"/>
        <v>0.15</v>
      </c>
      <c r="AI611" s="780" t="s">
        <v>222</v>
      </c>
      <c r="AJ611" s="790">
        <f t="shared" si="45"/>
        <v>0.15</v>
      </c>
      <c r="AK611" s="814">
        <f t="shared" si="46"/>
        <v>0.3</v>
      </c>
      <c r="AL611" s="815">
        <f>IFERROR(IF(AND(AF610="Probabilidad",AF611="Probabilidad"),(AL610-(+AL610*AK611)),IF(AND(AF610="Impacto",AF611="Probabilidad"),(AL609-(+AL609*AK611)),IF(AF611="Impacto",AL610,""))),"")</f>
        <v>0.33599999999999997</v>
      </c>
      <c r="AM611" s="815">
        <f>IFERROR(IF(AND(AF610="Impacto",AF611="Impacto"),(AM610-(+AM610*AK611)),IF(AND(AF610="Probabilidad",AF611="Impacto"),(AM609-(+AM609*AK611)),IF(AF611="Probabilidad",AM610,""))),"")</f>
        <v>0.30000000000000004</v>
      </c>
      <c r="AN611" s="751" t="s">
        <v>859</v>
      </c>
      <c r="AO611" s="751" t="s">
        <v>245</v>
      </c>
      <c r="AP611" s="751" t="s">
        <v>241</v>
      </c>
      <c r="AQ611" s="751" t="s">
        <v>226</v>
      </c>
      <c r="AR611" s="1013"/>
      <c r="AS611" s="1767"/>
      <c r="AT611" s="1767"/>
      <c r="AU611" s="1769"/>
      <c r="AV611" s="1767"/>
      <c r="AW611" s="1767"/>
      <c r="AX611" s="1769"/>
      <c r="AY611" s="1769"/>
      <c r="AZ611" s="1769"/>
      <c r="BA611" s="1774"/>
      <c r="BB611" s="789"/>
      <c r="BC611" s="789"/>
      <c r="BD611" s="822" t="str">
        <f t="shared" si="48"/>
        <v/>
      </c>
      <c r="BE611" s="774"/>
      <c r="BF611" s="774"/>
      <c r="BG611" s="774"/>
      <c r="BH611" s="774"/>
      <c r="BI611" s="789"/>
      <c r="BJ611" s="789"/>
      <c r="BK611" s="789"/>
      <c r="BL611" s="789"/>
      <c r="BM611" s="791"/>
      <c r="BN611" s="791"/>
      <c r="BO611" s="791"/>
      <c r="BP611" s="791"/>
      <c r="BQ611" s="792"/>
      <c r="BR611" s="796"/>
      <c r="BS611" s="884"/>
      <c r="BT611" s="884"/>
      <c r="BU611" s="1051"/>
      <c r="BV611" s="1191"/>
      <c r="BW611" s="1191"/>
      <c r="BX611" s="1837"/>
      <c r="BY611" s="1840"/>
      <c r="BZ611" s="998"/>
    </row>
    <row r="612" spans="1:78" ht="145" x14ac:dyDescent="0.2">
      <c r="A612" s="1817"/>
      <c r="B612" s="1818"/>
      <c r="C612" s="1819"/>
      <c r="D612" s="1820"/>
      <c r="E612" s="1004"/>
      <c r="F612" s="1759"/>
      <c r="G612" s="995"/>
      <c r="H612" s="1013"/>
      <c r="I612" s="1774"/>
      <c r="J612" s="1767"/>
      <c r="K612" s="1022"/>
      <c r="L612" s="995"/>
      <c r="M612" s="1169"/>
      <c r="N612" s="995"/>
      <c r="O612" s="995"/>
      <c r="P612" s="1191"/>
      <c r="Q612" s="1827"/>
      <c r="R612" s="1774"/>
      <c r="S612" s="1825"/>
      <c r="T612" s="1774"/>
      <c r="U612" s="1825"/>
      <c r="V612" s="1774"/>
      <c r="W612" s="1825"/>
      <c r="X612" s="1781"/>
      <c r="Y612" s="1825"/>
      <c r="Z612" s="1825"/>
      <c r="AA612" s="1769"/>
      <c r="AB612" s="812">
        <v>4</v>
      </c>
      <c r="AC612" s="774" t="s">
        <v>1402</v>
      </c>
      <c r="AD612" s="774">
        <v>2</v>
      </c>
      <c r="AE612" s="774" t="s">
        <v>1403</v>
      </c>
      <c r="AF612" s="813" t="str">
        <f t="shared" si="47"/>
        <v>Probabilidad</v>
      </c>
      <c r="AG612" s="780" t="s">
        <v>221</v>
      </c>
      <c r="AH612" s="790">
        <f t="shared" si="44"/>
        <v>0.25</v>
      </c>
      <c r="AI612" s="780" t="s">
        <v>734</v>
      </c>
      <c r="AJ612" s="790">
        <f t="shared" si="45"/>
        <v>0.25</v>
      </c>
      <c r="AK612" s="814">
        <f t="shared" si="46"/>
        <v>0.5</v>
      </c>
      <c r="AL612" s="815">
        <f>IFERROR(IF(AND(AF611="Probabilidad",AF612="Probabilidad"),(AL611-(+AL611*AK612)),IF(AND(AF611="Impacto",AF612="Probabilidad"),(AL610-(+AL610*AK612)),IF(AF612="Impacto",AL611,""))),"")</f>
        <v>0.16799999999999998</v>
      </c>
      <c r="AM612" s="815">
        <f>IFERROR(IF(AND(AF611="Impacto",AF612="Impacto"),(AM611-(+AM611*AK612)),IF(AND(AF611="Probabilidad",AF612="Impacto"),(AM610-(+AM610*AK612)),IF(AF612="Probabilidad",AM611,""))),"")</f>
        <v>0.30000000000000004</v>
      </c>
      <c r="AN612" s="751" t="s">
        <v>223</v>
      </c>
      <c r="AO612" s="751" t="s">
        <v>443</v>
      </c>
      <c r="AP612" s="751" t="s">
        <v>241</v>
      </c>
      <c r="AQ612" s="751" t="s">
        <v>226</v>
      </c>
      <c r="AR612" s="1013"/>
      <c r="AS612" s="1767"/>
      <c r="AT612" s="1767"/>
      <c r="AU612" s="1769"/>
      <c r="AV612" s="1767"/>
      <c r="AW612" s="1767"/>
      <c r="AX612" s="1769"/>
      <c r="AY612" s="1769"/>
      <c r="AZ612" s="1769"/>
      <c r="BA612" s="1774"/>
      <c r="BB612" s="789"/>
      <c r="BC612" s="789"/>
      <c r="BD612" s="822" t="str">
        <f t="shared" si="48"/>
        <v/>
      </c>
      <c r="BE612" s="774"/>
      <c r="BF612" s="774"/>
      <c r="BG612" s="774"/>
      <c r="BH612" s="774"/>
      <c r="BI612" s="789"/>
      <c r="BJ612" s="789"/>
      <c r="BK612" s="789"/>
      <c r="BL612" s="789"/>
      <c r="BM612" s="791"/>
      <c r="BN612" s="791"/>
      <c r="BO612" s="791"/>
      <c r="BP612" s="791"/>
      <c r="BQ612" s="792"/>
      <c r="BR612" s="796"/>
      <c r="BS612" s="884"/>
      <c r="BT612" s="884"/>
      <c r="BU612" s="1051"/>
      <c r="BV612" s="1191"/>
      <c r="BW612" s="1191"/>
      <c r="BX612" s="1837"/>
      <c r="BY612" s="1840"/>
      <c r="BZ612" s="998"/>
    </row>
    <row r="613" spans="1:78" ht="167" x14ac:dyDescent="0.2">
      <c r="A613" s="1817"/>
      <c r="B613" s="1818"/>
      <c r="C613" s="1819"/>
      <c r="D613" s="1820"/>
      <c r="E613" s="1004"/>
      <c r="F613" s="1759"/>
      <c r="G613" s="995"/>
      <c r="H613" s="1013"/>
      <c r="I613" s="1774"/>
      <c r="J613" s="1767"/>
      <c r="K613" s="1022"/>
      <c r="L613" s="995"/>
      <c r="M613" s="1169"/>
      <c r="N613" s="995"/>
      <c r="O613" s="995"/>
      <c r="P613" s="1191"/>
      <c r="Q613" s="1827"/>
      <c r="R613" s="1774"/>
      <c r="S613" s="1825"/>
      <c r="T613" s="1774"/>
      <c r="U613" s="1825"/>
      <c r="V613" s="1774"/>
      <c r="W613" s="1825"/>
      <c r="X613" s="1781"/>
      <c r="Y613" s="1825"/>
      <c r="Z613" s="1825"/>
      <c r="AA613" s="1769"/>
      <c r="AB613" s="812">
        <v>5</v>
      </c>
      <c r="AC613" s="774" t="s">
        <v>1421</v>
      </c>
      <c r="AD613" s="774">
        <v>2</v>
      </c>
      <c r="AE613" s="774" t="s">
        <v>1403</v>
      </c>
      <c r="AF613" s="813" t="str">
        <f t="shared" si="47"/>
        <v>Impacto</v>
      </c>
      <c r="AG613" s="780" t="s">
        <v>264</v>
      </c>
      <c r="AH613" s="790">
        <f t="shared" ref="AH613:AH631" si="49">IF(AG613="","",IF(AG613="Preventivo",25%,IF(AG613="Detectivo",15%,IF(AG613="Correctivo",10%))))</f>
        <v>0.1</v>
      </c>
      <c r="AI613" s="780" t="s">
        <v>222</v>
      </c>
      <c r="AJ613" s="790">
        <f t="shared" ref="AJ613:AJ631" si="50">IF(AI613="Automático",25%,IF(AI613="Manual",15%,""))</f>
        <v>0.15</v>
      </c>
      <c r="AK613" s="814">
        <f t="shared" ref="AK613:AK631" si="51">IF(OR(AH613="",AJ613=""),"",AH613+AJ613)</f>
        <v>0.25</v>
      </c>
      <c r="AL613" s="815">
        <f>IFERROR(IF(AND(AF612="Probabilidad",AF613="Probabilidad"),(AL612-(+AL612*AK613)),IF(AND(AF612="Impacto",AF613="Probabilidad"),(AL611-(+AL611*AK613)),IF(AF613="Impacto",AL612,""))),"")</f>
        <v>0.16799999999999998</v>
      </c>
      <c r="AM613" s="815">
        <f>IFERROR(IF(AND(AF612="Impacto",AF613="Impacto"),(AM612-(+AM612*AK613)),IF(AND(AF612="Probabilidad",AF613="Impacto"),(AM611-(+AM611*AK613)),IF(AF613="Probabilidad",AM612,""))),"")</f>
        <v>0.22500000000000003</v>
      </c>
      <c r="AN613" s="751" t="s">
        <v>223</v>
      </c>
      <c r="AO613" s="751" t="s">
        <v>291</v>
      </c>
      <c r="AP613" s="751" t="s">
        <v>241</v>
      </c>
      <c r="AQ613" s="751" t="s">
        <v>226</v>
      </c>
      <c r="AR613" s="1013"/>
      <c r="AS613" s="1767"/>
      <c r="AT613" s="1767"/>
      <c r="AU613" s="1769"/>
      <c r="AV613" s="1767"/>
      <c r="AW613" s="1767"/>
      <c r="AX613" s="1769"/>
      <c r="AY613" s="1769"/>
      <c r="AZ613" s="1769"/>
      <c r="BA613" s="1774"/>
      <c r="BB613" s="789"/>
      <c r="BC613" s="789"/>
      <c r="BD613" s="822" t="str">
        <f t="shared" si="48"/>
        <v/>
      </c>
      <c r="BE613" s="774"/>
      <c r="BF613" s="774"/>
      <c r="BG613" s="774"/>
      <c r="BH613" s="774"/>
      <c r="BI613" s="789"/>
      <c r="BJ613" s="789"/>
      <c r="BK613" s="789"/>
      <c r="BL613" s="789"/>
      <c r="BM613" s="791"/>
      <c r="BN613" s="791"/>
      <c r="BO613" s="791"/>
      <c r="BP613" s="791"/>
      <c r="BQ613" s="792"/>
      <c r="BR613" s="796"/>
      <c r="BS613" s="884"/>
      <c r="BT613" s="884"/>
      <c r="BU613" s="1051"/>
      <c r="BV613" s="1191"/>
      <c r="BW613" s="1191"/>
      <c r="BX613" s="1837"/>
      <c r="BY613" s="1840"/>
      <c r="BZ613" s="998"/>
    </row>
    <row r="614" spans="1:78" ht="17" thickBot="1" x14ac:dyDescent="0.25">
      <c r="A614" s="1817"/>
      <c r="B614" s="1818"/>
      <c r="C614" s="1819"/>
      <c r="D614" s="1821"/>
      <c r="E614" s="1005"/>
      <c r="F614" s="1760"/>
      <c r="G614" s="996"/>
      <c r="H614" s="1014"/>
      <c r="I614" s="1775"/>
      <c r="J614" s="1768"/>
      <c r="K614" s="1023"/>
      <c r="L614" s="996"/>
      <c r="M614" s="1170"/>
      <c r="N614" s="996"/>
      <c r="O614" s="996"/>
      <c r="P614" s="1192"/>
      <c r="Q614" s="1828"/>
      <c r="R614" s="1775"/>
      <c r="S614" s="1826"/>
      <c r="T614" s="1775"/>
      <c r="U614" s="1826"/>
      <c r="V614" s="1775"/>
      <c r="W614" s="1826"/>
      <c r="X614" s="1782"/>
      <c r="Y614" s="1826"/>
      <c r="Z614" s="1826"/>
      <c r="AA614" s="1770"/>
      <c r="AB614" s="773">
        <v>6</v>
      </c>
      <c r="AC614" s="757"/>
      <c r="AD614" s="757"/>
      <c r="AE614" s="757"/>
      <c r="AF614" s="819" t="str">
        <f t="shared" ref="AF614:AF631" si="52">IF(OR(AG614="Preventivo",AG614="Detectivo"),"Probabilidad",IF(AG614="Correctivo","Impacto",""))</f>
        <v/>
      </c>
      <c r="AG614" s="902"/>
      <c r="AH614" s="887" t="str">
        <f t="shared" si="49"/>
        <v/>
      </c>
      <c r="AI614" s="902"/>
      <c r="AJ614" s="887" t="str">
        <f t="shared" si="50"/>
        <v/>
      </c>
      <c r="AK614" s="889" t="str">
        <f t="shared" si="51"/>
        <v/>
      </c>
      <c r="AL614" s="815" t="str">
        <f>IFERROR(IF(AND(AF613="Probabilidad",AF614="Probabilidad"),(AL613-(+AL613*AK614)),IF(AND(AF613="Impacto",AF614="Probabilidad"),(AL612-(+AL612*AK614)),IF(AF614="Impacto",AL613,""))),"")</f>
        <v/>
      </c>
      <c r="AM614" s="815" t="str">
        <f>IFERROR(IF(AND(AF613="Impacto",AF614="Impacto"),(AM613-(+AM613*AK614)),IF(AND(AF613="Probabilidad",AF614="Impacto"),(AM612-(+AM612*AK614)),IF(AF614="Probabilidad",AM613,""))),"")</f>
        <v/>
      </c>
      <c r="AN614" s="51"/>
      <c r="AO614" s="51"/>
      <c r="AP614" s="51"/>
      <c r="AQ614" s="51"/>
      <c r="AR614" s="1014"/>
      <c r="AS614" s="1768"/>
      <c r="AT614" s="1768"/>
      <c r="AU614" s="1770"/>
      <c r="AV614" s="1768"/>
      <c r="AW614" s="1768"/>
      <c r="AX614" s="1770"/>
      <c r="AY614" s="1770"/>
      <c r="AZ614" s="1770"/>
      <c r="BA614" s="1775"/>
      <c r="BB614" s="770"/>
      <c r="BC614" s="770"/>
      <c r="BD614" s="762" t="str">
        <f t="shared" si="48"/>
        <v/>
      </c>
      <c r="BE614" s="757"/>
      <c r="BF614" s="757"/>
      <c r="BG614" s="757"/>
      <c r="BH614" s="757"/>
      <c r="BI614" s="770"/>
      <c r="BJ614" s="770"/>
      <c r="BK614" s="770"/>
      <c r="BL614" s="770"/>
      <c r="BM614" s="749"/>
      <c r="BN614" s="749"/>
      <c r="BO614" s="749"/>
      <c r="BP614" s="749"/>
      <c r="BQ614" s="766"/>
      <c r="BR614" s="890"/>
      <c r="BS614" s="891"/>
      <c r="BT614" s="891"/>
      <c r="BU614" s="1052"/>
      <c r="BV614" s="1192"/>
      <c r="BW614" s="1192"/>
      <c r="BX614" s="1838"/>
      <c r="BY614" s="1841"/>
      <c r="BZ614" s="999"/>
    </row>
    <row r="615" spans="1:78" ht="145" x14ac:dyDescent="0.2">
      <c r="A615" s="1817"/>
      <c r="B615" s="1818"/>
      <c r="C615" s="1819"/>
      <c r="D615" s="1000" t="s">
        <v>1387</v>
      </c>
      <c r="E615" s="1003" t="s">
        <v>992</v>
      </c>
      <c r="F615" s="1006">
        <v>8</v>
      </c>
      <c r="G615" s="994" t="s">
        <v>2062</v>
      </c>
      <c r="H615" s="1012" t="s">
        <v>1247</v>
      </c>
      <c r="I615" s="1015" t="s">
        <v>1215</v>
      </c>
      <c r="J615" s="1812" t="str">
        <f>IF(D615="","",IF(D615="RG",[1]Árbol!A626,IF(D615="RIC",[1]Árbol!A626,IF(D615="RLAFT",[1]Árbol!A626,IF(D615="RF",[1]Árbol!A626,IF(I615="","",(CONCATENATE(I615," ",$M$3," ",G615," ",$M$4," ",O615," ",$M$5," ",N615))))))))</f>
        <v xml:space="preserve">Pérdida de Disponibilidad de Sharepoint de la Gerencia Jurídica  y la Subgerencia de Gestión Jurídica
OneDrive Personal  1. Perdida o hurto  de información                                            2. Espionaje remoto                                                                                                                    3 Corrupción de los datos         1. Desconocimiento de las políticas de seguridad de la información                                                                                                        2. Ausencia de copias de respaldo                                                                             3. Asignación errada de los derechos de acceso                                                                              </v>
      </c>
      <c r="K615" s="1021" t="s">
        <v>313</v>
      </c>
      <c r="L615" s="994" t="s">
        <v>562</v>
      </c>
      <c r="M615" s="1168" t="s">
        <v>1389</v>
      </c>
      <c r="N615" s="994" t="s">
        <v>1526</v>
      </c>
      <c r="O615" s="994" t="s">
        <v>2064</v>
      </c>
      <c r="P615" s="1075" t="s">
        <v>1392</v>
      </c>
      <c r="Q615" s="1133" t="s">
        <v>1392</v>
      </c>
      <c r="R615" s="1015" t="s">
        <v>340</v>
      </c>
      <c r="S615" s="1824">
        <f>IF(R615="Muy Alta",100%,IF(R615="Alta",80%,IF(R615="Media",60%,IF(R615="Baja",40%,IF(R615="Muy Baja",20%,"")))))</f>
        <v>0.8</v>
      </c>
      <c r="T615" s="1015" t="s">
        <v>317</v>
      </c>
      <c r="U615" s="1824">
        <f>IF(T615="Catastrófico",100%,IF(T615="Mayor",80%,IF(T615="Moderado",60%,IF(T615="Menor",40%,IF(T615="Leve",20%,"")))))</f>
        <v>0.2</v>
      </c>
      <c r="V615" s="1015" t="s">
        <v>251</v>
      </c>
      <c r="W615" s="1824">
        <f>IF(V615="Catastrófico",100%,IF(V615="Mayor",80%,IF(V615="Moderado",60%,IF(V615="Menor",40%,IF(V615="Leve",20%,"")))))</f>
        <v>0.4</v>
      </c>
      <c r="X615" s="1029" t="str">
        <f>IF(Y615=100%,"Catastrófico",IF(Y615=80%,"Mayor",IF(Y615=60%,"Moderado",IF(Y615=40%,"Menor",IF(Y615=20%,"Leve","")))))</f>
        <v>Menor</v>
      </c>
      <c r="Y615" s="1824">
        <f>IF(AND(U615="",W615=""),"",MAX(U615,W615))</f>
        <v>0.4</v>
      </c>
      <c r="Z615" s="1824" t="str">
        <f>CONCATENATE(R615,X615)</f>
        <v>AltaMenor</v>
      </c>
      <c r="AA615" s="1032" t="str">
        <f>IF(Z615="Muy AltaLeve","Alto",IF(Z615="Muy AltaMenor","Alto",IF(Z615="Muy AltaModerado","Alto",IF(Z615="Muy AltaMayor","Alto",IF(Z615="Muy AltaCatastrófico","Extremo",IF(Z615="AltaLeve","Moderado",IF(Z615="AltaMenor","Moderado",IF(Z615="AltaModerado","Alto",IF(Z615="AltaMayor","Alto",IF(Z615="AltaCatastrófico","Extremo",IF(Z615="MediaLeve","Moderado",IF(Z615="MediaMenor","Moderado",IF(Z615="MediaModerado","Moderado",IF(Z615="MediaMayor","Alto",IF(Z615="MediaCatastrófico","Extremo",IF(Z615="BajaLeve","Bajo",IF(Z615="BajaMenor","Moderado",IF(Z615="BajaModerado","Moderado",IF(Z615="BajaMayor","Alto",IF(Z615="BajaCatastrófico","Extremo",IF(Z615="Muy BajaLeve","Bajo",IF(Z615="Muy BajaMenor","Bajo",IF(Z615="Muy BajaModerado","Moderado",IF(Z615="Muy BajaMayor","Alto",IF(Z615="Muy BajaCatastrófico","Extremo","")))))))))))))))))))))))))</f>
        <v>Moderado</v>
      </c>
      <c r="AB615" s="97">
        <v>1</v>
      </c>
      <c r="AC615" s="9" t="s">
        <v>1402</v>
      </c>
      <c r="AD615" s="9">
        <v>3</v>
      </c>
      <c r="AE615" s="9" t="s">
        <v>1403</v>
      </c>
      <c r="AF615" s="99" t="str">
        <f t="shared" si="52"/>
        <v>Probabilidad</v>
      </c>
      <c r="AG615" s="10" t="s">
        <v>221</v>
      </c>
      <c r="AH615" s="787">
        <f t="shared" si="49"/>
        <v>0.25</v>
      </c>
      <c r="AI615" s="10" t="s">
        <v>734</v>
      </c>
      <c r="AJ615" s="787">
        <f t="shared" si="50"/>
        <v>0.25</v>
      </c>
      <c r="AK615" s="101">
        <f t="shared" si="51"/>
        <v>0.5</v>
      </c>
      <c r="AL615" s="100">
        <f>IFERROR(IF(AF615="Probabilidad",(S615-(+S615*AK615)),IF(AF615="Impacto",S615,"")),"")</f>
        <v>0.4</v>
      </c>
      <c r="AM615" s="100">
        <f>IFERROR(IF(AF615="Impacto",(Y615-(+Y615*AK615)),IF(AF615="Probabilidad",Y615,"")),"")</f>
        <v>0.4</v>
      </c>
      <c r="AN615" s="50" t="s">
        <v>223</v>
      </c>
      <c r="AO615" s="50" t="s">
        <v>443</v>
      </c>
      <c r="AP615" s="50" t="s">
        <v>241</v>
      </c>
      <c r="AQ615" s="50" t="s">
        <v>242</v>
      </c>
      <c r="AR615" s="1764" t="s">
        <v>1404</v>
      </c>
      <c r="AS615" s="1035">
        <f>S615</f>
        <v>0.8</v>
      </c>
      <c r="AT615" s="1035">
        <f>IF(AL615="","",MIN(AL615:AL620))</f>
        <v>0.16799999999999998</v>
      </c>
      <c r="AU615" s="1032" t="str">
        <f>IFERROR(IF(AT615="","",IF(AT615&lt;=0.2,"Muy Baja",IF(AT615&lt;=0.4,"Baja",IF(AT615&lt;=0.6,"Media",IF(AT615&lt;=0.8,"Alta","Muy Alta"))))),"")</f>
        <v>Muy Baja</v>
      </c>
      <c r="AV615" s="1035">
        <f>Y615</f>
        <v>0.4</v>
      </c>
      <c r="AW615" s="1035">
        <f>IF(AM615="","",MIN(AM615:AM620))</f>
        <v>0.30000000000000004</v>
      </c>
      <c r="AX615" s="1032" t="str">
        <f>IFERROR(IF(AW615="","",IF(AW615&lt;=0.2,"Leve",IF(AW615&lt;=0.4,"Menor",IF(AW615&lt;=0.6,"Moderado",IF(AW615&lt;=0.8,"Mayor","Catastrófico"))))),"")</f>
        <v>Menor</v>
      </c>
      <c r="AY615" s="1032" t="str">
        <f>AA615</f>
        <v>Moderado</v>
      </c>
      <c r="AZ615" s="1032" t="str">
        <f>IFERROR(IF(OR(AND(AU615="Muy Baja",AX615="Leve"),AND(AU615="Muy Baja",AX615="Menor"),AND(AU615="Baja",AX615="Leve")),"Bajo",IF(OR(AND(AU615="Muy baja",AX615="Moderado"),AND(AU615="Baja",AX615="Menor"),AND(AU615="Baja",AX615="Moderado"),AND(AU615="Media",AX615="Leve"),AND(AU615="Media",AX615="Menor"),AND(AU615="Media",AX615="Moderado"),AND(AU615="Alta",AX615="Leve"),AND(AU615="Alta",AX615="Menor")),"Moderado",IF(OR(AND(AU615="Muy Baja",AX615="Mayor"),AND(AU615="Baja",AX615="Mayor"),AND(AU615="Media",AX615="Mayor"),AND(AU615="Alta",AX615="Moderado"),AND(AU615="Alta",AX615="Mayor"),AND(AU615="Muy Alta",AX615="Leve"),AND(AU615="Muy Alta",AX615="Menor"),AND(AU615="Muy Alta",AX615="Moderado"),AND(AU615="Muy Alta",AX615="Mayor")),"Alto",IF(OR(AND(AU615="Muy Baja",AX615="Catastrófico"),AND(AU615="Baja",AX615="Catastrófico"),AND(AU615="Media",AX615="Catastrófico"),AND(AU615="Alta",AX615="Catastrófico"),AND(AU615="Muy Alta",AX615="Catastrófico")),"Extremo","")))),"")</f>
        <v>Bajo</v>
      </c>
      <c r="BA615" s="1015" t="s">
        <v>255</v>
      </c>
      <c r="BB615" s="46"/>
      <c r="BC615" s="46"/>
      <c r="BD615" s="103" t="str">
        <f t="shared" si="48"/>
        <v/>
      </c>
      <c r="BE615" s="9"/>
      <c r="BF615" s="9"/>
      <c r="BG615" s="9"/>
      <c r="BH615" s="9"/>
      <c r="BI615" s="46"/>
      <c r="BJ615" s="46"/>
      <c r="BK615" s="46"/>
      <c r="BL615" s="46"/>
      <c r="BM615" s="48"/>
      <c r="BN615" s="48"/>
      <c r="BO615" s="48"/>
      <c r="BP615" s="48"/>
      <c r="BQ615" s="104"/>
      <c r="BR615" s="797"/>
      <c r="BS615" s="883"/>
      <c r="BT615" s="883"/>
      <c r="BU615" s="1050"/>
      <c r="BV615" s="1075"/>
      <c r="BW615" s="1075"/>
      <c r="BX615" s="1836"/>
      <c r="BY615" s="1839"/>
      <c r="BZ615" s="997"/>
    </row>
    <row r="616" spans="1:78" ht="167" x14ac:dyDescent="0.2">
      <c r="A616" s="1817"/>
      <c r="B616" s="1818"/>
      <c r="C616" s="1819"/>
      <c r="D616" s="1820"/>
      <c r="E616" s="1004"/>
      <c r="F616" s="1759"/>
      <c r="G616" s="995"/>
      <c r="H616" s="1013"/>
      <c r="I616" s="1774"/>
      <c r="J616" s="1767"/>
      <c r="K616" s="1022"/>
      <c r="L616" s="995"/>
      <c r="M616" s="1169"/>
      <c r="N616" s="995"/>
      <c r="O616" s="995"/>
      <c r="P616" s="1191"/>
      <c r="Q616" s="1827"/>
      <c r="R616" s="1774"/>
      <c r="S616" s="1825"/>
      <c r="T616" s="1774"/>
      <c r="U616" s="1825"/>
      <c r="V616" s="1774"/>
      <c r="W616" s="1825"/>
      <c r="X616" s="1781"/>
      <c r="Y616" s="1825"/>
      <c r="Z616" s="1825"/>
      <c r="AA616" s="1769"/>
      <c r="AB616" s="812">
        <v>2</v>
      </c>
      <c r="AC616" s="774" t="s">
        <v>1405</v>
      </c>
      <c r="AD616" s="774">
        <v>3</v>
      </c>
      <c r="AE616" s="774" t="s">
        <v>1403</v>
      </c>
      <c r="AF616" s="813" t="str">
        <f t="shared" si="52"/>
        <v>Impacto</v>
      </c>
      <c r="AG616" s="780" t="s">
        <v>264</v>
      </c>
      <c r="AH616" s="790">
        <f t="shared" si="49"/>
        <v>0.1</v>
      </c>
      <c r="AI616" s="780" t="s">
        <v>222</v>
      </c>
      <c r="AJ616" s="790">
        <f t="shared" si="50"/>
        <v>0.15</v>
      </c>
      <c r="AK616" s="814">
        <f t="shared" si="51"/>
        <v>0.25</v>
      </c>
      <c r="AL616" s="815">
        <f>IFERROR(IF(AND(AF615="Probabilidad",AF616="Probabilidad"),(AL615-(+AL615*AK616)),IF(AF616="Probabilidad",(S615-(+S615*AK616)),IF(AF616="Impacto",AL615,""))),"")</f>
        <v>0.4</v>
      </c>
      <c r="AM616" s="815">
        <f>IFERROR(IF(AND(AF615="Impacto",AF616="Impacto"),(AM615-(+AM615*AK616)),IF(AF616="Impacto",(Y615-(Y615*AK616)),IF(AF616="Probabilidad",AM615,""))),"")</f>
        <v>0.30000000000000004</v>
      </c>
      <c r="AN616" s="751" t="s">
        <v>223</v>
      </c>
      <c r="AO616" s="751" t="s">
        <v>291</v>
      </c>
      <c r="AP616" s="751" t="s">
        <v>241</v>
      </c>
      <c r="AQ616" s="751" t="s">
        <v>242</v>
      </c>
      <c r="AR616" s="1013"/>
      <c r="AS616" s="1767"/>
      <c r="AT616" s="1767"/>
      <c r="AU616" s="1769"/>
      <c r="AV616" s="1767"/>
      <c r="AW616" s="1767"/>
      <c r="AX616" s="1769"/>
      <c r="AY616" s="1769"/>
      <c r="AZ616" s="1769"/>
      <c r="BA616" s="1774"/>
      <c r="BB616" s="789"/>
      <c r="BC616" s="789"/>
      <c r="BD616" s="822" t="str">
        <f t="shared" si="48"/>
        <v/>
      </c>
      <c r="BE616" s="774"/>
      <c r="BF616" s="774"/>
      <c r="BG616" s="774"/>
      <c r="BH616" s="774"/>
      <c r="BI616" s="789"/>
      <c r="BJ616" s="789"/>
      <c r="BK616" s="789"/>
      <c r="BL616" s="789"/>
      <c r="BM616" s="791"/>
      <c r="BN616" s="791"/>
      <c r="BO616" s="791"/>
      <c r="BP616" s="791"/>
      <c r="BQ616" s="792"/>
      <c r="BR616" s="796"/>
      <c r="BS616" s="884"/>
      <c r="BT616" s="884"/>
      <c r="BU616" s="1051"/>
      <c r="BV616" s="1191"/>
      <c r="BW616" s="1191"/>
      <c r="BX616" s="1837"/>
      <c r="BY616" s="1840"/>
      <c r="BZ616" s="998"/>
    </row>
    <row r="617" spans="1:78" ht="145" x14ac:dyDescent="0.2">
      <c r="A617" s="1817"/>
      <c r="B617" s="1818"/>
      <c r="C617" s="1819"/>
      <c r="D617" s="1820"/>
      <c r="E617" s="1004"/>
      <c r="F617" s="1759"/>
      <c r="G617" s="995"/>
      <c r="H617" s="1013"/>
      <c r="I617" s="1774"/>
      <c r="J617" s="1767"/>
      <c r="K617" s="1022"/>
      <c r="L617" s="995"/>
      <c r="M617" s="1169"/>
      <c r="N617" s="995"/>
      <c r="O617" s="995"/>
      <c r="P617" s="1191"/>
      <c r="Q617" s="1827"/>
      <c r="R617" s="1774"/>
      <c r="S617" s="1825"/>
      <c r="T617" s="1774"/>
      <c r="U617" s="1825"/>
      <c r="V617" s="1774"/>
      <c r="W617" s="1825"/>
      <c r="X617" s="1781"/>
      <c r="Y617" s="1825"/>
      <c r="Z617" s="1825"/>
      <c r="AA617" s="1769"/>
      <c r="AB617" s="812">
        <v>3</v>
      </c>
      <c r="AC617" s="774" t="s">
        <v>1406</v>
      </c>
      <c r="AD617" s="774">
        <v>2</v>
      </c>
      <c r="AE617" s="774" t="s">
        <v>1408</v>
      </c>
      <c r="AF617" s="813" t="str">
        <f t="shared" si="52"/>
        <v>Probabilidad</v>
      </c>
      <c r="AG617" s="780" t="s">
        <v>221</v>
      </c>
      <c r="AH617" s="790">
        <f t="shared" si="49"/>
        <v>0.25</v>
      </c>
      <c r="AI617" s="780" t="s">
        <v>222</v>
      </c>
      <c r="AJ617" s="790">
        <f t="shared" si="50"/>
        <v>0.15</v>
      </c>
      <c r="AK617" s="814">
        <f t="shared" si="51"/>
        <v>0.4</v>
      </c>
      <c r="AL617" s="815">
        <f>IFERROR(IF(AND(AF616="Probabilidad",AF617="Probabilidad"),(AL616-(+AL616*AK617)),IF(AND(AF616="Impacto",AF617="Probabilidad"),(AL615-(+AL615*AK617)),IF(AF617="Impacto",AL616,""))),"")</f>
        <v>0.24</v>
      </c>
      <c r="AM617" s="815">
        <f>IFERROR(IF(AND(AF616="Impacto",AF617="Impacto"),(AM616-(+AM616*AK617)),IF(AND(AF616="Probabilidad",AF617="Impacto"),(AM615-(+AM615*AK617)),IF(AF617="Probabilidad",AM616,""))),"")</f>
        <v>0.30000000000000004</v>
      </c>
      <c r="AN617" s="751" t="s">
        <v>223</v>
      </c>
      <c r="AO617" s="751" t="s">
        <v>443</v>
      </c>
      <c r="AP617" s="751" t="s">
        <v>241</v>
      </c>
      <c r="AQ617" s="751" t="s">
        <v>226</v>
      </c>
      <c r="AR617" s="1013"/>
      <c r="AS617" s="1767"/>
      <c r="AT617" s="1767"/>
      <c r="AU617" s="1769"/>
      <c r="AV617" s="1767"/>
      <c r="AW617" s="1767"/>
      <c r="AX617" s="1769"/>
      <c r="AY617" s="1769"/>
      <c r="AZ617" s="1769"/>
      <c r="BA617" s="1774"/>
      <c r="BB617" s="789"/>
      <c r="BC617" s="789"/>
      <c r="BD617" s="822" t="str">
        <f t="shared" si="48"/>
        <v/>
      </c>
      <c r="BE617" s="774"/>
      <c r="BF617" s="774"/>
      <c r="BG617" s="774"/>
      <c r="BH617" s="774"/>
      <c r="BI617" s="789"/>
      <c r="BJ617" s="789"/>
      <c r="BK617" s="789"/>
      <c r="BL617" s="789"/>
      <c r="BM617" s="791"/>
      <c r="BN617" s="791"/>
      <c r="BO617" s="791"/>
      <c r="BP617" s="791"/>
      <c r="BQ617" s="792"/>
      <c r="BR617" s="796"/>
      <c r="BS617" s="884"/>
      <c r="BT617" s="884"/>
      <c r="BU617" s="1051"/>
      <c r="BV617" s="1191"/>
      <c r="BW617" s="1191"/>
      <c r="BX617" s="1837"/>
      <c r="BY617" s="1840"/>
      <c r="BZ617" s="998"/>
    </row>
    <row r="618" spans="1:78" ht="118" x14ac:dyDescent="0.2">
      <c r="A618" s="1817"/>
      <c r="B618" s="1818"/>
      <c r="C618" s="1819"/>
      <c r="D618" s="1820"/>
      <c r="E618" s="1004"/>
      <c r="F618" s="1759"/>
      <c r="G618" s="995"/>
      <c r="H618" s="1013"/>
      <c r="I618" s="1774"/>
      <c r="J618" s="1767"/>
      <c r="K618" s="1022"/>
      <c r="L618" s="995"/>
      <c r="M618" s="1169"/>
      <c r="N618" s="995"/>
      <c r="O618" s="995"/>
      <c r="P618" s="1191"/>
      <c r="Q618" s="1827"/>
      <c r="R618" s="1774"/>
      <c r="S618" s="1825"/>
      <c r="T618" s="1774"/>
      <c r="U618" s="1825"/>
      <c r="V618" s="1774"/>
      <c r="W618" s="1825"/>
      <c r="X618" s="1781"/>
      <c r="Y618" s="1825"/>
      <c r="Z618" s="1825"/>
      <c r="AA618" s="1769"/>
      <c r="AB618" s="812">
        <v>4</v>
      </c>
      <c r="AC618" s="774" t="s">
        <v>1409</v>
      </c>
      <c r="AD618" s="774">
        <v>1</v>
      </c>
      <c r="AE618" s="774" t="s">
        <v>1410</v>
      </c>
      <c r="AF618" s="813" t="str">
        <f t="shared" si="52"/>
        <v>Probabilidad</v>
      </c>
      <c r="AG618" s="780" t="s">
        <v>281</v>
      </c>
      <c r="AH618" s="790">
        <f t="shared" si="49"/>
        <v>0.15</v>
      </c>
      <c r="AI618" s="780" t="s">
        <v>222</v>
      </c>
      <c r="AJ618" s="790">
        <f t="shared" si="50"/>
        <v>0.15</v>
      </c>
      <c r="AK618" s="814">
        <f t="shared" si="51"/>
        <v>0.3</v>
      </c>
      <c r="AL618" s="815">
        <f>IFERROR(IF(AND(AF617="Probabilidad",AF618="Probabilidad"),(AL617-(+AL617*AK618)),IF(AND(AF617="Impacto",AF618="Probabilidad"),(AL616-(+AL616*AK618)),IF(AF618="Impacto",AL617,""))),"")</f>
        <v>0.16799999999999998</v>
      </c>
      <c r="AM618" s="817">
        <f>IFERROR(IF(AND(AF617="Impacto",AF618="Impacto"),(AM617-(+AM617*AK618)),IF(AND(AF617="Probabilidad",AF618="Impacto"),(AM616-(+AM616*AK618)),IF(AF618="Probabilidad",AM617,""))),"")</f>
        <v>0.30000000000000004</v>
      </c>
      <c r="AN618" s="751" t="s">
        <v>859</v>
      </c>
      <c r="AO618" s="751" t="s">
        <v>245</v>
      </c>
      <c r="AP618" s="751" t="s">
        <v>241</v>
      </c>
      <c r="AQ618" s="751" t="s">
        <v>226</v>
      </c>
      <c r="AR618" s="1013"/>
      <c r="AS618" s="1767"/>
      <c r="AT618" s="1767"/>
      <c r="AU618" s="1769"/>
      <c r="AV618" s="1767"/>
      <c r="AW618" s="1767"/>
      <c r="AX618" s="1769"/>
      <c r="AY618" s="1769"/>
      <c r="AZ618" s="1769"/>
      <c r="BA618" s="1774"/>
      <c r="BB618" s="789"/>
      <c r="BC618" s="789"/>
      <c r="BD618" s="822" t="str">
        <f t="shared" si="48"/>
        <v/>
      </c>
      <c r="BE618" s="774"/>
      <c r="BF618" s="774"/>
      <c r="BG618" s="774"/>
      <c r="BH618" s="774"/>
      <c r="BI618" s="789"/>
      <c r="BJ618" s="789"/>
      <c r="BK618" s="789"/>
      <c r="BL618" s="789"/>
      <c r="BM618" s="791"/>
      <c r="BN618" s="791"/>
      <c r="BO618" s="791"/>
      <c r="BP618" s="791"/>
      <c r="BQ618" s="792"/>
      <c r="BR618" s="796"/>
      <c r="BS618" s="884"/>
      <c r="BT618" s="884"/>
      <c r="BU618" s="1051"/>
      <c r="BV618" s="1191"/>
      <c r="BW618" s="1191"/>
      <c r="BX618" s="1837"/>
      <c r="BY618" s="1840"/>
      <c r="BZ618" s="998"/>
    </row>
    <row r="619" spans="1:78" ht="16" x14ac:dyDescent="0.2">
      <c r="A619" s="1817"/>
      <c r="B619" s="1818"/>
      <c r="C619" s="1819"/>
      <c r="D619" s="1820"/>
      <c r="E619" s="1004"/>
      <c r="F619" s="1759"/>
      <c r="G619" s="995"/>
      <c r="H619" s="1013"/>
      <c r="I619" s="1774"/>
      <c r="J619" s="1767"/>
      <c r="K619" s="1022"/>
      <c r="L619" s="995"/>
      <c r="M619" s="1169"/>
      <c r="N619" s="995"/>
      <c r="O619" s="995"/>
      <c r="P619" s="1191"/>
      <c r="Q619" s="1827"/>
      <c r="R619" s="1774"/>
      <c r="S619" s="1825"/>
      <c r="T619" s="1774"/>
      <c r="U619" s="1825"/>
      <c r="V619" s="1774"/>
      <c r="W619" s="1825"/>
      <c r="X619" s="1781"/>
      <c r="Y619" s="1825"/>
      <c r="Z619" s="1825"/>
      <c r="AA619" s="1769"/>
      <c r="AB619" s="812">
        <v>5</v>
      </c>
      <c r="AC619" s="774"/>
      <c r="AD619" s="774"/>
      <c r="AE619" s="774"/>
      <c r="AF619" s="813" t="str">
        <f t="shared" si="52"/>
        <v/>
      </c>
      <c r="AG619" s="780"/>
      <c r="AH619" s="790" t="str">
        <f t="shared" si="49"/>
        <v/>
      </c>
      <c r="AI619" s="780"/>
      <c r="AJ619" s="790" t="str">
        <f t="shared" si="50"/>
        <v/>
      </c>
      <c r="AK619" s="814" t="str">
        <f t="shared" si="51"/>
        <v/>
      </c>
      <c r="AL619" s="815" t="str">
        <f>IFERROR(IF(AND(AF618="Probabilidad",AF619="Probabilidad"),(AL618-(+AL618*AK619)),IF(AND(AF618="Impacto",AF619="Probabilidad"),(AL617-(+AL617*AK619)),IF(AF619="Impacto",AL618,""))),"")</f>
        <v/>
      </c>
      <c r="AM619" s="815" t="str">
        <f>IFERROR(IF(AND(AF618="Impacto",AF619="Impacto"),(AM618-(+AM618*AK619)),IF(AND(AF618="Probabilidad",AF619="Impacto"),(AM617-(+AM617*AK619)),IF(AF619="Probabilidad",AM618,""))),"")</f>
        <v/>
      </c>
      <c r="AN619" s="751"/>
      <c r="AO619" s="751"/>
      <c r="AP619" s="751"/>
      <c r="AQ619" s="751"/>
      <c r="AR619" s="1013"/>
      <c r="AS619" s="1767"/>
      <c r="AT619" s="1767"/>
      <c r="AU619" s="1769"/>
      <c r="AV619" s="1767"/>
      <c r="AW619" s="1767"/>
      <c r="AX619" s="1769"/>
      <c r="AY619" s="1769"/>
      <c r="AZ619" s="1769"/>
      <c r="BA619" s="1774"/>
      <c r="BB619" s="789"/>
      <c r="BC619" s="789"/>
      <c r="BD619" s="822" t="str">
        <f t="shared" si="48"/>
        <v/>
      </c>
      <c r="BE619" s="774"/>
      <c r="BF619" s="774"/>
      <c r="BG619" s="774"/>
      <c r="BH619" s="774"/>
      <c r="BI619" s="789"/>
      <c r="BJ619" s="789"/>
      <c r="BK619" s="789"/>
      <c r="BL619" s="789"/>
      <c r="BM619" s="791"/>
      <c r="BN619" s="791"/>
      <c r="BO619" s="791"/>
      <c r="BP619" s="791"/>
      <c r="BQ619" s="792"/>
      <c r="BR619" s="796"/>
      <c r="BS619" s="884"/>
      <c r="BT619" s="884"/>
      <c r="BU619" s="1051"/>
      <c r="BV619" s="1191"/>
      <c r="BW619" s="1191"/>
      <c r="BX619" s="1837"/>
      <c r="BY619" s="1840"/>
      <c r="BZ619" s="998"/>
    </row>
    <row r="620" spans="1:78" ht="17" thickBot="1" x14ac:dyDescent="0.25">
      <c r="A620" s="1817"/>
      <c r="B620" s="1818"/>
      <c r="C620" s="1819"/>
      <c r="D620" s="1821"/>
      <c r="E620" s="1005"/>
      <c r="F620" s="1760"/>
      <c r="G620" s="996"/>
      <c r="H620" s="1014"/>
      <c r="I620" s="1775"/>
      <c r="J620" s="1768"/>
      <c r="K620" s="1023"/>
      <c r="L620" s="996"/>
      <c r="M620" s="1170"/>
      <c r="N620" s="996"/>
      <c r="O620" s="996"/>
      <c r="P620" s="1192"/>
      <c r="Q620" s="1828"/>
      <c r="R620" s="1775"/>
      <c r="S620" s="1826"/>
      <c r="T620" s="1775"/>
      <c r="U620" s="1826"/>
      <c r="V620" s="1775"/>
      <c r="W620" s="1826"/>
      <c r="X620" s="1782"/>
      <c r="Y620" s="1826"/>
      <c r="Z620" s="1826"/>
      <c r="AA620" s="1770"/>
      <c r="AB620" s="773">
        <v>6</v>
      </c>
      <c r="AC620" s="757"/>
      <c r="AD620" s="757"/>
      <c r="AE620" s="757"/>
      <c r="AF620" s="896" t="str">
        <f t="shared" si="52"/>
        <v/>
      </c>
      <c r="AG620" s="888"/>
      <c r="AH620" s="887" t="str">
        <f t="shared" si="49"/>
        <v/>
      </c>
      <c r="AI620" s="888"/>
      <c r="AJ620" s="887" t="str">
        <f t="shared" si="50"/>
        <v/>
      </c>
      <c r="AK620" s="889" t="str">
        <f t="shared" si="51"/>
        <v/>
      </c>
      <c r="AL620" s="815" t="str">
        <f>IFERROR(IF(AND(AF619="Probabilidad",AF620="Probabilidad"),(AL619-(+AL619*AK620)),IF(AND(AF619="Impacto",AF620="Probabilidad"),(AL618-(+AL618*AK620)),IF(AF620="Impacto",AL619,""))),"")</f>
        <v/>
      </c>
      <c r="AM620" s="815" t="str">
        <f>IFERROR(IF(AND(AF619="Impacto",AF620="Impacto"),(AM619-(+AM619*AK620)),IF(AND(AF619="Probabilidad",AF620="Impacto"),(AM618-(+AM618*AK620)),IF(AF620="Probabilidad",AM619,""))),"")</f>
        <v/>
      </c>
      <c r="AN620" s="51"/>
      <c r="AO620" s="51"/>
      <c r="AP620" s="51"/>
      <c r="AQ620" s="51"/>
      <c r="AR620" s="1014"/>
      <c r="AS620" s="1768"/>
      <c r="AT620" s="1768"/>
      <c r="AU620" s="1770"/>
      <c r="AV620" s="1768"/>
      <c r="AW620" s="1768"/>
      <c r="AX620" s="1770"/>
      <c r="AY620" s="1770"/>
      <c r="AZ620" s="1770"/>
      <c r="BA620" s="1775"/>
      <c r="BB620" s="770"/>
      <c r="BC620" s="770"/>
      <c r="BD620" s="762" t="str">
        <f t="shared" si="48"/>
        <v/>
      </c>
      <c r="BE620" s="757"/>
      <c r="BF620" s="757"/>
      <c r="BG620" s="757"/>
      <c r="BH620" s="757"/>
      <c r="BI620" s="770"/>
      <c r="BJ620" s="770"/>
      <c r="BK620" s="770"/>
      <c r="BL620" s="770"/>
      <c r="BM620" s="749"/>
      <c r="BN620" s="749"/>
      <c r="BO620" s="749"/>
      <c r="BP620" s="749"/>
      <c r="BQ620" s="766"/>
      <c r="BR620" s="890"/>
      <c r="BS620" s="891"/>
      <c r="BT620" s="891"/>
      <c r="BU620" s="1052"/>
      <c r="BV620" s="1192"/>
      <c r="BW620" s="1192"/>
      <c r="BX620" s="1838"/>
      <c r="BY620" s="1841"/>
      <c r="BZ620" s="999"/>
    </row>
    <row r="621" spans="1:78" ht="167" x14ac:dyDescent="0.2">
      <c r="A621" s="1817" t="s">
        <v>1031</v>
      </c>
      <c r="B621" s="1818" t="s">
        <v>207</v>
      </c>
      <c r="C621" s="1819" t="s">
        <v>2065</v>
      </c>
      <c r="D621" s="1908" t="s">
        <v>1387</v>
      </c>
      <c r="E621" s="1908" t="s">
        <v>1033</v>
      </c>
      <c r="F621" s="1759">
        <v>1</v>
      </c>
      <c r="G621" s="1075" t="s">
        <v>2066</v>
      </c>
      <c r="H621" s="1012" t="s">
        <v>1248</v>
      </c>
      <c r="I621" s="1015" t="s">
        <v>1218</v>
      </c>
      <c r="J621" s="1812" t="str">
        <f>IF(D621="","",IF(D621="RG",[1]Árbol!A632,IF(D621="RIC",[1]Árbol!A632,IF(D621="RLAFT",[1]Árbol!A632,IF(D621="RF",[1]Árbol!A632,IF(I621="","",(CONCATENATE(I621," ",$M$3," ",G621," ",$M$4," ",O621," ",$M$5," ",N621))))))))</f>
        <v>Pérdida de confidencialidad e integridad de 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  1. Abuso de derechos
1a. Perdida, Hurto o modificación de la información
3. Falsificación de derechos.
4 y 5. Fallas Humanas  1. Asignación errada de los derechos de acceso a nivel de administración de la base de datos.
2. Información Sensible sin cifrado a nivel de base de datos
3. Gestión deficiente de las contraseñas de administración en la base de datos.
4. Desconocimiento de la configuración de la base de datos
5. Desconocimiento de las politicas de seguridad de la información</v>
      </c>
      <c r="K621" s="1021" t="s">
        <v>313</v>
      </c>
      <c r="L621" s="994" t="s">
        <v>562</v>
      </c>
      <c r="M621" s="1168" t="s">
        <v>1389</v>
      </c>
      <c r="N621" s="994" t="s">
        <v>2067</v>
      </c>
      <c r="O621" s="994" t="s">
        <v>2068</v>
      </c>
      <c r="P621" s="1075" t="s">
        <v>1392</v>
      </c>
      <c r="Q621" s="1133" t="s">
        <v>1392</v>
      </c>
      <c r="R621" s="1015" t="s">
        <v>340</v>
      </c>
      <c r="S621" s="1824">
        <f>IF(R621="Muy Alta",100%,IF(R621="Alta",80%,IF(R621="Media",60%,IF(R621="Baja",40%,IF(R621="Muy Baja",20%,"")))))</f>
        <v>0.8</v>
      </c>
      <c r="T621" s="1015" t="s">
        <v>317</v>
      </c>
      <c r="U621" s="1824">
        <f>IF(T621="Catastrófico",100%,IF(T621="Mayor",80%,IF(T621="Moderado",60%,IF(T621="Menor",40%,IF(T621="Leve",20%,"")))))</f>
        <v>0.2</v>
      </c>
      <c r="V621" s="1015" t="s">
        <v>403</v>
      </c>
      <c r="W621" s="1824">
        <f>IF(V621="Catastrófico",100%,IF(V621="Mayor",80%,IF(V621="Moderado",60%,IF(V621="Menor",40%,IF(V621="Leve",20%,"")))))</f>
        <v>0.8</v>
      </c>
      <c r="X621" s="1029" t="str">
        <f>IF(Y621=100%,"Catastrófico",IF(Y621=80%,"Mayor",IF(Y621=60%,"Moderado",IF(Y621=40%,"Menor",IF(Y621=20%,"Leve","")))))</f>
        <v>Mayor</v>
      </c>
      <c r="Y621" s="1824">
        <f>IF(AND(U621="",W621=""),"",MAX(U621,W621))</f>
        <v>0.8</v>
      </c>
      <c r="Z621" s="1824" t="str">
        <f>CONCATENATE(R621,X621)</f>
        <v>AltaMayor</v>
      </c>
      <c r="AA621" s="1038" t="str">
        <f>IF(Z621="Muy AltaLeve","Alto",IF(Z621="Muy AltaMenor","Alto",IF(Z621="Muy AltaModerado","Alto",IF(Z621="Muy AltaMayor","Alto",IF(Z621="Muy AltaCatastrófico","Extremo",IF(Z621="AltaLeve","Moderado",IF(Z621="AltaMenor","Moderado",IF(Z621="AltaModerado","Alto",IF(Z621="AltaMayor","Alto",IF(Z621="AltaCatastrófico","Extremo",IF(Z621="MediaLeve","Moderado",IF(Z621="MediaMenor","Moderado",IF(Z621="MediaModerado","Moderado",IF(Z621="MediaMayor","Alto",IF(Z621="MediaCatastrófico","Extremo",IF(Z621="BajaLeve","Bajo",IF(Z621="BajaMenor","Moderado",IF(Z621="BajaModerado","Moderado",IF(Z621="BajaMayor","Alto",IF(Z621="BajaCatastrófico","Extremo",IF(Z621="Muy BajaLeve","Bajo",IF(Z621="Muy BajaMenor","Bajo",IF(Z621="Muy BajaModerado","Moderado",IF(Z621="Muy BajaMayor","Alto",IF(Z621="Muy BajaCatastrófico","Extremo","")))))))))))))))))))))))))</f>
        <v>Alto</v>
      </c>
      <c r="AB621" s="97">
        <v>1</v>
      </c>
      <c r="AC621" s="9" t="s">
        <v>2069</v>
      </c>
      <c r="AD621" s="9">
        <v>1</v>
      </c>
      <c r="AE621" s="9" t="s">
        <v>1738</v>
      </c>
      <c r="AF621" s="813" t="str">
        <f t="shared" si="52"/>
        <v>Probabilidad</v>
      </c>
      <c r="AG621" s="10" t="s">
        <v>281</v>
      </c>
      <c r="AH621" s="790">
        <f t="shared" si="49"/>
        <v>0.15</v>
      </c>
      <c r="AI621" s="10" t="s">
        <v>222</v>
      </c>
      <c r="AJ621" s="790">
        <f t="shared" si="50"/>
        <v>0.15</v>
      </c>
      <c r="AK621" s="814">
        <f t="shared" si="51"/>
        <v>0.3</v>
      </c>
      <c r="AL621" s="100">
        <f>IFERROR(IF(AF621="Probabilidad",(S621-(+S621*AK621)),IF(AF621="Impacto",S621,"")),"")</f>
        <v>0.56000000000000005</v>
      </c>
      <c r="AM621" s="100">
        <f>IFERROR(IF(AF621="Impacto",(Y621-(+Y621*AK621)),IF(AF621="Probabilidad",Y621,"")),"")</f>
        <v>0.8</v>
      </c>
      <c r="AN621" s="50" t="s">
        <v>859</v>
      </c>
      <c r="AO621" s="50" t="s">
        <v>291</v>
      </c>
      <c r="AP621" s="50" t="s">
        <v>241</v>
      </c>
      <c r="AQ621" s="50" t="s">
        <v>226</v>
      </c>
      <c r="AR621" s="1764" t="s">
        <v>2070</v>
      </c>
      <c r="AS621" s="1035">
        <f>S621</f>
        <v>0.8</v>
      </c>
      <c r="AT621" s="1035">
        <f>IF(AL621="","",MIN(AL621:AL626))</f>
        <v>8.4671999999999997E-2</v>
      </c>
      <c r="AU621" s="1032" t="str">
        <f>IFERROR(IF(AT621="","",IF(AT621&lt;=0.2,"Muy Baja",IF(AT621&lt;=0.4,"Baja",IF(AT621&lt;=0.6,"Media",IF(AT621&lt;=0.8,"Alta","Muy Alta"))))),"")</f>
        <v>Muy Baja</v>
      </c>
      <c r="AV621" s="1035">
        <f>Y621</f>
        <v>0.8</v>
      </c>
      <c r="AW621" s="1035">
        <f>IF(AM621="","",MIN(AM621:AM626))</f>
        <v>0.60000000000000009</v>
      </c>
      <c r="AX621" s="1032" t="str">
        <f>IFERROR(IF(AW621="","",IF(AW621&lt;=0.2,"Leve",IF(AW621&lt;=0.4,"Menor",IF(AW621&lt;=0.6,"Moderado",IF(AW621&lt;=0.8,"Mayor","Catastrófico"))))),"")</f>
        <v>Moderado</v>
      </c>
      <c r="AY621" s="1032" t="str">
        <f>AA621</f>
        <v>Alto</v>
      </c>
      <c r="AZ621" s="1032" t="str">
        <f>IFERROR(IF(OR(AND(AU621="Muy Baja",AX621="Leve"),AND(AU621="Muy Baja",AX621="Menor"),AND(AU621="Baja",AX621="Leve")),"Bajo",IF(OR(AND(AU621="Muy baja",AX621="Moderado"),AND(AU621="Baja",AX621="Menor"),AND(AU621="Baja",AX621="Moderado"),AND(AU621="Media",AX621="Leve"),AND(AU621="Media",AX621="Menor"),AND(AU621="Media",AX621="Moderado"),AND(AU621="Alta",AX621="Leve"),AND(AU621="Alta",AX621="Menor")),"Moderado",IF(OR(AND(AU621="Muy Baja",AX621="Mayor"),AND(AU621="Baja",AX621="Mayor"),AND(AU621="Media",AX621="Mayor"),AND(AU621="Alta",AX621="Moderado"),AND(AU621="Alta",AX621="Mayor"),AND(AU621="Muy Alta",AX621="Leve"),AND(AU621="Muy Alta",AX621="Menor"),AND(AU621="Muy Alta",AX621="Moderado"),AND(AU621="Muy Alta",AX621="Mayor")),"Alto",IF(OR(AND(AU621="Muy Baja",AX621="Catastrófico"),AND(AU621="Baja",AX621="Catastrófico"),AND(AU621="Media",AX621="Catastrófico"),AND(AU621="Alta",AX621="Catastrófico"),AND(AU621="Muy Alta",AX621="Catastrófico")),"Extremo","")))),"")</f>
        <v>Moderado</v>
      </c>
      <c r="BA621" s="1015" t="s">
        <v>228</v>
      </c>
      <c r="BB621" s="216" t="s">
        <v>2071</v>
      </c>
      <c r="BC621" s="216" t="s">
        <v>2072</v>
      </c>
      <c r="BD621" s="102">
        <f>IF(SUM(BE621:BH621)=0,"",SUM(BE621:BH621))</f>
        <v>4</v>
      </c>
      <c r="BE621" s="49">
        <v>1</v>
      </c>
      <c r="BF621" s="49">
        <v>1</v>
      </c>
      <c r="BG621" s="49">
        <v>1</v>
      </c>
      <c r="BH621" s="49">
        <v>1</v>
      </c>
      <c r="BI621" s="46" t="s">
        <v>1748</v>
      </c>
      <c r="BJ621" s="46" t="s">
        <v>2073</v>
      </c>
      <c r="BK621" s="46"/>
      <c r="BL621" s="958"/>
      <c r="BM621" s="48"/>
      <c r="BN621" s="48"/>
      <c r="BO621" s="48"/>
      <c r="BP621" s="716"/>
      <c r="BQ621" s="104"/>
      <c r="BR621" s="797"/>
      <c r="BS621" s="883"/>
      <c r="BT621" s="883"/>
      <c r="BU621" s="1050"/>
      <c r="BV621" s="1075"/>
      <c r="BW621" s="1075"/>
      <c r="BX621" s="1836"/>
      <c r="BY621" s="1839"/>
      <c r="BZ621" s="997"/>
    </row>
    <row r="622" spans="1:78" ht="118" x14ac:dyDescent="0.2">
      <c r="A622" s="1817"/>
      <c r="B622" s="1818"/>
      <c r="C622" s="1819"/>
      <c r="D622" s="1908"/>
      <c r="E622" s="1908"/>
      <c r="F622" s="1759"/>
      <c r="G622" s="1191"/>
      <c r="H622" s="1013"/>
      <c r="I622" s="1774"/>
      <c r="J622" s="1767"/>
      <c r="K622" s="1022"/>
      <c r="L622" s="995"/>
      <c r="M622" s="1169"/>
      <c r="N622" s="995"/>
      <c r="O622" s="995"/>
      <c r="P622" s="1191"/>
      <c r="Q622" s="1827"/>
      <c r="R622" s="1774"/>
      <c r="S622" s="1825"/>
      <c r="T622" s="1774"/>
      <c r="U622" s="1825"/>
      <c r="V622" s="1774"/>
      <c r="W622" s="1825"/>
      <c r="X622" s="1781"/>
      <c r="Y622" s="1825"/>
      <c r="Z622" s="1825"/>
      <c r="AA622" s="1039"/>
      <c r="AB622" s="812">
        <v>2</v>
      </c>
      <c r="AC622" s="761" t="s">
        <v>1571</v>
      </c>
      <c r="AD622" s="761">
        <v>4.5</v>
      </c>
      <c r="AE622" s="774" t="s">
        <v>1572</v>
      </c>
      <c r="AF622" s="813" t="str">
        <f t="shared" si="52"/>
        <v>Probabilidad</v>
      </c>
      <c r="AG622" s="780" t="s">
        <v>221</v>
      </c>
      <c r="AH622" s="790">
        <f t="shared" si="49"/>
        <v>0.25</v>
      </c>
      <c r="AI622" s="780" t="s">
        <v>222</v>
      </c>
      <c r="AJ622" s="790">
        <f t="shared" si="50"/>
        <v>0.15</v>
      </c>
      <c r="AK622" s="814">
        <f t="shared" si="51"/>
        <v>0.4</v>
      </c>
      <c r="AL622" s="815">
        <f>IFERROR(IF(AND(AF621="Probabilidad",AF622="Probabilidad"),(AL621-(+AL621*AK622)),IF(AF622="Probabilidad",(S621-(+S621*AK622)),IF(AF622="Impacto",AL621,""))),"")</f>
        <v>0.33600000000000002</v>
      </c>
      <c r="AM622" s="815">
        <f>IFERROR(IF(AND(AF621="Impacto",AF622="Impacto"),(AM621-(+AM621*AK622)),IF(AF622="Impacto",(Y621-(+Y621*AK622)),IF(AF622="Probabilidad",AM621,""))),"")</f>
        <v>0.8</v>
      </c>
      <c r="AN622" s="751" t="s">
        <v>859</v>
      </c>
      <c r="AO622" s="751" t="s">
        <v>245</v>
      </c>
      <c r="AP622" s="751" t="s">
        <v>241</v>
      </c>
      <c r="AQ622" s="751" t="s">
        <v>226</v>
      </c>
      <c r="AR622" s="1013"/>
      <c r="AS622" s="1767"/>
      <c r="AT622" s="1767"/>
      <c r="AU622" s="1769"/>
      <c r="AV622" s="1767"/>
      <c r="AW622" s="1767"/>
      <c r="AX622" s="1769"/>
      <c r="AY622" s="1769"/>
      <c r="AZ622" s="1769"/>
      <c r="BA622" s="1774"/>
      <c r="BB622" s="788" t="s">
        <v>2074</v>
      </c>
      <c r="BC622" s="788" t="s">
        <v>2075</v>
      </c>
      <c r="BD622" s="781">
        <f t="shared" ref="BD622:BD685" si="53">IF(SUM(BE622:BH622)=0,"",SUM(BE622:BH622))</f>
        <v>2</v>
      </c>
      <c r="BE622" s="755"/>
      <c r="BF622" s="755">
        <v>1</v>
      </c>
      <c r="BG622" s="755"/>
      <c r="BH622" s="755">
        <v>1</v>
      </c>
      <c r="BI622" s="789" t="s">
        <v>1748</v>
      </c>
      <c r="BJ622" s="789" t="s">
        <v>2073</v>
      </c>
      <c r="BK622" s="235"/>
      <c r="BL622" s="235"/>
      <c r="BM622" s="791"/>
      <c r="BN622" s="791"/>
      <c r="BO622" s="791"/>
      <c r="BP622" s="791"/>
      <c r="BQ622" s="792"/>
      <c r="BR622" s="796"/>
      <c r="BS622" s="884"/>
      <c r="BT622" s="884"/>
      <c r="BU622" s="1051"/>
      <c r="BV622" s="1191"/>
      <c r="BW622" s="1191"/>
      <c r="BX622" s="1837"/>
      <c r="BY622" s="1840"/>
      <c r="BZ622" s="998"/>
    </row>
    <row r="623" spans="1:78" ht="167" x14ac:dyDescent="0.2">
      <c r="A623" s="1817"/>
      <c r="B623" s="1818"/>
      <c r="C623" s="1819"/>
      <c r="D623" s="1908"/>
      <c r="E623" s="1908"/>
      <c r="F623" s="1759"/>
      <c r="G623" s="1191"/>
      <c r="H623" s="1013"/>
      <c r="I623" s="1774"/>
      <c r="J623" s="1767"/>
      <c r="K623" s="1022"/>
      <c r="L623" s="995"/>
      <c r="M623" s="1169"/>
      <c r="N623" s="995"/>
      <c r="O623" s="995"/>
      <c r="P623" s="1191"/>
      <c r="Q623" s="1827"/>
      <c r="R623" s="1774"/>
      <c r="S623" s="1825"/>
      <c r="T623" s="1774"/>
      <c r="U623" s="1825"/>
      <c r="V623" s="1774"/>
      <c r="W623" s="1825"/>
      <c r="X623" s="1781"/>
      <c r="Y623" s="1825"/>
      <c r="Z623" s="1825"/>
      <c r="AA623" s="1039"/>
      <c r="AB623" s="812">
        <v>3</v>
      </c>
      <c r="AC623" s="761" t="s">
        <v>1790</v>
      </c>
      <c r="AD623" s="761">
        <v>5</v>
      </c>
      <c r="AE623" s="761" t="s">
        <v>1792</v>
      </c>
      <c r="AF623" s="813" t="str">
        <f t="shared" si="52"/>
        <v>Probabilidad</v>
      </c>
      <c r="AG623" s="780" t="s">
        <v>221</v>
      </c>
      <c r="AH623" s="790">
        <f t="shared" si="49"/>
        <v>0.25</v>
      </c>
      <c r="AI623" s="780" t="s">
        <v>222</v>
      </c>
      <c r="AJ623" s="790">
        <f t="shared" si="50"/>
        <v>0.15</v>
      </c>
      <c r="AK623" s="814">
        <f t="shared" si="51"/>
        <v>0.4</v>
      </c>
      <c r="AL623" s="815">
        <f>IFERROR(IF(AND(AF622="Probabilidad",AF623="Probabilidad"),(AL622-(+AL622*AK623)),IF(AND(AF622="Impacto",AF623="Probabilidad"),(AL621-(+AL621*AK623)),IF(AF623="Impacto",AL622,""))),"")</f>
        <v>0.2016</v>
      </c>
      <c r="AM623" s="815">
        <f>IFERROR(IF(AND(AF622="Impacto",AF623="Impacto"),(AM622-(+AM622*AK623)),IF(AND(AF622="Probabilidad",AF623="Impacto"),(AM621-(+AM621*AK623)),IF(AF623="Probabilidad",AM622,""))),"")</f>
        <v>0.8</v>
      </c>
      <c r="AN623" s="751" t="s">
        <v>859</v>
      </c>
      <c r="AO623" s="751" t="s">
        <v>291</v>
      </c>
      <c r="AP623" s="751" t="s">
        <v>241</v>
      </c>
      <c r="AQ623" s="751" t="s">
        <v>226</v>
      </c>
      <c r="AR623" s="1013"/>
      <c r="AS623" s="1767"/>
      <c r="AT623" s="1767"/>
      <c r="AU623" s="1769"/>
      <c r="AV623" s="1767"/>
      <c r="AW623" s="1767"/>
      <c r="AX623" s="1769"/>
      <c r="AY623" s="1769"/>
      <c r="AZ623" s="1769"/>
      <c r="BA623" s="1774"/>
      <c r="BB623" s="788"/>
      <c r="BC623" s="788"/>
      <c r="BD623" s="781" t="str">
        <f t="shared" si="53"/>
        <v/>
      </c>
      <c r="BE623" s="755"/>
      <c r="BF623" s="755"/>
      <c r="BG623" s="755"/>
      <c r="BH623" s="755"/>
      <c r="BI623" s="789"/>
      <c r="BJ623" s="789"/>
      <c r="BK623" s="789"/>
      <c r="BL623" s="789"/>
      <c r="BM623" s="791"/>
      <c r="BN623" s="791"/>
      <c r="BO623" s="791"/>
      <c r="BP623" s="791"/>
      <c r="BQ623" s="792"/>
      <c r="BR623" s="796"/>
      <c r="BS623" s="884"/>
      <c r="BT623" s="884"/>
      <c r="BU623" s="1051"/>
      <c r="BV623" s="1191"/>
      <c r="BW623" s="1191"/>
      <c r="BX623" s="1837"/>
      <c r="BY623" s="1840"/>
      <c r="BZ623" s="998"/>
    </row>
    <row r="624" spans="1:78" ht="167" x14ac:dyDescent="0.2">
      <c r="A624" s="1817"/>
      <c r="B624" s="1818"/>
      <c r="C624" s="1819"/>
      <c r="D624" s="1908"/>
      <c r="E624" s="1908"/>
      <c r="F624" s="1759"/>
      <c r="G624" s="1191"/>
      <c r="H624" s="1013"/>
      <c r="I624" s="1774"/>
      <c r="J624" s="1767"/>
      <c r="K624" s="1022"/>
      <c r="L624" s="995"/>
      <c r="M624" s="1169"/>
      <c r="N624" s="995"/>
      <c r="O624" s="995"/>
      <c r="P624" s="1191"/>
      <c r="Q624" s="1827"/>
      <c r="R624" s="1774"/>
      <c r="S624" s="1825"/>
      <c r="T624" s="1774"/>
      <c r="U624" s="1825"/>
      <c r="V624" s="1774"/>
      <c r="W624" s="1825"/>
      <c r="X624" s="1781"/>
      <c r="Y624" s="1825"/>
      <c r="Z624" s="1825"/>
      <c r="AA624" s="1039"/>
      <c r="AB624" s="812">
        <v>4</v>
      </c>
      <c r="AC624" s="774" t="s">
        <v>2076</v>
      </c>
      <c r="AD624" s="774" t="s">
        <v>607</v>
      </c>
      <c r="AE624" s="774" t="s">
        <v>1792</v>
      </c>
      <c r="AF624" s="813" t="str">
        <f t="shared" si="52"/>
        <v>Impacto</v>
      </c>
      <c r="AG624" s="780" t="s">
        <v>264</v>
      </c>
      <c r="AH624" s="790">
        <f t="shared" si="49"/>
        <v>0.1</v>
      </c>
      <c r="AI624" s="780" t="s">
        <v>222</v>
      </c>
      <c r="AJ624" s="790">
        <f t="shared" si="50"/>
        <v>0.15</v>
      </c>
      <c r="AK624" s="814">
        <f t="shared" si="51"/>
        <v>0.25</v>
      </c>
      <c r="AL624" s="815">
        <f>IFERROR(IF(AND(AF623="Probabilidad",AF624="Probabilidad"),(AL623-(+AL623*AK624)),IF(AND(AF623="Impacto",AF624="Probabilidad"),(AL622-(+AL622*AK624)),IF(AF624="Impacto",AL623,""))),"")</f>
        <v>0.2016</v>
      </c>
      <c r="AM624" s="815">
        <f>IFERROR(IF(AND(AF623="Impacto",AF624="Impacto"),(AM623-(+AM623*AK624)),IF(AND(AF623="Probabilidad",AF624="Impacto"),(AM622-(+AM622*AK624)),IF(AF624="Probabilidad",AM623,""))),"")</f>
        <v>0.60000000000000009</v>
      </c>
      <c r="AN624" s="751" t="s">
        <v>859</v>
      </c>
      <c r="AO624" s="751" t="s">
        <v>291</v>
      </c>
      <c r="AP624" s="751" t="s">
        <v>241</v>
      </c>
      <c r="AQ624" s="751" t="s">
        <v>226</v>
      </c>
      <c r="AR624" s="1013"/>
      <c r="AS624" s="1767"/>
      <c r="AT624" s="1767"/>
      <c r="AU624" s="1769"/>
      <c r="AV624" s="1767"/>
      <c r="AW624" s="1767"/>
      <c r="AX624" s="1769"/>
      <c r="AY624" s="1769"/>
      <c r="AZ624" s="1769"/>
      <c r="BA624" s="1774"/>
      <c r="BB624" s="788"/>
      <c r="BC624" s="788"/>
      <c r="BD624" s="781" t="str">
        <f t="shared" si="53"/>
        <v/>
      </c>
      <c r="BE624" s="755"/>
      <c r="BF624" s="755"/>
      <c r="BG624" s="755"/>
      <c r="BH624" s="755"/>
      <c r="BI624" s="789"/>
      <c r="BJ624" s="789"/>
      <c r="BK624" s="789"/>
      <c r="BL624" s="789"/>
      <c r="BM624" s="791"/>
      <c r="BN624" s="791"/>
      <c r="BO624" s="791"/>
      <c r="BP624" s="791"/>
      <c r="BQ624" s="792"/>
      <c r="BR624" s="796"/>
      <c r="BS624" s="884"/>
      <c r="BT624" s="884"/>
      <c r="BU624" s="1051"/>
      <c r="BV624" s="1191"/>
      <c r="BW624" s="1191"/>
      <c r="BX624" s="1837"/>
      <c r="BY624" s="1840"/>
      <c r="BZ624" s="998"/>
    </row>
    <row r="625" spans="1:78" ht="167" x14ac:dyDescent="0.2">
      <c r="A625" s="1817"/>
      <c r="B625" s="1818"/>
      <c r="C625" s="1819"/>
      <c r="D625" s="1908"/>
      <c r="E625" s="1908"/>
      <c r="F625" s="1759"/>
      <c r="G625" s="1191"/>
      <c r="H625" s="1013"/>
      <c r="I625" s="1774"/>
      <c r="J625" s="1767"/>
      <c r="K625" s="1022"/>
      <c r="L625" s="995"/>
      <c r="M625" s="1169"/>
      <c r="N625" s="995"/>
      <c r="O625" s="995"/>
      <c r="P625" s="1191"/>
      <c r="Q625" s="1827"/>
      <c r="R625" s="1774"/>
      <c r="S625" s="1825"/>
      <c r="T625" s="1774"/>
      <c r="U625" s="1825"/>
      <c r="V625" s="1774"/>
      <c r="W625" s="1825"/>
      <c r="X625" s="1781"/>
      <c r="Y625" s="1825"/>
      <c r="Z625" s="1825"/>
      <c r="AA625" s="1039"/>
      <c r="AB625" s="812">
        <v>5</v>
      </c>
      <c r="AC625" s="774" t="s">
        <v>2077</v>
      </c>
      <c r="AD625" s="774" t="s">
        <v>607</v>
      </c>
      <c r="AE625" s="774" t="s">
        <v>1762</v>
      </c>
      <c r="AF625" s="813" t="str">
        <f t="shared" si="52"/>
        <v>Probabilidad</v>
      </c>
      <c r="AG625" s="780" t="s">
        <v>281</v>
      </c>
      <c r="AH625" s="790">
        <f t="shared" si="49"/>
        <v>0.15</v>
      </c>
      <c r="AI625" s="780" t="s">
        <v>222</v>
      </c>
      <c r="AJ625" s="790">
        <f t="shared" si="50"/>
        <v>0.15</v>
      </c>
      <c r="AK625" s="814">
        <f t="shared" si="51"/>
        <v>0.3</v>
      </c>
      <c r="AL625" s="815">
        <f>IFERROR(IF(AND(AF624="Probabilidad",AF625="Probabilidad"),(AL624-(+AL624*AK625)),IF(AND(AF624="Impacto",AF625="Probabilidad"),(AL623-(+AL623*AK625)),IF(AF625="Impacto",AL624,""))),"")</f>
        <v>0.14112</v>
      </c>
      <c r="AM625" s="815">
        <f>IFERROR(IF(AND(AF624="Impacto",AF625="Impacto"),(AM624-(+AM624*AK625)),IF(AND(AF624="Probabilidad",AF625="Impacto"),(AM623-(+AM623*AK625)),IF(AF625="Probabilidad",AM624,""))),"")</f>
        <v>0.60000000000000009</v>
      </c>
      <c r="AN625" s="751" t="s">
        <v>859</v>
      </c>
      <c r="AO625" s="751" t="s">
        <v>291</v>
      </c>
      <c r="AP625" s="751" t="s">
        <v>241</v>
      </c>
      <c r="AQ625" s="751" t="s">
        <v>226</v>
      </c>
      <c r="AR625" s="1013"/>
      <c r="AS625" s="1767"/>
      <c r="AT625" s="1767"/>
      <c r="AU625" s="1769"/>
      <c r="AV625" s="1767"/>
      <c r="AW625" s="1767"/>
      <c r="AX625" s="1769"/>
      <c r="AY625" s="1769"/>
      <c r="AZ625" s="1769"/>
      <c r="BA625" s="1774"/>
      <c r="BB625" s="788"/>
      <c r="BC625" s="788"/>
      <c r="BD625" s="781" t="str">
        <f t="shared" si="53"/>
        <v/>
      </c>
      <c r="BE625" s="755"/>
      <c r="BF625" s="755"/>
      <c r="BG625" s="755"/>
      <c r="BH625" s="755"/>
      <c r="BI625" s="789"/>
      <c r="BJ625" s="789"/>
      <c r="BK625" s="789"/>
      <c r="BL625" s="789"/>
      <c r="BM625" s="791"/>
      <c r="BN625" s="791"/>
      <c r="BO625" s="791"/>
      <c r="BP625" s="791"/>
      <c r="BQ625" s="792"/>
      <c r="BR625" s="796"/>
      <c r="BS625" s="884"/>
      <c r="BT625" s="884"/>
      <c r="BU625" s="1051"/>
      <c r="BV625" s="1191"/>
      <c r="BW625" s="1191"/>
      <c r="BX625" s="1837"/>
      <c r="BY625" s="1840"/>
      <c r="BZ625" s="998"/>
    </row>
    <row r="626" spans="1:78" ht="119" thickBot="1" x14ac:dyDescent="0.25">
      <c r="A626" s="1817"/>
      <c r="B626" s="1818"/>
      <c r="C626" s="1819"/>
      <c r="D626" s="1908"/>
      <c r="E626" s="1908"/>
      <c r="F626" s="1759"/>
      <c r="G626" s="1192"/>
      <c r="H626" s="1014"/>
      <c r="I626" s="1775"/>
      <c r="J626" s="1768"/>
      <c r="K626" s="1023"/>
      <c r="L626" s="996"/>
      <c r="M626" s="1170"/>
      <c r="N626" s="996"/>
      <c r="O626" s="996"/>
      <c r="P626" s="1192"/>
      <c r="Q626" s="1828"/>
      <c r="R626" s="1775"/>
      <c r="S626" s="1826"/>
      <c r="T626" s="1775"/>
      <c r="U626" s="1826"/>
      <c r="V626" s="1775"/>
      <c r="W626" s="1826"/>
      <c r="X626" s="1782"/>
      <c r="Y626" s="1826"/>
      <c r="Z626" s="1826"/>
      <c r="AA626" s="1040"/>
      <c r="AB626" s="773">
        <v>6</v>
      </c>
      <c r="AC626" s="757" t="s">
        <v>2078</v>
      </c>
      <c r="AD626" s="757">
        <v>1</v>
      </c>
      <c r="AE626" s="757" t="s">
        <v>1762</v>
      </c>
      <c r="AF626" s="819" t="str">
        <f t="shared" si="52"/>
        <v>Probabilidad</v>
      </c>
      <c r="AG626" s="888" t="s">
        <v>221</v>
      </c>
      <c r="AH626" s="887">
        <f t="shared" si="49"/>
        <v>0.25</v>
      </c>
      <c r="AI626" s="888" t="s">
        <v>222</v>
      </c>
      <c r="AJ626" s="887">
        <f t="shared" si="50"/>
        <v>0.15</v>
      </c>
      <c r="AK626" s="889">
        <f t="shared" si="51"/>
        <v>0.4</v>
      </c>
      <c r="AL626" s="815">
        <f>IFERROR(IF(AND(AF625="Probabilidad",AF626="Probabilidad"),(AL625-(+AL625*AK626)),IF(AND(AF625="Impacto",AF626="Probabilidad"),(AL624-(+AL624*AK626)),IF(AF626="Impacto",AL625,""))),"")</f>
        <v>8.4671999999999997E-2</v>
      </c>
      <c r="AM626" s="815">
        <f>IFERROR(IF(AND(AF625="Impacto",AF626="Impacto"),(AM625-(+AM625*AK626)),IF(AND(AF625="Probabilidad",AF626="Impacto"),(AM624-(+AM624*AK626)),IF(AF626="Probabilidad",AM625,""))),"")</f>
        <v>0.60000000000000009</v>
      </c>
      <c r="AN626" s="751" t="s">
        <v>859</v>
      </c>
      <c r="AO626" s="51" t="s">
        <v>240</v>
      </c>
      <c r="AP626" s="751" t="s">
        <v>241</v>
      </c>
      <c r="AQ626" s="751" t="s">
        <v>226</v>
      </c>
      <c r="AR626" s="1014"/>
      <c r="AS626" s="1768"/>
      <c r="AT626" s="1768"/>
      <c r="AU626" s="1770"/>
      <c r="AV626" s="1768"/>
      <c r="AW626" s="1768"/>
      <c r="AX626" s="1770"/>
      <c r="AY626" s="1770"/>
      <c r="AZ626" s="1770"/>
      <c r="BA626" s="1775"/>
      <c r="BB626" s="873"/>
      <c r="BC626" s="873"/>
      <c r="BD626" s="767" t="str">
        <f t="shared" si="53"/>
        <v/>
      </c>
      <c r="BE626" s="826"/>
      <c r="BF626" s="826"/>
      <c r="BG626" s="826"/>
      <c r="BH626" s="826"/>
      <c r="BI626" s="770"/>
      <c r="BJ626" s="770"/>
      <c r="BK626" s="770"/>
      <c r="BL626" s="770"/>
      <c r="BM626" s="749"/>
      <c r="BN626" s="749"/>
      <c r="BO626" s="749"/>
      <c r="BP626" s="749"/>
      <c r="BQ626" s="766"/>
      <c r="BR626" s="890"/>
      <c r="BS626" s="891"/>
      <c r="BT626" s="891"/>
      <c r="BU626" s="1052"/>
      <c r="BV626" s="1192"/>
      <c r="BW626" s="1192"/>
      <c r="BX626" s="1838"/>
      <c r="BY626" s="1841"/>
      <c r="BZ626" s="999"/>
    </row>
    <row r="627" spans="1:78" ht="145" x14ac:dyDescent="0.2">
      <c r="A627" s="1817"/>
      <c r="B627" s="1818"/>
      <c r="C627" s="1819"/>
      <c r="D627" s="1908" t="s">
        <v>1387</v>
      </c>
      <c r="E627" s="1908" t="s">
        <v>1033</v>
      </c>
      <c r="F627" s="1759">
        <v>2</v>
      </c>
      <c r="G627" s="994" t="s">
        <v>2066</v>
      </c>
      <c r="H627" s="1012" t="s">
        <v>1248</v>
      </c>
      <c r="I627" s="1015" t="s">
        <v>1215</v>
      </c>
      <c r="J627" s="1812" t="str">
        <f>IF(D627="","",IF(D627="RG",[1]Árbol!A638,IF(D627="RIC",[1]Árbol!A638,IF(D627="RLAFT",[1]Árbol!A638,IF(D627="RF",[1]Árbol!A638,IF(I627="","",(CONCATENATE(I627," ",$M$3," ",G627," ",$M$4," ",O627," ",$M$5," ",N627))))))))</f>
        <v xml:space="preserve">Pérdida de Disponibilidad de 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  1. Mal funcionamiento del equipo y/o software
1. Perdida de información
2. Error en el uso
  1. Ausencia de copias de respaldo 
1a. Ausencia de mecanismos de monitoreo
2. Ausencia de documentación
2a.Configuración incorrecta de parámetros 
3. Ausencia de planes de continuidad
4. Desconocimiento de politicas de seguridad de la Información
</v>
      </c>
      <c r="K627" s="1021" t="s">
        <v>313</v>
      </c>
      <c r="L627" s="994" t="s">
        <v>562</v>
      </c>
      <c r="M627" s="1168" t="s">
        <v>1389</v>
      </c>
      <c r="N627" s="994" t="s">
        <v>2079</v>
      </c>
      <c r="O627" s="994" t="s">
        <v>2080</v>
      </c>
      <c r="P627" s="994" t="s">
        <v>1392</v>
      </c>
      <c r="Q627" s="1482" t="s">
        <v>1392</v>
      </c>
      <c r="R627" s="1015" t="s">
        <v>340</v>
      </c>
      <c r="S627" s="1824">
        <f>IF(R627="Muy Alta",100%,IF(R627="Alta",80%,IF(R627="Media",60%,IF(R627="Baja",40%,IF(R627="Muy Baja",20%,"")))))</f>
        <v>0.8</v>
      </c>
      <c r="T627" s="1015" t="s">
        <v>317</v>
      </c>
      <c r="U627" s="1824">
        <f>IF(T627="Catastrófico",100%,IF(T627="Mayor",80%,IF(T627="Moderado",60%,IF(T627="Menor",40%,IF(T627="Leve",20%,"")))))</f>
        <v>0.2</v>
      </c>
      <c r="V627" s="1015" t="s">
        <v>403</v>
      </c>
      <c r="W627" s="1824">
        <f>IF(V627="Catastrófico",100%,IF(V627="Mayor",80%,IF(V627="Moderado",60%,IF(V627="Menor",40%,IF(V627="Leve",20%,"")))))</f>
        <v>0.8</v>
      </c>
      <c r="X627" s="1029" t="str">
        <f>IF(Y627=100%,"Catastrófico",IF(Y627=80%,"Mayor",IF(Y627=60%,"Moderado",IF(Y627=40%,"Menor",IF(Y627=20%,"Leve","")))))</f>
        <v>Mayor</v>
      </c>
      <c r="Y627" s="1824">
        <f>IF(AND(U627="",W627=""),"",MAX(U627,W627))</f>
        <v>0.8</v>
      </c>
      <c r="Z627" s="1824" t="str">
        <f>CONCATENATE(R627,X627)</f>
        <v>AltaMayor</v>
      </c>
      <c r="AA627" s="1032" t="str">
        <f>IF(Z627="Muy AltaLeve","Alto",IF(Z627="Muy AltaMenor","Alto",IF(Z627="Muy AltaModerado","Alto",IF(Z627="Muy AltaMayor","Alto",IF(Z627="Muy AltaCatastrófico","Extremo",IF(Z627="AltaLeve","Moderado",IF(Z627="AltaMenor","Moderado",IF(Z627="AltaModerado","Alto",IF(Z627="AltaMayor","Alto",IF(Z627="AltaCatastrófico","Extremo",IF(Z627="MediaLeve","Moderado",IF(Z627="MediaMenor","Moderado",IF(Z627="MediaModerado","Moderado",IF(Z627="MediaMayor","Alto",IF(Z627="MediaCatastrófico","Extremo",IF(Z627="BajaLeve","Bajo",IF(Z627="BajaMenor","Moderado",IF(Z627="BajaModerado","Moderado",IF(Z627="BajaMayor","Alto",IF(Z627="BajaCatastrófico","Extremo",IF(Z627="Muy BajaLeve","Bajo",IF(Z627="Muy BajaMenor","Bajo",IF(Z627="Muy BajaModerado","Moderado",IF(Z627="Muy BajaMayor","Alto",IF(Z627="Muy BajaCatastrófico","Extremo","")))))))))))))))))))))))))</f>
        <v>Alto</v>
      </c>
      <c r="AB627" s="97">
        <v>1</v>
      </c>
      <c r="AC627" s="12" t="s">
        <v>1548</v>
      </c>
      <c r="AD627" s="12">
        <v>1.2</v>
      </c>
      <c r="AE627" s="12" t="s">
        <v>1612</v>
      </c>
      <c r="AF627" s="99" t="str">
        <f t="shared" si="52"/>
        <v>Probabilidad</v>
      </c>
      <c r="AG627" s="10" t="s">
        <v>221</v>
      </c>
      <c r="AH627" s="787">
        <f t="shared" si="49"/>
        <v>0.25</v>
      </c>
      <c r="AI627" s="10" t="s">
        <v>222</v>
      </c>
      <c r="AJ627" s="787">
        <f t="shared" si="50"/>
        <v>0.15</v>
      </c>
      <c r="AK627" s="101">
        <f t="shared" si="51"/>
        <v>0.4</v>
      </c>
      <c r="AL627" s="100">
        <f>IFERROR(IF(AF627="Probabilidad",(S627-(+S627*AK627)),IF(AF627="Impacto",S627,"")),"")</f>
        <v>0.48</v>
      </c>
      <c r="AM627" s="100">
        <f>IFERROR(IF(AF627="Impacto",(Y627-(+Y627*AK627)),IF(AF627="Probabilidad",Y627,"")),"")</f>
        <v>0.8</v>
      </c>
      <c r="AN627" s="50" t="s">
        <v>223</v>
      </c>
      <c r="AO627" s="50" t="s">
        <v>224</v>
      </c>
      <c r="AP627" s="50" t="s">
        <v>241</v>
      </c>
      <c r="AQ627" s="50" t="s">
        <v>226</v>
      </c>
      <c r="AR627" s="1764" t="s">
        <v>2081</v>
      </c>
      <c r="AS627" s="1035">
        <f>S627</f>
        <v>0.8</v>
      </c>
      <c r="AT627" s="1035">
        <f>IF(AL627="","",MIN(AL627:AL632))</f>
        <v>4.2335999999999999E-2</v>
      </c>
      <c r="AU627" s="1032" t="str">
        <f>IFERROR(IF(AT627="","",IF(AT627&lt;=0.2,"Muy Baja",IF(AT627&lt;=0.4,"Baja",IF(AT627&lt;=0.6,"Media",IF(AT627&lt;=0.8,"Alta","Muy Alta"))))),"")</f>
        <v>Muy Baja</v>
      </c>
      <c r="AV627" s="1035">
        <f>Y627</f>
        <v>0.8</v>
      </c>
      <c r="AW627" s="1035">
        <f>IF(AM627="","",MIN(AM627:AM632))</f>
        <v>0.8</v>
      </c>
      <c r="AX627" s="1032" t="str">
        <f>IFERROR(IF(AW627="","",IF(AW627&lt;=0.2,"Leve",IF(AW627&lt;=0.4,"Menor",IF(AW627&lt;=0.6,"Moderado",IF(AW627&lt;=0.8,"Mayor","Catastrófico"))))),"")</f>
        <v>Mayor</v>
      </c>
      <c r="AY627" s="1032" t="str">
        <f>AA627</f>
        <v>Alto</v>
      </c>
      <c r="AZ627" s="1032" t="str">
        <f>IFERROR(IF(OR(AND(AU627="Muy Baja",AX627="Leve"),AND(AU627="Muy Baja",AX627="Menor"),AND(AU627="Baja",AX627="Leve")),"Bajo",IF(OR(AND(AU627="Muy baja",AX627="Moderado"),AND(AU627="Baja",AX627="Menor"),AND(AU627="Baja",AX627="Moderado"),AND(AU627="Media",AX627="Leve"),AND(AU627="Media",AX627="Menor"),AND(AU627="Media",AX627="Moderado"),AND(AU627="Alta",AX627="Leve"),AND(AU627="Alta",AX627="Menor")),"Moderado",IF(OR(AND(AU627="Muy Baja",AX627="Mayor"),AND(AU627="Baja",AX627="Mayor"),AND(AU627="Media",AX627="Mayor"),AND(AU627="Alta",AX627="Moderado"),AND(AU627="Alta",AX627="Mayor"),AND(AU627="Muy Alta",AX627="Leve"),AND(AU627="Muy Alta",AX627="Menor"),AND(AU627="Muy Alta",AX627="Moderado"),AND(AU627="Muy Alta",AX627="Mayor")),"Alto",IF(OR(AND(AU627="Muy Baja",AX627="Catastrófico"),AND(AU627="Baja",AX627="Catastrófico"),AND(AU627="Media",AX627="Catastrófico"),AND(AU627="Alta",AX627="Catastrófico"),AND(AU627="Muy Alta",AX627="Catastrófico")),"Extremo","")))),"")</f>
        <v>Alto</v>
      </c>
      <c r="BA627" s="1015" t="s">
        <v>228</v>
      </c>
      <c r="BB627" s="46" t="s">
        <v>2082</v>
      </c>
      <c r="BC627" s="46" t="s">
        <v>2083</v>
      </c>
      <c r="BD627" s="103">
        <f t="shared" si="53"/>
        <v>1</v>
      </c>
      <c r="BE627" s="9"/>
      <c r="BF627" s="9">
        <v>1</v>
      </c>
      <c r="BG627" s="9"/>
      <c r="BH627" s="9"/>
      <c r="BI627" s="46" t="s">
        <v>1748</v>
      </c>
      <c r="BJ627" s="46" t="s">
        <v>2084</v>
      </c>
      <c r="BK627" s="46"/>
      <c r="BL627" s="46"/>
      <c r="BM627" s="48"/>
      <c r="BN627" s="48"/>
      <c r="BO627" s="48"/>
      <c r="BP627" s="48"/>
      <c r="BQ627" s="104"/>
      <c r="BR627" s="797"/>
      <c r="BS627" s="883"/>
      <c r="BT627" s="883"/>
      <c r="BU627" s="1050"/>
      <c r="BV627" s="1075"/>
      <c r="BW627" s="1075"/>
      <c r="BX627" s="1836"/>
      <c r="BY627" s="1852"/>
      <c r="BZ627" s="997"/>
    </row>
    <row r="628" spans="1:78" ht="145" x14ac:dyDescent="0.2">
      <c r="A628" s="1817"/>
      <c r="B628" s="1818"/>
      <c r="C628" s="1819"/>
      <c r="D628" s="1908"/>
      <c r="E628" s="1908"/>
      <c r="F628" s="1759"/>
      <c r="G628" s="995"/>
      <c r="H628" s="1013"/>
      <c r="I628" s="1774"/>
      <c r="J628" s="1767"/>
      <c r="K628" s="1022"/>
      <c r="L628" s="995"/>
      <c r="M628" s="1169"/>
      <c r="N628" s="995"/>
      <c r="O628" s="995"/>
      <c r="P628" s="995"/>
      <c r="Q628" s="1829"/>
      <c r="R628" s="1774"/>
      <c r="S628" s="1825"/>
      <c r="T628" s="1774"/>
      <c r="U628" s="1825"/>
      <c r="V628" s="1774"/>
      <c r="W628" s="1825"/>
      <c r="X628" s="1781"/>
      <c r="Y628" s="1825"/>
      <c r="Z628" s="1825"/>
      <c r="AA628" s="1769"/>
      <c r="AB628" s="812">
        <v>2</v>
      </c>
      <c r="AC628" s="774" t="s">
        <v>2085</v>
      </c>
      <c r="AD628" s="774" t="s">
        <v>2086</v>
      </c>
      <c r="AE628" s="774" t="s">
        <v>1612</v>
      </c>
      <c r="AF628" s="816" t="str">
        <f t="shared" si="52"/>
        <v>Probabilidad</v>
      </c>
      <c r="AG628" s="751" t="s">
        <v>281</v>
      </c>
      <c r="AH628" s="790">
        <f t="shared" si="49"/>
        <v>0.15</v>
      </c>
      <c r="AI628" s="751" t="s">
        <v>222</v>
      </c>
      <c r="AJ628" s="790">
        <f t="shared" si="50"/>
        <v>0.15</v>
      </c>
      <c r="AK628" s="814">
        <f t="shared" si="51"/>
        <v>0.3</v>
      </c>
      <c r="AL628" s="817">
        <f>IFERROR(IF(AND(AF627="Probabilidad",AF628="Probabilidad"),(AL627-(+AL627*AK628)),IF(AF628="Probabilidad",(S627-(+S627*AK628)),IF(AF628="Impacto",AL627,""))),"")</f>
        <v>0.33599999999999997</v>
      </c>
      <c r="AM628" s="817">
        <f>IFERROR(IF(AND(AF627="Impacto",AF628="Impacto"),(AM627-(+AM627*AK628)),IF(AF628="Impacto",(Y627-(+Y627*AK628)),IF(AF628="Probabilidad",AM627,""))),"")</f>
        <v>0.8</v>
      </c>
      <c r="AN628" s="751" t="s">
        <v>223</v>
      </c>
      <c r="AO628" s="751" t="s">
        <v>377</v>
      </c>
      <c r="AP628" s="751" t="s">
        <v>241</v>
      </c>
      <c r="AQ628" s="751" t="s">
        <v>226</v>
      </c>
      <c r="AR628" s="1013"/>
      <c r="AS628" s="1767"/>
      <c r="AT628" s="1767"/>
      <c r="AU628" s="1769"/>
      <c r="AV628" s="1767"/>
      <c r="AW628" s="1767"/>
      <c r="AX628" s="1769"/>
      <c r="AY628" s="1769"/>
      <c r="AZ628" s="1769"/>
      <c r="BA628" s="1774"/>
      <c r="BB628" s="789" t="s">
        <v>2087</v>
      </c>
      <c r="BC628" s="789" t="s">
        <v>2088</v>
      </c>
      <c r="BD628" s="822">
        <f t="shared" si="53"/>
        <v>4</v>
      </c>
      <c r="BE628" s="774">
        <v>1</v>
      </c>
      <c r="BF628" s="774">
        <v>1</v>
      </c>
      <c r="BG628" s="774">
        <v>1</v>
      </c>
      <c r="BH628" s="774">
        <v>1</v>
      </c>
      <c r="BI628" s="789" t="s">
        <v>1748</v>
      </c>
      <c r="BJ628" s="789" t="s">
        <v>2084</v>
      </c>
      <c r="BK628" s="789"/>
      <c r="BL628" s="789"/>
      <c r="BM628" s="791"/>
      <c r="BN628" s="791"/>
      <c r="BO628" s="791"/>
      <c r="BP628" s="791"/>
      <c r="BQ628" s="792"/>
      <c r="BR628" s="796"/>
      <c r="BS628" s="884"/>
      <c r="BT628" s="884"/>
      <c r="BU628" s="1051"/>
      <c r="BV628" s="1191"/>
      <c r="BW628" s="1191"/>
      <c r="BX628" s="1837"/>
      <c r="BY628" s="1853"/>
      <c r="BZ628" s="998"/>
    </row>
    <row r="629" spans="1:78" ht="145" x14ac:dyDescent="0.2">
      <c r="A629" s="1817"/>
      <c r="B629" s="1818"/>
      <c r="C629" s="1819"/>
      <c r="D629" s="1908"/>
      <c r="E629" s="1908"/>
      <c r="F629" s="1759"/>
      <c r="G629" s="995"/>
      <c r="H629" s="1013"/>
      <c r="I629" s="1774"/>
      <c r="J629" s="1767"/>
      <c r="K629" s="1022"/>
      <c r="L629" s="995"/>
      <c r="M629" s="1169"/>
      <c r="N629" s="995"/>
      <c r="O629" s="995"/>
      <c r="P629" s="995"/>
      <c r="Q629" s="1829"/>
      <c r="R629" s="1774"/>
      <c r="S629" s="1825"/>
      <c r="T629" s="1774"/>
      <c r="U629" s="1825"/>
      <c r="V629" s="1774"/>
      <c r="W629" s="1825"/>
      <c r="X629" s="1781"/>
      <c r="Y629" s="1825"/>
      <c r="Z629" s="1825"/>
      <c r="AA629" s="1769"/>
      <c r="AB629" s="812">
        <v>3</v>
      </c>
      <c r="AC629" s="761" t="s">
        <v>2089</v>
      </c>
      <c r="AD629" s="761">
        <v>3</v>
      </c>
      <c r="AE629" s="774" t="s">
        <v>1612</v>
      </c>
      <c r="AF629" s="813" t="str">
        <f t="shared" si="52"/>
        <v>Probabilidad</v>
      </c>
      <c r="AG629" s="780" t="s">
        <v>221</v>
      </c>
      <c r="AH629" s="790">
        <f t="shared" si="49"/>
        <v>0.25</v>
      </c>
      <c r="AI629" s="780" t="s">
        <v>734</v>
      </c>
      <c r="AJ629" s="790">
        <f t="shared" si="50"/>
        <v>0.25</v>
      </c>
      <c r="AK629" s="814">
        <f t="shared" si="51"/>
        <v>0.5</v>
      </c>
      <c r="AL629" s="815">
        <f>IFERROR(IF(AND(AF628="Probabilidad",AF629="Probabilidad"),(AL628-(+AL628*AK629)),IF(AND(AF628="Impacto",AF629="Probabilidad"),(AL627-(+AL627*AK629)),IF(AF629="Impacto",AL628,""))),"")</f>
        <v>0.16799999999999998</v>
      </c>
      <c r="AM629" s="815">
        <f>IFERROR(IF(AND(AF628="Impacto",AF629="Impacto"),(AM628-(+AM628*AK629)),IF(AND(AF628="Probabilidad",AF629="Impacto"),(AM627-(+AM627*AK629)),IF(AF629="Probabilidad",AM628,""))),"")</f>
        <v>0.8</v>
      </c>
      <c r="AN629" s="751" t="s">
        <v>223</v>
      </c>
      <c r="AO629" s="751" t="s">
        <v>443</v>
      </c>
      <c r="AP629" s="751" t="s">
        <v>241</v>
      </c>
      <c r="AQ629" s="751" t="s">
        <v>226</v>
      </c>
      <c r="AR629" s="1013"/>
      <c r="AS629" s="1767"/>
      <c r="AT629" s="1767"/>
      <c r="AU629" s="1769"/>
      <c r="AV629" s="1767"/>
      <c r="AW629" s="1767"/>
      <c r="AX629" s="1769"/>
      <c r="AY629" s="1769"/>
      <c r="AZ629" s="1769"/>
      <c r="BA629" s="1774"/>
      <c r="BB629" s="789" t="s">
        <v>2090</v>
      </c>
      <c r="BC629" s="789" t="s">
        <v>2091</v>
      </c>
      <c r="BD629" s="822">
        <f t="shared" si="53"/>
        <v>12</v>
      </c>
      <c r="BE629" s="774">
        <v>3</v>
      </c>
      <c r="BF629" s="774">
        <v>3</v>
      </c>
      <c r="BG629" s="774">
        <v>3</v>
      </c>
      <c r="BH629" s="774">
        <v>3</v>
      </c>
      <c r="BI629" s="789" t="s">
        <v>1748</v>
      </c>
      <c r="BJ629" s="789" t="s">
        <v>2084</v>
      </c>
      <c r="BK629" s="789"/>
      <c r="BL629" s="789"/>
      <c r="BM629" s="791"/>
      <c r="BN629" s="791"/>
      <c r="BO629" s="791"/>
      <c r="BP629" s="791"/>
      <c r="BQ629" s="792"/>
      <c r="BR629" s="796"/>
      <c r="BS629" s="884"/>
      <c r="BT629" s="884"/>
      <c r="BU629" s="1051"/>
      <c r="BV629" s="1191"/>
      <c r="BW629" s="1191"/>
      <c r="BX629" s="1837"/>
      <c r="BY629" s="1853"/>
      <c r="BZ629" s="998"/>
    </row>
    <row r="630" spans="1:78" ht="118" x14ac:dyDescent="0.2">
      <c r="A630" s="1817"/>
      <c r="B630" s="1818"/>
      <c r="C630" s="1819"/>
      <c r="D630" s="1908"/>
      <c r="E630" s="1908"/>
      <c r="F630" s="1759"/>
      <c r="G630" s="995"/>
      <c r="H630" s="1013"/>
      <c r="I630" s="1774"/>
      <c r="J630" s="1767"/>
      <c r="K630" s="1022"/>
      <c r="L630" s="995"/>
      <c r="M630" s="1169"/>
      <c r="N630" s="995"/>
      <c r="O630" s="995"/>
      <c r="P630" s="995"/>
      <c r="Q630" s="1829"/>
      <c r="R630" s="1774"/>
      <c r="S630" s="1825"/>
      <c r="T630" s="1774"/>
      <c r="U630" s="1825"/>
      <c r="V630" s="1774"/>
      <c r="W630" s="1825"/>
      <c r="X630" s="1781"/>
      <c r="Y630" s="1825"/>
      <c r="Z630" s="1825"/>
      <c r="AA630" s="1769"/>
      <c r="AB630" s="812">
        <v>4</v>
      </c>
      <c r="AC630" s="761" t="s">
        <v>1571</v>
      </c>
      <c r="AD630" s="774">
        <v>4</v>
      </c>
      <c r="AE630" s="774" t="s">
        <v>1572</v>
      </c>
      <c r="AF630" s="813" t="str">
        <f t="shared" si="52"/>
        <v>Probabilidad</v>
      </c>
      <c r="AG630" s="780" t="s">
        <v>221</v>
      </c>
      <c r="AH630" s="790">
        <f t="shared" si="49"/>
        <v>0.25</v>
      </c>
      <c r="AI630" s="780" t="s">
        <v>222</v>
      </c>
      <c r="AJ630" s="790">
        <f t="shared" si="50"/>
        <v>0.15</v>
      </c>
      <c r="AK630" s="814">
        <f t="shared" si="51"/>
        <v>0.4</v>
      </c>
      <c r="AL630" s="815">
        <f>IFERROR(IF(AND(AF629="Probabilidad",AF630="Probabilidad"),(AL629-(+AL629*AK630)),IF(AND(AF629="Impacto",AF630="Probabilidad"),(AL628-(+AL628*AK630)),IF(AF630="Impacto",AL629,""))),"")</f>
        <v>0.10079999999999999</v>
      </c>
      <c r="AM630" s="815">
        <f>IFERROR(IF(AND(AF629="Impacto",AF630="Impacto"),(AM629-(+AM629*AK630)),IF(AND(AF629="Probabilidad",AF630="Impacto"),(AM628-(+AM628*AK630)),IF(AF630="Probabilidad",AM629,""))),"")</f>
        <v>0.8</v>
      </c>
      <c r="AN630" s="751" t="s">
        <v>859</v>
      </c>
      <c r="AO630" s="751" t="s">
        <v>245</v>
      </c>
      <c r="AP630" s="751" t="s">
        <v>241</v>
      </c>
      <c r="AQ630" s="751" t="s">
        <v>226</v>
      </c>
      <c r="AR630" s="1013"/>
      <c r="AS630" s="1767"/>
      <c r="AT630" s="1767"/>
      <c r="AU630" s="1769"/>
      <c r="AV630" s="1767"/>
      <c r="AW630" s="1767"/>
      <c r="AX630" s="1769"/>
      <c r="AY630" s="1769"/>
      <c r="AZ630" s="1769"/>
      <c r="BA630" s="1774"/>
      <c r="BB630" s="789" t="s">
        <v>2092</v>
      </c>
      <c r="BC630" s="789" t="s">
        <v>2093</v>
      </c>
      <c r="BD630" s="822">
        <f t="shared" si="53"/>
        <v>4</v>
      </c>
      <c r="BE630" s="774">
        <v>1</v>
      </c>
      <c r="BF630" s="774">
        <v>1</v>
      </c>
      <c r="BG630" s="774">
        <v>1</v>
      </c>
      <c r="BH630" s="774">
        <v>1</v>
      </c>
      <c r="BI630" s="789" t="s">
        <v>1748</v>
      </c>
      <c r="BJ630" s="789" t="s">
        <v>2084</v>
      </c>
      <c r="BK630" s="789"/>
      <c r="BL630" s="789"/>
      <c r="BM630" s="791"/>
      <c r="BN630" s="791"/>
      <c r="BO630" s="791"/>
      <c r="BP630" s="791"/>
      <c r="BQ630" s="792"/>
      <c r="BR630" s="796"/>
      <c r="BS630" s="884"/>
      <c r="BT630" s="884"/>
      <c r="BU630" s="1051"/>
      <c r="BV630" s="1191"/>
      <c r="BW630" s="1191"/>
      <c r="BX630" s="1837"/>
      <c r="BY630" s="1853"/>
      <c r="BZ630" s="998"/>
    </row>
    <row r="631" spans="1:78" ht="145" x14ac:dyDescent="0.2">
      <c r="A631" s="1817"/>
      <c r="B631" s="1818"/>
      <c r="C631" s="1819"/>
      <c r="D631" s="1908"/>
      <c r="E631" s="1908"/>
      <c r="F631" s="1759"/>
      <c r="G631" s="995"/>
      <c r="H631" s="1013"/>
      <c r="I631" s="1774"/>
      <c r="J631" s="1767"/>
      <c r="K631" s="1022"/>
      <c r="L631" s="995"/>
      <c r="M631" s="1169"/>
      <c r="N631" s="995"/>
      <c r="O631" s="995"/>
      <c r="P631" s="995"/>
      <c r="Q631" s="1829"/>
      <c r="R631" s="1774"/>
      <c r="S631" s="1825"/>
      <c r="T631" s="1774"/>
      <c r="U631" s="1825"/>
      <c r="V631" s="1774"/>
      <c r="W631" s="1825"/>
      <c r="X631" s="1781"/>
      <c r="Y631" s="1825"/>
      <c r="Z631" s="1825"/>
      <c r="AA631" s="1769"/>
      <c r="AB631" s="812">
        <v>5</v>
      </c>
      <c r="AC631" s="774" t="s">
        <v>2094</v>
      </c>
      <c r="AD631" s="774" t="s">
        <v>1611</v>
      </c>
      <c r="AE631" s="774" t="s">
        <v>1612</v>
      </c>
      <c r="AF631" s="813" t="str">
        <f t="shared" si="52"/>
        <v>Probabilidad</v>
      </c>
      <c r="AG631" s="780" t="s">
        <v>221</v>
      </c>
      <c r="AH631" s="790">
        <f t="shared" si="49"/>
        <v>0.25</v>
      </c>
      <c r="AI631" s="780" t="s">
        <v>222</v>
      </c>
      <c r="AJ631" s="790">
        <f t="shared" si="50"/>
        <v>0.15</v>
      </c>
      <c r="AK631" s="814">
        <f t="shared" si="51"/>
        <v>0.4</v>
      </c>
      <c r="AL631" s="815">
        <f>IFERROR(IF(AND(AF630="Probabilidad",AF631="Probabilidad"),(AL630-(+AL630*AK631)),IF(AND(AF630="Impacto",AF631="Probabilidad"),(AL629-(+AL629*AK631)),IF(AF631="Impacto",AL630,""))),"")</f>
        <v>6.0479999999999992E-2</v>
      </c>
      <c r="AM631" s="815">
        <f>IFERROR(IF(AND(AF630="Impacto",AF631="Impacto"),(AM630-(+AM630*AK631)),IF(AND(AF630="Probabilidad",AF631="Impacto"),(AM629-(+AM629*AK631)),IF(AF631="Probabilidad",AM630,""))),"")</f>
        <v>0.8</v>
      </c>
      <c r="AN631" s="751" t="s">
        <v>223</v>
      </c>
      <c r="AO631" s="751" t="s">
        <v>443</v>
      </c>
      <c r="AP631" s="751" t="s">
        <v>241</v>
      </c>
      <c r="AQ631" s="751" t="s">
        <v>226</v>
      </c>
      <c r="AR631" s="1013"/>
      <c r="AS631" s="1767"/>
      <c r="AT631" s="1767"/>
      <c r="AU631" s="1769"/>
      <c r="AV631" s="1767"/>
      <c r="AW631" s="1767"/>
      <c r="AX631" s="1769"/>
      <c r="AY631" s="1769"/>
      <c r="AZ631" s="1769"/>
      <c r="BA631" s="1774"/>
      <c r="BB631" s="789" t="s">
        <v>2095</v>
      </c>
      <c r="BC631" s="789" t="s">
        <v>2096</v>
      </c>
      <c r="BD631" s="822">
        <f t="shared" si="53"/>
        <v>4</v>
      </c>
      <c r="BE631" s="774">
        <v>1</v>
      </c>
      <c r="BF631" s="774">
        <v>1</v>
      </c>
      <c r="BG631" s="774">
        <v>1</v>
      </c>
      <c r="BH631" s="774">
        <v>1</v>
      </c>
      <c r="BI631" s="789" t="s">
        <v>1748</v>
      </c>
      <c r="BJ631" s="789" t="s">
        <v>2084</v>
      </c>
      <c r="BK631" s="789"/>
      <c r="BL631" s="789"/>
      <c r="BM631" s="791"/>
      <c r="BN631" s="791"/>
      <c r="BO631" s="791"/>
      <c r="BP631" s="791"/>
      <c r="BQ631" s="792"/>
      <c r="BR631" s="796"/>
      <c r="BS631" s="884"/>
      <c r="BT631" s="884"/>
      <c r="BU631" s="1051"/>
      <c r="BV631" s="1191"/>
      <c r="BW631" s="1191"/>
      <c r="BX631" s="1837"/>
      <c r="BY631" s="1853"/>
      <c r="BZ631" s="998"/>
    </row>
    <row r="632" spans="1:78" ht="168" thickBot="1" x14ac:dyDescent="0.25">
      <c r="A632" s="1817"/>
      <c r="B632" s="1818"/>
      <c r="C632" s="1819"/>
      <c r="D632" s="1908"/>
      <c r="E632" s="1908"/>
      <c r="F632" s="1759"/>
      <c r="G632" s="996"/>
      <c r="H632" s="1014"/>
      <c r="I632" s="1775"/>
      <c r="J632" s="1768"/>
      <c r="K632" s="1023"/>
      <c r="L632" s="996"/>
      <c r="M632" s="1170"/>
      <c r="N632" s="996"/>
      <c r="O632" s="996"/>
      <c r="P632" s="996"/>
      <c r="Q632" s="1830"/>
      <c r="R632" s="1775"/>
      <c r="S632" s="1826"/>
      <c r="T632" s="1775"/>
      <c r="U632" s="1826"/>
      <c r="V632" s="1775"/>
      <c r="W632" s="1826"/>
      <c r="X632" s="1782"/>
      <c r="Y632" s="1826"/>
      <c r="Z632" s="1826"/>
      <c r="AA632" s="1770"/>
      <c r="AB632" s="773">
        <v>6</v>
      </c>
      <c r="AC632" s="757" t="s">
        <v>2097</v>
      </c>
      <c r="AD632" s="757">
        <v>3</v>
      </c>
      <c r="AE632" s="757" t="s">
        <v>1952</v>
      </c>
      <c r="AF632" s="896" t="s">
        <v>1119</v>
      </c>
      <c r="AG632" s="888" t="s">
        <v>281</v>
      </c>
      <c r="AH632" s="887">
        <v>0.15</v>
      </c>
      <c r="AI632" s="888" t="s">
        <v>222</v>
      </c>
      <c r="AJ632" s="887">
        <v>0.15</v>
      </c>
      <c r="AK632" s="889">
        <v>0.3</v>
      </c>
      <c r="AL632" s="815">
        <v>4.2335999999999999E-2</v>
      </c>
      <c r="AM632" s="815">
        <v>0.8</v>
      </c>
      <c r="AN632" s="51" t="s">
        <v>859</v>
      </c>
      <c r="AO632" s="51" t="s">
        <v>291</v>
      </c>
      <c r="AP632" s="51" t="s">
        <v>241</v>
      </c>
      <c r="AQ632" s="51" t="s">
        <v>226</v>
      </c>
      <c r="AR632" s="1014"/>
      <c r="AS632" s="1768"/>
      <c r="AT632" s="1768"/>
      <c r="AU632" s="1770"/>
      <c r="AV632" s="1768"/>
      <c r="AW632" s="1768"/>
      <c r="AX632" s="1770"/>
      <c r="AY632" s="1770"/>
      <c r="AZ632" s="1770"/>
      <c r="BA632" s="1775"/>
      <c r="BB632" s="770" t="s">
        <v>2098</v>
      </c>
      <c r="BC632" s="770" t="s">
        <v>2099</v>
      </c>
      <c r="BD632" s="762">
        <f t="shared" si="53"/>
        <v>2</v>
      </c>
      <c r="BE632" s="757"/>
      <c r="BF632" s="757">
        <v>1</v>
      </c>
      <c r="BG632" s="757"/>
      <c r="BH632" s="757">
        <v>1</v>
      </c>
      <c r="BI632" s="770" t="s">
        <v>1748</v>
      </c>
      <c r="BJ632" s="770" t="s">
        <v>2084</v>
      </c>
      <c r="BK632" s="770"/>
      <c r="BL632" s="789"/>
      <c r="BM632" s="749"/>
      <c r="BN632" s="749"/>
      <c r="BO632" s="749"/>
      <c r="BP632" s="749"/>
      <c r="BQ632" s="766"/>
      <c r="BR632" s="890"/>
      <c r="BS632" s="891"/>
      <c r="BT632" s="891"/>
      <c r="BU632" s="1052"/>
      <c r="BV632" s="1192"/>
      <c r="BW632" s="1192"/>
      <c r="BX632" s="1838"/>
      <c r="BY632" s="1854"/>
      <c r="BZ632" s="999"/>
    </row>
    <row r="633" spans="1:78" ht="167" x14ac:dyDescent="0.2">
      <c r="A633" s="1817"/>
      <c r="B633" s="1818"/>
      <c r="C633" s="1819"/>
      <c r="D633" s="1908" t="s">
        <v>1387</v>
      </c>
      <c r="E633" s="1908" t="s">
        <v>1033</v>
      </c>
      <c r="F633" s="1759">
        <v>3</v>
      </c>
      <c r="G633" s="994" t="s">
        <v>2100</v>
      </c>
      <c r="H633" s="1012" t="s">
        <v>1244</v>
      </c>
      <c r="I633" s="1015" t="s">
        <v>1218</v>
      </c>
      <c r="J633" s="1812" t="str">
        <f>IF(D633="","",IF(D633="RG",[1]Árbol!A644,IF(D633="RIC",[1]Árbol!A644,IF(D633="RLAFT",[1]Árbol!A644,IF(D633="RF",[1]Árbol!A644,IF(I633="","",(CONCATENATE(I633," ",$M$3," ",G633," ",$M$4," ",O633," ",$M$5," ",N633))))))))</f>
        <v>Pérdida de confidencialidad e integridad de ANTIVIRUS   1. Ataques externos 
2. Error en el uso  1. Configuración incorrecta de parametros 
2. Desconocimiento en el funcionamiento de la herramienta</v>
      </c>
      <c r="K633" s="1021" t="s">
        <v>313</v>
      </c>
      <c r="L633" s="994" t="s">
        <v>562</v>
      </c>
      <c r="M633" s="1168" t="s">
        <v>1389</v>
      </c>
      <c r="N633" s="994" t="s">
        <v>2101</v>
      </c>
      <c r="O633" s="994" t="s">
        <v>2102</v>
      </c>
      <c r="P633" s="1075" t="s">
        <v>1392</v>
      </c>
      <c r="Q633" s="1133" t="s">
        <v>1392</v>
      </c>
      <c r="R633" s="1015" t="s">
        <v>269</v>
      </c>
      <c r="S633" s="1824">
        <f>IF(R633="Muy Alta",100%,IF(R633="Alta",80%,IF(R633="Media",60%,IF(R633="Baja",40%,IF(R633="Muy Baja",20%,"")))))</f>
        <v>0.2</v>
      </c>
      <c r="T633" s="1015" t="s">
        <v>317</v>
      </c>
      <c r="U633" s="1824">
        <f>IF(T633="Catastrófico",100%,IF(T633="Mayor",80%,IF(T633="Moderado",60%,IF(T633="Menor",40%,IF(T633="Leve",20%,"")))))</f>
        <v>0.2</v>
      </c>
      <c r="V633" s="1015" t="s">
        <v>317</v>
      </c>
      <c r="W633" s="1824">
        <f>IF(V633="Catastrófico",100%,IF(V633="Mayor",80%,IF(V633="Moderado",60%,IF(V633="Menor",40%,IF(V633="Leve",20%,"")))))</f>
        <v>0.2</v>
      </c>
      <c r="X633" s="1029" t="str">
        <f>IF(Y633=100%,"Catastrófico",IF(Y633=80%,"Mayor",IF(Y633=60%,"Moderado",IF(Y633=40%,"Menor",IF(Y633=20%,"Leve","")))))</f>
        <v>Leve</v>
      </c>
      <c r="Y633" s="1824">
        <f>IF(AND(U633="",W633=""),"",MAX(U633,W633))</f>
        <v>0.2</v>
      </c>
      <c r="Z633" s="1824" t="str">
        <f>CONCATENATE(R633,X633)</f>
        <v>Muy BajaLeve</v>
      </c>
      <c r="AA633" s="1032" t="str">
        <f>IF(Z633="Muy AltaLeve","Alto",IF(Z633="Muy AltaMenor","Alto",IF(Z633="Muy AltaModerado","Alto",IF(Z633="Muy AltaMayor","Alto",IF(Z633="Muy AltaCatastrófico","Extremo",IF(Z633="AltaLeve","Moderado",IF(Z633="AltaMenor","Moderado",IF(Z633="AltaModerado","Alto",IF(Z633="AltaMayor","Alto",IF(Z633="AltaCatastrófico","Extremo",IF(Z633="MediaLeve","Moderado",IF(Z633="MediaMenor","Moderado",IF(Z633="MediaModerado","Moderado",IF(Z633="MediaMayor","Alto",IF(Z633="MediaCatastrófico","Extremo",IF(Z633="BajaLeve","Bajo",IF(Z633="BajaMenor","Moderado",IF(Z633="BajaModerado","Moderado",IF(Z633="BajaMayor","Alto",IF(Z633="BajaCatastrófico","Extremo",IF(Z633="Muy BajaLeve","Bajo",IF(Z633="Muy BajaMenor","Bajo",IF(Z633="Muy BajaModerado","Moderado",IF(Z633="Muy BajaMayor","Alto",IF(Z633="Muy BajaCatastrófico","Extremo","")))))))))))))))))))))))))</f>
        <v>Bajo</v>
      </c>
      <c r="AB633" s="97">
        <v>1</v>
      </c>
      <c r="AC633" s="898" t="s">
        <v>2103</v>
      </c>
      <c r="AD633" s="230">
        <v>1.2</v>
      </c>
      <c r="AE633" s="12" t="s">
        <v>1738</v>
      </c>
      <c r="AF633" s="99" t="str">
        <f t="shared" ref="AF633:AF696" si="54">IF(OR(AG633="Preventivo",AG633="Detectivo"),"Probabilidad",IF(AG633="Correctivo","Impacto",""))</f>
        <v>Probabilidad</v>
      </c>
      <c r="AG633" s="10" t="s">
        <v>281</v>
      </c>
      <c r="AH633" s="787">
        <f t="shared" ref="AH633:AH696" si="55">IF(AG633="","",IF(AG633="Preventivo",25%,IF(AG633="Detectivo",15%,IF(AG633="Correctivo",10%))))</f>
        <v>0.15</v>
      </c>
      <c r="AI633" s="10" t="s">
        <v>222</v>
      </c>
      <c r="AJ633" s="787">
        <f t="shared" ref="AJ633:AJ696" si="56">IF(AI633="Automático",25%,IF(AI633="Manual",15%,""))</f>
        <v>0.15</v>
      </c>
      <c r="AK633" s="101">
        <f t="shared" ref="AK633:AK696" si="57">IF(OR(AH633="",AJ633=""),"",AH633+AJ633)</f>
        <v>0.3</v>
      </c>
      <c r="AL633" s="100">
        <f>IFERROR(IF(AF633="Probabilidad",(S633-(+S633*AK633)),IF(AF633="Impacto",S633,"")),"")</f>
        <v>0.14000000000000001</v>
      </c>
      <c r="AM633" s="100">
        <f>IFERROR(IF(AF633="Impacto",(Y633-(+Y633*AK633)),IF(AF633="Probabilidad",Y633,"")),"")</f>
        <v>0.2</v>
      </c>
      <c r="AN633" s="50" t="s">
        <v>859</v>
      </c>
      <c r="AO633" s="50" t="s">
        <v>291</v>
      </c>
      <c r="AP633" s="50" t="s">
        <v>241</v>
      </c>
      <c r="AQ633" s="50" t="s">
        <v>226</v>
      </c>
      <c r="AR633" s="1764" t="s">
        <v>2104</v>
      </c>
      <c r="AS633" s="1035">
        <f>S633</f>
        <v>0.2</v>
      </c>
      <c r="AT633" s="1035">
        <f>IF(AL633="","",MIN(AL633:AL638))</f>
        <v>4.9000000000000002E-2</v>
      </c>
      <c r="AU633" s="1032" t="str">
        <f>IFERROR(IF(AT633="","",IF(AT633&lt;=0.2,"Muy Baja",IF(AT633&lt;=0.4,"Baja",IF(AT633&lt;=0.6,"Media",IF(AT633&lt;=0.8,"Alta","Muy Alta"))))),"")</f>
        <v>Muy Baja</v>
      </c>
      <c r="AV633" s="1035">
        <f>Y633</f>
        <v>0.2</v>
      </c>
      <c r="AW633" s="1035">
        <f>IF(AM633="","",MIN(AM633:AM638))</f>
        <v>0.15000000000000002</v>
      </c>
      <c r="AX633" s="1032" t="str">
        <f>IFERROR(IF(AW633="","",IF(AW633&lt;=0.2,"Leve",IF(AW633&lt;=0.4,"Menor",IF(AW633&lt;=0.6,"Moderado",IF(AW633&lt;=0.8,"Mayor","Catastrófico"))))),"")</f>
        <v>Leve</v>
      </c>
      <c r="AY633" s="1032" t="str">
        <f>AA633</f>
        <v>Bajo</v>
      </c>
      <c r="AZ633" s="1032" t="str">
        <f>IFERROR(IF(OR(AND(AU633="Muy Baja",AX633="Leve"),AND(AU633="Muy Baja",AX633="Menor"),AND(AU633="Baja",AX633="Leve")),"Bajo",IF(OR(AND(AU633="Muy baja",AX633="Moderado"),AND(AU633="Baja",AX633="Menor"),AND(AU633="Baja",AX633="Moderado"),AND(AU633="Media",AX633="Leve"),AND(AU633="Media",AX633="Menor"),AND(AU633="Media",AX633="Moderado"),AND(AU633="Alta",AX633="Leve"),AND(AU633="Alta",AX633="Menor")),"Moderado",IF(OR(AND(AU633="Muy Baja",AX633="Mayor"),AND(AU633="Baja",AX633="Mayor"),AND(AU633="Media",AX633="Mayor"),AND(AU633="Alta",AX633="Moderado"),AND(AU633="Alta",AX633="Mayor"),AND(AU633="Muy Alta",AX633="Leve"),AND(AU633="Muy Alta",AX633="Menor"),AND(AU633="Muy Alta",AX633="Moderado"),AND(AU633="Muy Alta",AX633="Mayor")),"Alto",IF(OR(AND(AU633="Muy Baja",AX633="Catastrófico"),AND(AU633="Baja",AX633="Catastrófico"),AND(AU633="Media",AX633="Catastrófico"),AND(AU633="Alta",AX633="Catastrófico"),AND(AU633="Muy Alta",AX633="Catastrófico")),"Extremo","")))),"")</f>
        <v>Bajo</v>
      </c>
      <c r="BA633" s="1015" t="s">
        <v>255</v>
      </c>
      <c r="BB633" s="309"/>
      <c r="BC633" s="46"/>
      <c r="BD633" s="103" t="str">
        <f t="shared" si="53"/>
        <v/>
      </c>
      <c r="BE633" s="9"/>
      <c r="BF633" s="9"/>
      <c r="BG633" s="9"/>
      <c r="BH633" s="9"/>
      <c r="BI633" s="46"/>
      <c r="BJ633" s="46"/>
      <c r="BK633" s="46"/>
      <c r="BL633" s="46"/>
      <c r="BM633" s="48"/>
      <c r="BN633" s="48"/>
      <c r="BO633" s="48"/>
      <c r="BP633" s="48"/>
      <c r="BQ633" s="104"/>
      <c r="BR633" s="797"/>
      <c r="BS633" s="883"/>
      <c r="BT633" s="883"/>
      <c r="BU633" s="1050"/>
      <c r="BV633" s="1075"/>
      <c r="BW633" s="1075"/>
      <c r="BX633" s="1836"/>
      <c r="BY633" s="1852"/>
      <c r="BZ633" s="997"/>
    </row>
    <row r="634" spans="1:78" ht="167" x14ac:dyDescent="0.2">
      <c r="A634" s="1817"/>
      <c r="B634" s="1818"/>
      <c r="C634" s="1819"/>
      <c r="D634" s="1908"/>
      <c r="E634" s="1908"/>
      <c r="F634" s="1759"/>
      <c r="G634" s="995"/>
      <c r="H634" s="1013"/>
      <c r="I634" s="1774"/>
      <c r="J634" s="1767"/>
      <c r="K634" s="1022"/>
      <c r="L634" s="995"/>
      <c r="M634" s="1169"/>
      <c r="N634" s="995"/>
      <c r="O634" s="995"/>
      <c r="P634" s="1191"/>
      <c r="Q634" s="1827"/>
      <c r="R634" s="1774"/>
      <c r="S634" s="1825"/>
      <c r="T634" s="1774"/>
      <c r="U634" s="1825"/>
      <c r="V634" s="1774"/>
      <c r="W634" s="1825"/>
      <c r="X634" s="1781"/>
      <c r="Y634" s="1825"/>
      <c r="Z634" s="1825"/>
      <c r="AA634" s="1769"/>
      <c r="AB634" s="812">
        <v>2</v>
      </c>
      <c r="AC634" s="898" t="s">
        <v>2105</v>
      </c>
      <c r="AD634" s="898">
        <v>1.2</v>
      </c>
      <c r="AE634" s="774" t="s">
        <v>1762</v>
      </c>
      <c r="AF634" s="813" t="str">
        <f t="shared" si="54"/>
        <v>Probabilidad</v>
      </c>
      <c r="AG634" s="780" t="s">
        <v>221</v>
      </c>
      <c r="AH634" s="790">
        <f t="shared" si="55"/>
        <v>0.25</v>
      </c>
      <c r="AI634" s="780" t="s">
        <v>734</v>
      </c>
      <c r="AJ634" s="790">
        <f t="shared" si="56"/>
        <v>0.25</v>
      </c>
      <c r="AK634" s="814">
        <f t="shared" si="57"/>
        <v>0.5</v>
      </c>
      <c r="AL634" s="815">
        <f>IFERROR(IF(AND(AF633="Probabilidad",AF634="Probabilidad"),(AL633-(+AL633*AK634)),IF(AF634="Probabilidad",(S633-(+S633*AK634)),IF(AF634="Impacto",AL633,""))),"")</f>
        <v>7.0000000000000007E-2</v>
      </c>
      <c r="AM634" s="815">
        <f>IFERROR(IF(AND(AF633="Impacto",AF634="Impacto"),(AM633-(+AM633*AK634)),IF(AF634="Impacto",(Y633-(+Y633*AK634)),IF(AF634="Probabilidad",AM633,""))),"")</f>
        <v>0.2</v>
      </c>
      <c r="AN634" s="751" t="s">
        <v>859</v>
      </c>
      <c r="AO634" s="751" t="s">
        <v>291</v>
      </c>
      <c r="AP634" s="751" t="s">
        <v>241</v>
      </c>
      <c r="AQ634" s="751" t="s">
        <v>226</v>
      </c>
      <c r="AR634" s="1013"/>
      <c r="AS634" s="1767"/>
      <c r="AT634" s="1767"/>
      <c r="AU634" s="1769"/>
      <c r="AV634" s="1767"/>
      <c r="AW634" s="1767"/>
      <c r="AX634" s="1769"/>
      <c r="AY634" s="1769"/>
      <c r="AZ634" s="1769"/>
      <c r="BA634" s="1774"/>
      <c r="BB634" s="894"/>
      <c r="BC634" s="789"/>
      <c r="BD634" s="822" t="str">
        <f t="shared" si="53"/>
        <v/>
      </c>
      <c r="BE634" s="774"/>
      <c r="BF634" s="774"/>
      <c r="BG634" s="774"/>
      <c r="BH634" s="774"/>
      <c r="BI634" s="789"/>
      <c r="BJ634" s="789"/>
      <c r="BK634" s="789"/>
      <c r="BL634" s="789"/>
      <c r="BM634" s="791"/>
      <c r="BN634" s="791"/>
      <c r="BO634" s="791"/>
      <c r="BP634" s="791"/>
      <c r="BQ634" s="792"/>
      <c r="BR634" s="796"/>
      <c r="BS634" s="884"/>
      <c r="BT634" s="884"/>
      <c r="BU634" s="1051"/>
      <c r="BV634" s="1191"/>
      <c r="BW634" s="1191"/>
      <c r="BX634" s="1837"/>
      <c r="BY634" s="1853"/>
      <c r="BZ634" s="998"/>
    </row>
    <row r="635" spans="1:78" ht="167" x14ac:dyDescent="0.2">
      <c r="A635" s="1817"/>
      <c r="B635" s="1818"/>
      <c r="C635" s="1819"/>
      <c r="D635" s="1908"/>
      <c r="E635" s="1908"/>
      <c r="F635" s="1759"/>
      <c r="G635" s="995"/>
      <c r="H635" s="1013"/>
      <c r="I635" s="1774"/>
      <c r="J635" s="1767"/>
      <c r="K635" s="1022"/>
      <c r="L635" s="995"/>
      <c r="M635" s="1169"/>
      <c r="N635" s="995"/>
      <c r="O635" s="995"/>
      <c r="P635" s="1191"/>
      <c r="Q635" s="1827"/>
      <c r="R635" s="1774"/>
      <c r="S635" s="1825"/>
      <c r="T635" s="1774"/>
      <c r="U635" s="1825"/>
      <c r="V635" s="1774"/>
      <c r="W635" s="1825"/>
      <c r="X635" s="1781"/>
      <c r="Y635" s="1825"/>
      <c r="Z635" s="1825"/>
      <c r="AA635" s="1769"/>
      <c r="AB635" s="812">
        <v>3</v>
      </c>
      <c r="AC635" s="898" t="s">
        <v>2106</v>
      </c>
      <c r="AD635" s="898">
        <v>1.2</v>
      </c>
      <c r="AE635" s="774" t="s">
        <v>1762</v>
      </c>
      <c r="AF635" s="813" t="str">
        <f t="shared" si="54"/>
        <v>Probabilidad</v>
      </c>
      <c r="AG635" s="780" t="s">
        <v>281</v>
      </c>
      <c r="AH635" s="790">
        <f t="shared" si="55"/>
        <v>0.15</v>
      </c>
      <c r="AI635" s="780" t="s">
        <v>222</v>
      </c>
      <c r="AJ635" s="790">
        <f t="shared" si="56"/>
        <v>0.15</v>
      </c>
      <c r="AK635" s="814">
        <f t="shared" si="57"/>
        <v>0.3</v>
      </c>
      <c r="AL635" s="815">
        <f>IFERROR(IF(AND(AF634="Probabilidad",AF635="Probabilidad"),(AL634-(+AL634*AK635)),IF(AND(AF634="Impacto",AF635="Probabilidad"),(AL633-(+AL633*AK635)),IF(AF635="Impacto",AL634,""))),"")</f>
        <v>4.9000000000000002E-2</v>
      </c>
      <c r="AM635" s="815">
        <f>IFERROR(IF(AND(AF634="Impacto",AF635="Impacto"),(AM634-(+AM634*AK635)),IF(AND(AF634="Probabilidad",AF635="Impacto"),(AM633-(+AM633*AK635)),IF(AF635="Probabilidad",AM634,""))),"")</f>
        <v>0.2</v>
      </c>
      <c r="AN635" s="751" t="s">
        <v>859</v>
      </c>
      <c r="AO635" s="751" t="s">
        <v>291</v>
      </c>
      <c r="AP635" s="751" t="s">
        <v>241</v>
      </c>
      <c r="AQ635" s="751" t="s">
        <v>226</v>
      </c>
      <c r="AR635" s="1013"/>
      <c r="AS635" s="1767"/>
      <c r="AT635" s="1767"/>
      <c r="AU635" s="1769"/>
      <c r="AV635" s="1767"/>
      <c r="AW635" s="1767"/>
      <c r="AX635" s="1769"/>
      <c r="AY635" s="1769"/>
      <c r="AZ635" s="1769"/>
      <c r="BA635" s="1774"/>
      <c r="BB635" s="894"/>
      <c r="BC635" s="789"/>
      <c r="BD635" s="822" t="str">
        <f t="shared" si="53"/>
        <v/>
      </c>
      <c r="BE635" s="774"/>
      <c r="BF635" s="774"/>
      <c r="BG635" s="774"/>
      <c r="BH635" s="774"/>
      <c r="BI635" s="789"/>
      <c r="BJ635" s="789"/>
      <c r="BK635" s="789"/>
      <c r="BL635" s="789"/>
      <c r="BM635" s="791"/>
      <c r="BN635" s="791"/>
      <c r="BO635" s="791"/>
      <c r="BP635" s="791"/>
      <c r="BQ635" s="792"/>
      <c r="BR635" s="796"/>
      <c r="BS635" s="884"/>
      <c r="BT635" s="884"/>
      <c r="BU635" s="1051"/>
      <c r="BV635" s="1191"/>
      <c r="BW635" s="1191"/>
      <c r="BX635" s="1837"/>
      <c r="BY635" s="1853"/>
      <c r="BZ635" s="998"/>
    </row>
    <row r="636" spans="1:78" ht="167" x14ac:dyDescent="0.2">
      <c r="A636" s="1817"/>
      <c r="B636" s="1818"/>
      <c r="C636" s="1819"/>
      <c r="D636" s="1908"/>
      <c r="E636" s="1908"/>
      <c r="F636" s="1759"/>
      <c r="G636" s="995"/>
      <c r="H636" s="1013"/>
      <c r="I636" s="1774"/>
      <c r="J636" s="1767"/>
      <c r="K636" s="1022"/>
      <c r="L636" s="995"/>
      <c r="M636" s="1169"/>
      <c r="N636" s="995"/>
      <c r="O636" s="995"/>
      <c r="P636" s="1191"/>
      <c r="Q636" s="1827"/>
      <c r="R636" s="1774"/>
      <c r="S636" s="1825"/>
      <c r="T636" s="1774"/>
      <c r="U636" s="1825"/>
      <c r="V636" s="1774"/>
      <c r="W636" s="1825"/>
      <c r="X636" s="1781"/>
      <c r="Y636" s="1825"/>
      <c r="Z636" s="1825"/>
      <c r="AA636" s="1769"/>
      <c r="AB636" s="812">
        <v>4</v>
      </c>
      <c r="AC636" s="898" t="s">
        <v>2107</v>
      </c>
      <c r="AD636" s="898">
        <v>1.2</v>
      </c>
      <c r="AE636" s="774" t="s">
        <v>1574</v>
      </c>
      <c r="AF636" s="813" t="str">
        <f t="shared" si="54"/>
        <v>Impacto</v>
      </c>
      <c r="AG636" s="780" t="s">
        <v>264</v>
      </c>
      <c r="AH636" s="790">
        <f t="shared" si="55"/>
        <v>0.1</v>
      </c>
      <c r="AI636" s="780" t="s">
        <v>222</v>
      </c>
      <c r="AJ636" s="790">
        <f t="shared" si="56"/>
        <v>0.15</v>
      </c>
      <c r="AK636" s="814">
        <f t="shared" si="57"/>
        <v>0.25</v>
      </c>
      <c r="AL636" s="815">
        <f>IFERROR(IF(AND(AF635="Probabilidad",AF636="Probabilidad"),(AL635-(+AL635*AK636)),IF(AND(AF635="Impacto",AF636="Probabilidad"),(AL634-(+AL634*AK636)),IF(AF636="Impacto",AL635,""))),"")</f>
        <v>4.9000000000000002E-2</v>
      </c>
      <c r="AM636" s="815">
        <f>IFERROR(IF(AND(AF635="Impacto",AF636="Impacto"),(AM635-(+AM635*AK636)),IF(AND(AF635="Probabilidad",AF636="Impacto"),(AM634-(+AM634*AK636)),IF(AF636="Probabilidad",AM635,""))),"")</f>
        <v>0.15000000000000002</v>
      </c>
      <c r="AN636" s="751" t="s">
        <v>223</v>
      </c>
      <c r="AO636" s="751" t="s">
        <v>291</v>
      </c>
      <c r="AP636" s="751" t="s">
        <v>241</v>
      </c>
      <c r="AQ636" s="751" t="s">
        <v>226</v>
      </c>
      <c r="AR636" s="1013"/>
      <c r="AS636" s="1767"/>
      <c r="AT636" s="1767"/>
      <c r="AU636" s="1769"/>
      <c r="AV636" s="1767"/>
      <c r="AW636" s="1767"/>
      <c r="AX636" s="1769"/>
      <c r="AY636" s="1769"/>
      <c r="AZ636" s="1769"/>
      <c r="BA636" s="1774"/>
      <c r="BB636" s="894"/>
      <c r="BC636" s="789"/>
      <c r="BD636" s="822" t="str">
        <f t="shared" si="53"/>
        <v/>
      </c>
      <c r="BE636" s="774"/>
      <c r="BF636" s="774"/>
      <c r="BG636" s="774"/>
      <c r="BH636" s="774"/>
      <c r="BI636" s="789"/>
      <c r="BJ636" s="789"/>
      <c r="BK636" s="789"/>
      <c r="BL636" s="789"/>
      <c r="BM636" s="791"/>
      <c r="BN636" s="791"/>
      <c r="BO636" s="791"/>
      <c r="BP636" s="791"/>
      <c r="BQ636" s="792"/>
      <c r="BR636" s="796"/>
      <c r="BS636" s="884"/>
      <c r="BT636" s="884"/>
      <c r="BU636" s="1051"/>
      <c r="BV636" s="1191"/>
      <c r="BW636" s="1191"/>
      <c r="BX636" s="1837"/>
      <c r="BY636" s="1853"/>
      <c r="BZ636" s="998"/>
    </row>
    <row r="637" spans="1:78" ht="16" x14ac:dyDescent="0.2">
      <c r="A637" s="1817"/>
      <c r="B637" s="1818"/>
      <c r="C637" s="1819"/>
      <c r="D637" s="1908"/>
      <c r="E637" s="1908"/>
      <c r="F637" s="1759"/>
      <c r="G637" s="995"/>
      <c r="H637" s="1013"/>
      <c r="I637" s="1774"/>
      <c r="J637" s="1767"/>
      <c r="K637" s="1022"/>
      <c r="L637" s="995"/>
      <c r="M637" s="1169"/>
      <c r="N637" s="995"/>
      <c r="O637" s="995"/>
      <c r="P637" s="1191"/>
      <c r="Q637" s="1827"/>
      <c r="R637" s="1774"/>
      <c r="S637" s="1825"/>
      <c r="T637" s="1774"/>
      <c r="U637" s="1825"/>
      <c r="V637" s="1774"/>
      <c r="W637" s="1825"/>
      <c r="X637" s="1781"/>
      <c r="Y637" s="1825"/>
      <c r="Z637" s="1825"/>
      <c r="AA637" s="1769"/>
      <c r="AB637" s="812">
        <v>5</v>
      </c>
      <c r="AC637" s="900"/>
      <c r="AD637" s="900"/>
      <c r="AE637" s="28"/>
      <c r="AF637" s="813" t="str">
        <f t="shared" si="54"/>
        <v/>
      </c>
      <c r="AG637" s="780"/>
      <c r="AH637" s="790" t="str">
        <f t="shared" si="55"/>
        <v/>
      </c>
      <c r="AI637" s="780"/>
      <c r="AJ637" s="790" t="str">
        <f t="shared" si="56"/>
        <v/>
      </c>
      <c r="AK637" s="814" t="str">
        <f t="shared" si="57"/>
        <v/>
      </c>
      <c r="AL637" s="815" t="str">
        <f>IFERROR(IF(AND(AF636="Probabilidad",AF637="Probabilidad"),(AL636-(+AL636*AK637)),IF(AND(AF636="Impacto",AF637="Probabilidad"),(AL635-(+AL635*AK637)),IF(AF637="Impacto",AL636,""))),"")</f>
        <v/>
      </c>
      <c r="AM637" s="815" t="str">
        <f>IFERROR(IF(AND(AF636="Impacto",AF637="Impacto"),(AM636-(+AM636*AK637)),IF(AND(AF636="Probabilidad",AF637="Impacto"),(AM635-(+AM635*AK637)),IF(AF637="Probabilidad",AM636,""))),"")</f>
        <v/>
      </c>
      <c r="AN637" s="751"/>
      <c r="AO637" s="751"/>
      <c r="AP637" s="751"/>
      <c r="AQ637" s="751"/>
      <c r="AR637" s="1013"/>
      <c r="AS637" s="1767"/>
      <c r="AT637" s="1767"/>
      <c r="AU637" s="1769"/>
      <c r="AV637" s="1767"/>
      <c r="AW637" s="1767"/>
      <c r="AX637" s="1769"/>
      <c r="AY637" s="1769"/>
      <c r="AZ637" s="1769"/>
      <c r="BA637" s="1774"/>
      <c r="BB637" s="894"/>
      <c r="BC637" s="789"/>
      <c r="BD637" s="822" t="str">
        <f t="shared" si="53"/>
        <v/>
      </c>
      <c r="BE637" s="774"/>
      <c r="BF637" s="774"/>
      <c r="BG637" s="774"/>
      <c r="BH637" s="774"/>
      <c r="BI637" s="789"/>
      <c r="BJ637" s="789"/>
      <c r="BK637" s="789"/>
      <c r="BL637" s="789"/>
      <c r="BM637" s="791"/>
      <c r="BN637" s="791"/>
      <c r="BO637" s="791"/>
      <c r="BP637" s="791"/>
      <c r="BQ637" s="792"/>
      <c r="BR637" s="796"/>
      <c r="BS637" s="884"/>
      <c r="BT637" s="884"/>
      <c r="BU637" s="1051"/>
      <c r="BV637" s="1191"/>
      <c r="BW637" s="1191"/>
      <c r="BX637" s="1837"/>
      <c r="BY637" s="1853"/>
      <c r="BZ637" s="998"/>
    </row>
    <row r="638" spans="1:78" ht="17" thickBot="1" x14ac:dyDescent="0.25">
      <c r="A638" s="1817"/>
      <c r="B638" s="1818"/>
      <c r="C638" s="1819"/>
      <c r="D638" s="1908"/>
      <c r="E638" s="1908"/>
      <c r="F638" s="1759"/>
      <c r="G638" s="996"/>
      <c r="H638" s="1014"/>
      <c r="I638" s="1775"/>
      <c r="J638" s="1768"/>
      <c r="K638" s="1023"/>
      <c r="L638" s="996"/>
      <c r="M638" s="1170"/>
      <c r="N638" s="996"/>
      <c r="O638" s="996"/>
      <c r="P638" s="1192"/>
      <c r="Q638" s="1828"/>
      <c r="R638" s="1775"/>
      <c r="S638" s="1826"/>
      <c r="T638" s="1775"/>
      <c r="U638" s="1826"/>
      <c r="V638" s="1775"/>
      <c r="W638" s="1826"/>
      <c r="X638" s="1782"/>
      <c r="Y638" s="1826"/>
      <c r="Z638" s="1826"/>
      <c r="AA638" s="1770"/>
      <c r="AB638" s="773">
        <v>6</v>
      </c>
      <c r="AC638" s="757"/>
      <c r="AD638" s="757"/>
      <c r="AE638" s="757"/>
      <c r="AF638" s="896" t="str">
        <f t="shared" si="54"/>
        <v/>
      </c>
      <c r="AG638" s="888"/>
      <c r="AH638" s="887" t="str">
        <f t="shared" si="55"/>
        <v/>
      </c>
      <c r="AI638" s="888"/>
      <c r="AJ638" s="887" t="str">
        <f t="shared" si="56"/>
        <v/>
      </c>
      <c r="AK638" s="889" t="str">
        <f t="shared" si="57"/>
        <v/>
      </c>
      <c r="AL638" s="815" t="str">
        <f>IFERROR(IF(AND(AF637="Probabilidad",AF638="Probabilidad"),(AL637-(+AL637*AK638)),IF(AND(AF637="Impacto",AF638="Probabilidad"),(AL636-(+AL636*AK638)),IF(AF638="Impacto",AL637,""))),"")</f>
        <v/>
      </c>
      <c r="AM638" s="815" t="str">
        <f>IFERROR(IF(AND(AF637="Impacto",AF638="Impacto"),(AM637-(+AM637*AK638)),IF(AND(AF637="Probabilidad",AF638="Impacto"),(AM636-(+AM636*AK638)),IF(AF638="Probabilidad",AM637,""))),"")</f>
        <v/>
      </c>
      <c r="AN638" s="51"/>
      <c r="AO638" s="51"/>
      <c r="AP638" s="51"/>
      <c r="AQ638" s="51"/>
      <c r="AR638" s="1014"/>
      <c r="AS638" s="1768"/>
      <c r="AT638" s="1768"/>
      <c r="AU638" s="1770"/>
      <c r="AV638" s="1768"/>
      <c r="AW638" s="1768"/>
      <c r="AX638" s="1770"/>
      <c r="AY638" s="1770"/>
      <c r="AZ638" s="1770"/>
      <c r="BA638" s="1775"/>
      <c r="BB638" s="901"/>
      <c r="BC638" s="770"/>
      <c r="BD638" s="762" t="str">
        <f t="shared" si="53"/>
        <v/>
      </c>
      <c r="BE638" s="757"/>
      <c r="BF638" s="757"/>
      <c r="BG638" s="757"/>
      <c r="BH638" s="757"/>
      <c r="BI638" s="770"/>
      <c r="BJ638" s="770"/>
      <c r="BK638" s="770"/>
      <c r="BL638" s="770"/>
      <c r="BM638" s="749"/>
      <c r="BN638" s="749"/>
      <c r="BO638" s="749"/>
      <c r="BP638" s="749"/>
      <c r="BQ638" s="766"/>
      <c r="BR638" s="890"/>
      <c r="BS638" s="891"/>
      <c r="BT638" s="891"/>
      <c r="BU638" s="1052"/>
      <c r="BV638" s="1192"/>
      <c r="BW638" s="1192"/>
      <c r="BX638" s="1838"/>
      <c r="BY638" s="1854"/>
      <c r="BZ638" s="999"/>
    </row>
    <row r="639" spans="1:78" ht="145" x14ac:dyDescent="0.2">
      <c r="A639" s="1817"/>
      <c r="B639" s="1818"/>
      <c r="C639" s="1819"/>
      <c r="D639" s="1908" t="s">
        <v>1387</v>
      </c>
      <c r="E639" s="1908" t="s">
        <v>1033</v>
      </c>
      <c r="F639" s="1759">
        <v>4</v>
      </c>
      <c r="G639" s="994" t="s">
        <v>2100</v>
      </c>
      <c r="H639" s="1012" t="s">
        <v>1244</v>
      </c>
      <c r="I639" s="1015" t="s">
        <v>1215</v>
      </c>
      <c r="J639" s="1812" t="str">
        <f>IF(D639="","",IF(D639="RG",[1]Árbol!A650,IF(D639="RIC",[1]Árbol!A650,IF(D639="RLAFT",[1]Árbol!A650,IF(D639="RF",[1]Árbol!A650,IF(I639="","",(CONCATENATE(I639," ",$M$3," ",G639," ",$M$4," ",O639," ",$M$5," ",N639))))))))</f>
        <v>Pérdida de Disponibilidad de ANTIVIRUS   1 y 3. Pérdida de la información de configuración
2. Mal funcionamiento de equipo donde se almacena los archivos de configuración  1. Ausencia de copias de respaldo
2. Ubicación de los archivos de configuración.
3. Ausencia de planes de continuidad</v>
      </c>
      <c r="K639" s="1021" t="s">
        <v>313</v>
      </c>
      <c r="L639" s="994" t="s">
        <v>562</v>
      </c>
      <c r="M639" s="1168" t="s">
        <v>1389</v>
      </c>
      <c r="N639" s="994" t="s">
        <v>2108</v>
      </c>
      <c r="O639" s="994" t="s">
        <v>2109</v>
      </c>
      <c r="P639" s="1075" t="s">
        <v>1392</v>
      </c>
      <c r="Q639" s="1831" t="s">
        <v>1392</v>
      </c>
      <c r="R639" s="1015" t="s">
        <v>269</v>
      </c>
      <c r="S639" s="1824">
        <f>IF(R639="Muy Alta",100%,IF(R639="Alta",80%,IF(R639="Media",60%,IF(R639="Baja",40%,IF(R639="Muy Baja",20%,"")))))</f>
        <v>0.2</v>
      </c>
      <c r="T639" s="1015" t="s">
        <v>317</v>
      </c>
      <c r="U639" s="1824">
        <f>IF(T639="Catastrófico",100%,IF(T639="Mayor",80%,IF(T639="Moderado",60%,IF(T639="Menor",40%,IF(T639="Leve",20%,"")))))</f>
        <v>0.2</v>
      </c>
      <c r="V639" s="1015" t="s">
        <v>317</v>
      </c>
      <c r="W639" s="1824">
        <f>IF(V639="Catastrófico",100%,IF(V639="Mayor",80%,IF(V639="Moderado",60%,IF(V639="Menor",40%,IF(V639="Leve",20%,"")))))</f>
        <v>0.2</v>
      </c>
      <c r="X639" s="1029" t="str">
        <f>IF(Y639=100%,"Catastrófico",IF(Y639=80%,"Mayor",IF(Y639=60%,"Moderado",IF(Y639=40%,"Menor",IF(Y639=20%,"Leve","")))))</f>
        <v>Leve</v>
      </c>
      <c r="Y639" s="1824">
        <f>IF(AND(U639="",W639=""),"",MAX(U639,W639))</f>
        <v>0.2</v>
      </c>
      <c r="Z639" s="1824" t="str">
        <f>CONCATENATE(R639,X639)</f>
        <v>Muy BajaLeve</v>
      </c>
      <c r="AA639" s="1032" t="str">
        <f>IF(Z639="Muy AltaLeve","Alto",IF(Z639="Muy AltaMenor","Alto",IF(Z639="Muy AltaModerado","Alto",IF(Z639="Muy AltaMayor","Alto",IF(Z639="Muy AltaCatastrófico","Extremo",IF(Z639="AltaLeve","Moderado",IF(Z639="AltaMenor","Moderado",IF(Z639="AltaModerado","Alto",IF(Z639="AltaMayor","Alto",IF(Z639="AltaCatastrófico","Extremo",IF(Z639="MediaLeve","Moderado",IF(Z639="MediaMenor","Moderado",IF(Z639="MediaModerado","Moderado",IF(Z639="MediaMayor","Alto",IF(Z639="MediaCatastrófico","Extremo",IF(Z639="BajaLeve","Bajo",IF(Z639="BajaMenor","Moderado",IF(Z639="BajaModerado","Moderado",IF(Z639="BajaMayor","Alto",IF(Z639="BajaCatastrófico","Extremo",IF(Z639="Muy BajaLeve","Bajo",IF(Z639="Muy BajaMenor","Bajo",IF(Z639="Muy BajaModerado","Moderado",IF(Z639="Muy BajaMayor","Alto",IF(Z639="Muy BajaCatastrófico","Extremo","")))))))))))))))))))))))))</f>
        <v>Bajo</v>
      </c>
      <c r="AB639" s="97">
        <v>1</v>
      </c>
      <c r="AC639" s="9" t="s">
        <v>2110</v>
      </c>
      <c r="AD639" s="9">
        <v>1.2</v>
      </c>
      <c r="AE639" s="9" t="s">
        <v>1408</v>
      </c>
      <c r="AF639" s="99" t="str">
        <f t="shared" si="54"/>
        <v>Probabilidad</v>
      </c>
      <c r="AG639" s="10" t="s">
        <v>281</v>
      </c>
      <c r="AH639" s="787">
        <f t="shared" si="55"/>
        <v>0.15</v>
      </c>
      <c r="AI639" s="10" t="s">
        <v>222</v>
      </c>
      <c r="AJ639" s="787">
        <f t="shared" si="56"/>
        <v>0.15</v>
      </c>
      <c r="AK639" s="101">
        <f t="shared" si="57"/>
        <v>0.3</v>
      </c>
      <c r="AL639" s="100">
        <f>IFERROR(IF(AF639="Probabilidad",(S639-(+S639*AK639)),IF(AF639="Impacto",S639,"")),"")</f>
        <v>0.14000000000000001</v>
      </c>
      <c r="AM639" s="100">
        <f>IFERROR(IF(AF639="Impacto",(Y639-(+Y639*AK639)),IF(AF639="Probabilidad",Y639,"")),"")</f>
        <v>0.2</v>
      </c>
      <c r="AN639" s="50" t="s">
        <v>223</v>
      </c>
      <c r="AO639" s="50" t="s">
        <v>443</v>
      </c>
      <c r="AP639" s="50" t="s">
        <v>241</v>
      </c>
      <c r="AQ639" s="50" t="s">
        <v>226</v>
      </c>
      <c r="AR639" s="1764" t="s">
        <v>2104</v>
      </c>
      <c r="AS639" s="1035">
        <f>S639</f>
        <v>0.2</v>
      </c>
      <c r="AT639" s="1035">
        <f>IF(AL639="","",MIN(AL639:AL644))</f>
        <v>8.4000000000000005E-2</v>
      </c>
      <c r="AU639" s="1032" t="str">
        <f>IFERROR(IF(AT639="","",IF(AT639&lt;=0.2,"Muy Baja",IF(AT639&lt;=0.4,"Baja",IF(AT639&lt;=0.6,"Media",IF(AT639&lt;=0.8,"Alta","Muy Alta"))))),"")</f>
        <v>Muy Baja</v>
      </c>
      <c r="AV639" s="1035">
        <f>Y639</f>
        <v>0.2</v>
      </c>
      <c r="AW639" s="1035">
        <f>IF(AM639="","",MIN(AM639:AM644))</f>
        <v>0.2</v>
      </c>
      <c r="AX639" s="1032" t="str">
        <f>IFERROR(IF(AW639="","",IF(AW639&lt;=0.2,"Leve",IF(AW639&lt;=0.4,"Menor",IF(AW639&lt;=0.6,"Moderado",IF(AW639&lt;=0.8,"Mayor","Catastrófico"))))),"")</f>
        <v>Leve</v>
      </c>
      <c r="AY639" s="1032" t="str">
        <f>AA639</f>
        <v>Bajo</v>
      </c>
      <c r="AZ639" s="1032" t="str">
        <f>IFERROR(IF(OR(AND(AU639="Muy Baja",AX639="Leve"),AND(AU639="Muy Baja",AX639="Menor"),AND(AU639="Baja",AX639="Leve")),"Bajo",IF(OR(AND(AU639="Muy baja",AX639="Moderado"),AND(AU639="Baja",AX639="Menor"),AND(AU639="Baja",AX639="Moderado"),AND(AU639="Media",AX639="Leve"),AND(AU639="Media",AX639="Menor"),AND(AU639="Media",AX639="Moderado"),AND(AU639="Alta",AX639="Leve"),AND(AU639="Alta",AX639="Menor")),"Moderado",IF(OR(AND(AU639="Muy Baja",AX639="Mayor"),AND(AU639="Baja",AX639="Mayor"),AND(AU639="Media",AX639="Mayor"),AND(AU639="Alta",AX639="Moderado"),AND(AU639="Alta",AX639="Mayor"),AND(AU639="Muy Alta",AX639="Leve"),AND(AU639="Muy Alta",AX639="Menor"),AND(AU639="Muy Alta",AX639="Moderado"),AND(AU639="Muy Alta",AX639="Mayor")),"Alto",IF(OR(AND(AU639="Muy Baja",AX639="Catastrófico"),AND(AU639="Baja",AX639="Catastrófico"),AND(AU639="Media",AX639="Catastrófico"),AND(AU639="Alta",AX639="Catastrófico"),AND(AU639="Muy Alta",AX639="Catastrófico")),"Extremo","")))),"")</f>
        <v>Bajo</v>
      </c>
      <c r="BA639" s="1015" t="s">
        <v>255</v>
      </c>
      <c r="BB639" s="46"/>
      <c r="BC639" s="46"/>
      <c r="BD639" s="103" t="str">
        <f t="shared" si="53"/>
        <v/>
      </c>
      <c r="BE639" s="9"/>
      <c r="BF639" s="9"/>
      <c r="BG639" s="9"/>
      <c r="BH639" s="9"/>
      <c r="BI639" s="46"/>
      <c r="BJ639" s="46"/>
      <c r="BK639" s="46"/>
      <c r="BL639" s="46"/>
      <c r="BM639" s="48"/>
      <c r="BN639" s="48"/>
      <c r="BO639" s="48"/>
      <c r="BP639" s="48"/>
      <c r="BQ639" s="104"/>
      <c r="BR639" s="797"/>
      <c r="BS639" s="883"/>
      <c r="BT639" s="883"/>
      <c r="BU639" s="1050"/>
      <c r="BV639" s="1075"/>
      <c r="BW639" s="1075"/>
      <c r="BX639" s="1836"/>
      <c r="BY639" s="1852"/>
      <c r="BZ639" s="997"/>
    </row>
    <row r="640" spans="1:78" ht="167" x14ac:dyDescent="0.2">
      <c r="A640" s="1817"/>
      <c r="B640" s="1818"/>
      <c r="C640" s="1819"/>
      <c r="D640" s="1908"/>
      <c r="E640" s="1908"/>
      <c r="F640" s="1759"/>
      <c r="G640" s="995"/>
      <c r="H640" s="1013"/>
      <c r="I640" s="1774"/>
      <c r="J640" s="1767"/>
      <c r="K640" s="1022"/>
      <c r="L640" s="995"/>
      <c r="M640" s="1169"/>
      <c r="N640" s="995"/>
      <c r="O640" s="995"/>
      <c r="P640" s="1191"/>
      <c r="Q640" s="1832"/>
      <c r="R640" s="1774"/>
      <c r="S640" s="1825"/>
      <c r="T640" s="1774"/>
      <c r="U640" s="1825"/>
      <c r="V640" s="1774"/>
      <c r="W640" s="1825"/>
      <c r="X640" s="1781"/>
      <c r="Y640" s="1825"/>
      <c r="Z640" s="1825"/>
      <c r="AA640" s="1769"/>
      <c r="AB640" s="812">
        <v>2</v>
      </c>
      <c r="AC640" s="774" t="s">
        <v>2111</v>
      </c>
      <c r="AD640" s="774">
        <v>2</v>
      </c>
      <c r="AE640" s="774" t="s">
        <v>1408</v>
      </c>
      <c r="AF640" s="813" t="str">
        <f t="shared" si="54"/>
        <v>Probabilidad</v>
      </c>
      <c r="AG640" s="780" t="s">
        <v>221</v>
      </c>
      <c r="AH640" s="790">
        <f t="shared" si="55"/>
        <v>0.25</v>
      </c>
      <c r="AI640" s="780" t="s">
        <v>222</v>
      </c>
      <c r="AJ640" s="790">
        <f t="shared" si="56"/>
        <v>0.15</v>
      </c>
      <c r="AK640" s="814">
        <f t="shared" si="57"/>
        <v>0.4</v>
      </c>
      <c r="AL640" s="815">
        <f>IFERROR(IF(AND(AF639="Probabilidad",AF640="Probabilidad"),(AL639-(+AL639*AK640)),IF(AF640="Probabilidad",(S639-(+S639*AK640)),IF(AF640="Impacto",AL639,""))),"")</f>
        <v>8.4000000000000005E-2</v>
      </c>
      <c r="AM640" s="815">
        <f>IFERROR(IF(AND(AF639="Impacto",AF640="Impacto"),(AM639-(+AM639*AK640)),IF(AF640="Impacto",(Y639-(+Y639*AK640)),IF(AF640="Probabilidad",AM639,""))),"")</f>
        <v>0.2</v>
      </c>
      <c r="AN640" s="751" t="s">
        <v>223</v>
      </c>
      <c r="AO640" s="751" t="s">
        <v>291</v>
      </c>
      <c r="AP640" s="751" t="s">
        <v>241</v>
      </c>
      <c r="AQ640" s="751" t="s">
        <v>226</v>
      </c>
      <c r="AR640" s="1013"/>
      <c r="AS640" s="1767"/>
      <c r="AT640" s="1767"/>
      <c r="AU640" s="1769"/>
      <c r="AV640" s="1767"/>
      <c r="AW640" s="1767"/>
      <c r="AX640" s="1769"/>
      <c r="AY640" s="1769"/>
      <c r="AZ640" s="1769"/>
      <c r="BA640" s="1774"/>
      <c r="BB640" s="789"/>
      <c r="BC640" s="789"/>
      <c r="BD640" s="822" t="str">
        <f t="shared" si="53"/>
        <v/>
      </c>
      <c r="BE640" s="774"/>
      <c r="BF640" s="774"/>
      <c r="BG640" s="774"/>
      <c r="BH640" s="774"/>
      <c r="BI640" s="789"/>
      <c r="BJ640" s="789"/>
      <c r="BK640" s="789"/>
      <c r="BL640" s="789"/>
      <c r="BM640" s="791"/>
      <c r="BN640" s="791"/>
      <c r="BO640" s="791"/>
      <c r="BP640" s="791"/>
      <c r="BQ640" s="792"/>
      <c r="BR640" s="796"/>
      <c r="BS640" s="884"/>
      <c r="BT640" s="884"/>
      <c r="BU640" s="1051"/>
      <c r="BV640" s="1191"/>
      <c r="BW640" s="1191"/>
      <c r="BX640" s="1837"/>
      <c r="BY640" s="1853"/>
      <c r="BZ640" s="998"/>
    </row>
    <row r="641" spans="1:78" ht="16" x14ac:dyDescent="0.2">
      <c r="A641" s="1817"/>
      <c r="B641" s="1818"/>
      <c r="C641" s="1819"/>
      <c r="D641" s="1908"/>
      <c r="E641" s="1908"/>
      <c r="F641" s="1759"/>
      <c r="G641" s="995"/>
      <c r="H641" s="1013"/>
      <c r="I641" s="1774"/>
      <c r="J641" s="1767"/>
      <c r="K641" s="1022"/>
      <c r="L641" s="995"/>
      <c r="M641" s="1169"/>
      <c r="N641" s="995"/>
      <c r="O641" s="995"/>
      <c r="P641" s="1191"/>
      <c r="Q641" s="1832"/>
      <c r="R641" s="1774"/>
      <c r="S641" s="1825"/>
      <c r="T641" s="1774"/>
      <c r="U641" s="1825"/>
      <c r="V641" s="1774"/>
      <c r="W641" s="1825"/>
      <c r="X641" s="1781"/>
      <c r="Y641" s="1825"/>
      <c r="Z641" s="1825"/>
      <c r="AA641" s="1769"/>
      <c r="AB641" s="812">
        <v>3</v>
      </c>
      <c r="AC641" s="774"/>
      <c r="AD641" s="774"/>
      <c r="AE641" s="774"/>
      <c r="AF641" s="813" t="str">
        <f t="shared" si="54"/>
        <v/>
      </c>
      <c r="AG641" s="780"/>
      <c r="AH641" s="790" t="str">
        <f t="shared" si="55"/>
        <v/>
      </c>
      <c r="AI641" s="780"/>
      <c r="AJ641" s="790" t="str">
        <f t="shared" si="56"/>
        <v/>
      </c>
      <c r="AK641" s="814" t="str">
        <f t="shared" si="57"/>
        <v/>
      </c>
      <c r="AL641" s="815" t="str">
        <f>IFERROR(IF(AND(AF640="Probabilidad",AF641="Probabilidad"),(AL640-(+AL640*AK641)),IF(AND(AF640="Impacto",AF641="Probabilidad"),(AL639-(+AL639*AK641)),IF(AF641="Impacto",AL640,""))),"")</f>
        <v/>
      </c>
      <c r="AM641" s="815" t="str">
        <f>IFERROR(IF(AND(AF640="Impacto",AF641="Impacto"),(AM640-(+AM640*AK641)),IF(AND(AF640="Probabilidad",AF641="Impacto"),(AM639-(+AM639*AK641)),IF(AF641="Probabilidad",AM640,""))),"")</f>
        <v/>
      </c>
      <c r="AN641" s="751"/>
      <c r="AO641" s="751"/>
      <c r="AP641" s="751"/>
      <c r="AQ641" s="751"/>
      <c r="AR641" s="1013"/>
      <c r="AS641" s="1767"/>
      <c r="AT641" s="1767"/>
      <c r="AU641" s="1769"/>
      <c r="AV641" s="1767"/>
      <c r="AW641" s="1767"/>
      <c r="AX641" s="1769"/>
      <c r="AY641" s="1769"/>
      <c r="AZ641" s="1769"/>
      <c r="BA641" s="1774"/>
      <c r="BB641" s="789"/>
      <c r="BC641" s="789"/>
      <c r="BD641" s="822" t="str">
        <f t="shared" si="53"/>
        <v/>
      </c>
      <c r="BE641" s="774"/>
      <c r="BF641" s="774"/>
      <c r="BG641" s="774"/>
      <c r="BH641" s="774"/>
      <c r="BI641" s="789"/>
      <c r="BJ641" s="789"/>
      <c r="BK641" s="789"/>
      <c r="BL641" s="789"/>
      <c r="BM641" s="791"/>
      <c r="BN641" s="791"/>
      <c r="BO641" s="791"/>
      <c r="BP641" s="791"/>
      <c r="BQ641" s="792"/>
      <c r="BR641" s="796"/>
      <c r="BS641" s="884"/>
      <c r="BT641" s="884"/>
      <c r="BU641" s="1051"/>
      <c r="BV641" s="1191"/>
      <c r="BW641" s="1191"/>
      <c r="BX641" s="1837"/>
      <c r="BY641" s="1853"/>
      <c r="BZ641" s="998"/>
    </row>
    <row r="642" spans="1:78" ht="16" x14ac:dyDescent="0.2">
      <c r="A642" s="1817"/>
      <c r="B642" s="1818"/>
      <c r="C642" s="1819"/>
      <c r="D642" s="1908"/>
      <c r="E642" s="1908"/>
      <c r="F642" s="1759"/>
      <c r="G642" s="995"/>
      <c r="H642" s="1013"/>
      <c r="I642" s="1774"/>
      <c r="J642" s="1767"/>
      <c r="K642" s="1022"/>
      <c r="L642" s="995"/>
      <c r="M642" s="1169"/>
      <c r="N642" s="995"/>
      <c r="O642" s="995"/>
      <c r="P642" s="1191"/>
      <c r="Q642" s="1832"/>
      <c r="R642" s="1774"/>
      <c r="S642" s="1825"/>
      <c r="T642" s="1774"/>
      <c r="U642" s="1825"/>
      <c r="V642" s="1774"/>
      <c r="W642" s="1825"/>
      <c r="X642" s="1781"/>
      <c r="Y642" s="1825"/>
      <c r="Z642" s="1825"/>
      <c r="AA642" s="1769"/>
      <c r="AB642" s="812">
        <v>4</v>
      </c>
      <c r="AC642" s="774"/>
      <c r="AD642" s="774"/>
      <c r="AE642" s="774"/>
      <c r="AF642" s="813" t="str">
        <f t="shared" si="54"/>
        <v/>
      </c>
      <c r="AG642" s="780"/>
      <c r="AH642" s="790" t="str">
        <f t="shared" si="55"/>
        <v/>
      </c>
      <c r="AI642" s="780"/>
      <c r="AJ642" s="790" t="str">
        <f t="shared" si="56"/>
        <v/>
      </c>
      <c r="AK642" s="814" t="str">
        <f t="shared" si="57"/>
        <v/>
      </c>
      <c r="AL642" s="815" t="str">
        <f>IFERROR(IF(AND(AF641="Probabilidad",AF642="Probabilidad"),(AL641-(+AL641*AK642)),IF(AND(AF641="Impacto",AF642="Probabilidad"),(AL640-(+AL640*AK642)),IF(AF642="Impacto",AL641,""))),"")</f>
        <v/>
      </c>
      <c r="AM642" s="815" t="str">
        <f>IFERROR(IF(AND(AF641="Impacto",AF642="Impacto"),(AM641-(+AM641*AK642)),IF(AND(AF641="Probabilidad",AF642="Impacto"),(AM640-(+AM640*AK642)),IF(AF642="Probabilidad",AM641,""))),"")</f>
        <v/>
      </c>
      <c r="AN642" s="751"/>
      <c r="AO642" s="751"/>
      <c r="AP642" s="751"/>
      <c r="AQ642" s="751"/>
      <c r="AR642" s="1013"/>
      <c r="AS642" s="1767"/>
      <c r="AT642" s="1767"/>
      <c r="AU642" s="1769"/>
      <c r="AV642" s="1767"/>
      <c r="AW642" s="1767"/>
      <c r="AX642" s="1769"/>
      <c r="AY642" s="1769"/>
      <c r="AZ642" s="1769"/>
      <c r="BA642" s="1774"/>
      <c r="BB642" s="789"/>
      <c r="BC642" s="789"/>
      <c r="BD642" s="822" t="str">
        <f t="shared" si="53"/>
        <v/>
      </c>
      <c r="BE642" s="774"/>
      <c r="BF642" s="774"/>
      <c r="BG642" s="774"/>
      <c r="BH642" s="774"/>
      <c r="BI642" s="789"/>
      <c r="BJ642" s="789"/>
      <c r="BK642" s="789"/>
      <c r="BL642" s="789"/>
      <c r="BM642" s="791"/>
      <c r="BN642" s="791"/>
      <c r="BO642" s="791"/>
      <c r="BP642" s="791"/>
      <c r="BQ642" s="792"/>
      <c r="BR642" s="796"/>
      <c r="BS642" s="884"/>
      <c r="BT642" s="884"/>
      <c r="BU642" s="1051"/>
      <c r="BV642" s="1191"/>
      <c r="BW642" s="1191"/>
      <c r="BX642" s="1837"/>
      <c r="BY642" s="1853"/>
      <c r="BZ642" s="998"/>
    </row>
    <row r="643" spans="1:78" ht="16" x14ac:dyDescent="0.2">
      <c r="A643" s="1817"/>
      <c r="B643" s="1818"/>
      <c r="C643" s="1819"/>
      <c r="D643" s="1908"/>
      <c r="E643" s="1908"/>
      <c r="F643" s="1759"/>
      <c r="G643" s="995"/>
      <c r="H643" s="1013"/>
      <c r="I643" s="1774"/>
      <c r="J643" s="1767"/>
      <c r="K643" s="1022"/>
      <c r="L643" s="995"/>
      <c r="M643" s="1169"/>
      <c r="N643" s="995"/>
      <c r="O643" s="995"/>
      <c r="P643" s="1191"/>
      <c r="Q643" s="1832"/>
      <c r="R643" s="1774"/>
      <c r="S643" s="1825"/>
      <c r="T643" s="1774"/>
      <c r="U643" s="1825"/>
      <c r="V643" s="1774"/>
      <c r="W643" s="1825"/>
      <c r="X643" s="1781"/>
      <c r="Y643" s="1825"/>
      <c r="Z643" s="1825"/>
      <c r="AA643" s="1769"/>
      <c r="AB643" s="812">
        <v>5</v>
      </c>
      <c r="AC643" s="774"/>
      <c r="AD643" s="774"/>
      <c r="AE643" s="774"/>
      <c r="AF643" s="813" t="str">
        <f t="shared" si="54"/>
        <v/>
      </c>
      <c r="AG643" s="780"/>
      <c r="AH643" s="790" t="str">
        <f t="shared" si="55"/>
        <v/>
      </c>
      <c r="AI643" s="780"/>
      <c r="AJ643" s="790" t="str">
        <f t="shared" si="56"/>
        <v/>
      </c>
      <c r="AK643" s="814" t="str">
        <f t="shared" si="57"/>
        <v/>
      </c>
      <c r="AL643" s="815" t="str">
        <f>IFERROR(IF(AND(AF642="Probabilidad",AF643="Probabilidad"),(AL642-(+AL642*AK643)),IF(AND(AF642="Impacto",AF643="Probabilidad"),(AL641-(+AL641*AK643)),IF(AF643="Impacto",AL642,""))),"")</f>
        <v/>
      </c>
      <c r="AM643" s="815" t="str">
        <f>IFERROR(IF(AND(AF642="Impacto",AF643="Impacto"),(AM642-(+AM642*AK643)),IF(AND(AF642="Probabilidad",AF643="Impacto"),(AM641-(+AM641*AK643)),IF(AF643="Probabilidad",AM642,""))),"")</f>
        <v/>
      </c>
      <c r="AN643" s="751"/>
      <c r="AO643" s="751"/>
      <c r="AP643" s="751"/>
      <c r="AQ643" s="751"/>
      <c r="AR643" s="1013"/>
      <c r="AS643" s="1767"/>
      <c r="AT643" s="1767"/>
      <c r="AU643" s="1769"/>
      <c r="AV643" s="1767"/>
      <c r="AW643" s="1767"/>
      <c r="AX643" s="1769"/>
      <c r="AY643" s="1769"/>
      <c r="AZ643" s="1769"/>
      <c r="BA643" s="1774"/>
      <c r="BB643" s="789"/>
      <c r="BC643" s="789"/>
      <c r="BD643" s="822" t="str">
        <f t="shared" si="53"/>
        <v/>
      </c>
      <c r="BE643" s="774"/>
      <c r="BF643" s="774"/>
      <c r="BG643" s="774"/>
      <c r="BH643" s="774"/>
      <c r="BI643" s="789"/>
      <c r="BJ643" s="789"/>
      <c r="BK643" s="789"/>
      <c r="BL643" s="789"/>
      <c r="BM643" s="791"/>
      <c r="BN643" s="791"/>
      <c r="BO643" s="791"/>
      <c r="BP643" s="791"/>
      <c r="BQ643" s="792"/>
      <c r="BR643" s="796"/>
      <c r="BS643" s="884"/>
      <c r="BT643" s="884"/>
      <c r="BU643" s="1051"/>
      <c r="BV643" s="1191"/>
      <c r="BW643" s="1191"/>
      <c r="BX643" s="1837"/>
      <c r="BY643" s="1853"/>
      <c r="BZ643" s="998"/>
    </row>
    <row r="644" spans="1:78" ht="17" thickBot="1" x14ac:dyDescent="0.25">
      <c r="A644" s="1817"/>
      <c r="B644" s="1818"/>
      <c r="C644" s="1819"/>
      <c r="D644" s="1908"/>
      <c r="E644" s="1908"/>
      <c r="F644" s="1759"/>
      <c r="G644" s="996"/>
      <c r="H644" s="1014"/>
      <c r="I644" s="1775"/>
      <c r="J644" s="1768"/>
      <c r="K644" s="1023"/>
      <c r="L644" s="996"/>
      <c r="M644" s="1170"/>
      <c r="N644" s="996"/>
      <c r="O644" s="996"/>
      <c r="P644" s="1192"/>
      <c r="Q644" s="1833"/>
      <c r="R644" s="1775"/>
      <c r="S644" s="1826"/>
      <c r="T644" s="1775"/>
      <c r="U644" s="1826"/>
      <c r="V644" s="1775"/>
      <c r="W644" s="1826"/>
      <c r="X644" s="1782"/>
      <c r="Y644" s="1826"/>
      <c r="Z644" s="1826"/>
      <c r="AA644" s="1770"/>
      <c r="AB644" s="773">
        <v>6</v>
      </c>
      <c r="AC644" s="757"/>
      <c r="AD644" s="757"/>
      <c r="AE644" s="757"/>
      <c r="AF644" s="896" t="str">
        <f t="shared" si="54"/>
        <v/>
      </c>
      <c r="AG644" s="888"/>
      <c r="AH644" s="887" t="str">
        <f t="shared" si="55"/>
        <v/>
      </c>
      <c r="AI644" s="888"/>
      <c r="AJ644" s="887" t="str">
        <f t="shared" si="56"/>
        <v/>
      </c>
      <c r="AK644" s="889" t="str">
        <f t="shared" si="57"/>
        <v/>
      </c>
      <c r="AL644" s="815" t="str">
        <f>IFERROR(IF(AND(AF643="Probabilidad",AF644="Probabilidad"),(AL643-(+AL643*AK644)),IF(AND(AF643="Impacto",AF644="Probabilidad"),(AL642-(+AL642*AK644)),IF(AF644="Impacto",AL643,""))),"")</f>
        <v/>
      </c>
      <c r="AM644" s="815" t="str">
        <f>IFERROR(IF(AND(AF643="Impacto",AF644="Impacto"),(AM643-(+AM643*AK644)),IF(AND(AF643="Probabilidad",AF644="Impacto"),(AM642-(+AM642*AK644)),IF(AF644="Probabilidad",AM643,""))),"")</f>
        <v/>
      </c>
      <c r="AN644" s="51"/>
      <c r="AO644" s="51"/>
      <c r="AP644" s="51"/>
      <c r="AQ644" s="51"/>
      <c r="AR644" s="1014"/>
      <c r="AS644" s="1768"/>
      <c r="AT644" s="1768"/>
      <c r="AU644" s="1770"/>
      <c r="AV644" s="1768"/>
      <c r="AW644" s="1768"/>
      <c r="AX644" s="1770"/>
      <c r="AY644" s="1770"/>
      <c r="AZ644" s="1770"/>
      <c r="BA644" s="1775"/>
      <c r="BB644" s="770"/>
      <c r="BC644" s="770"/>
      <c r="BD644" s="762" t="str">
        <f t="shared" si="53"/>
        <v/>
      </c>
      <c r="BE644" s="757"/>
      <c r="BF644" s="757"/>
      <c r="BG644" s="757"/>
      <c r="BH644" s="757"/>
      <c r="BI644" s="770"/>
      <c r="BJ644" s="770"/>
      <c r="BK644" s="770"/>
      <c r="BL644" s="770"/>
      <c r="BM644" s="749"/>
      <c r="BN644" s="749"/>
      <c r="BO644" s="749"/>
      <c r="BP644" s="749"/>
      <c r="BQ644" s="766"/>
      <c r="BR644" s="890"/>
      <c r="BS644" s="891"/>
      <c r="BT644" s="891"/>
      <c r="BU644" s="1052"/>
      <c r="BV644" s="1192"/>
      <c r="BW644" s="1192"/>
      <c r="BX644" s="1838"/>
      <c r="BY644" s="1854"/>
      <c r="BZ644" s="999"/>
    </row>
    <row r="645" spans="1:78" ht="145" x14ac:dyDescent="0.2">
      <c r="A645" s="1817"/>
      <c r="B645" s="1818"/>
      <c r="C645" s="1819"/>
      <c r="D645" s="1908" t="s">
        <v>1387</v>
      </c>
      <c r="E645" s="1908" t="s">
        <v>1033</v>
      </c>
      <c r="F645" s="1759">
        <v>5</v>
      </c>
      <c r="G645" s="994" t="s">
        <v>2112</v>
      </c>
      <c r="H645" s="1012" t="s">
        <v>1244</v>
      </c>
      <c r="I645" s="1015" t="s">
        <v>1218</v>
      </c>
      <c r="J645" s="1812" t="str">
        <f>IF(D645="","",IF(D645="RG",[1]Árbol!A656,IF(D645="RIC",[1]Árbol!A656,IF(D645="RLAFT",[1]Árbol!A656,IF(D645="RF",[1]Árbol!A656,IF(I645="","",(CONCATENATE(I645," ",$M$3," ",G645," ",$M$4," ",O645," ",$M$5," ",N645))))))))</f>
        <v>Pérdida de confidencialidad e integridad de FIREWALL AZURE 
FIREWALL DE APLICACIÓN AZURE
FIREWALL DE NUBE ORACLE
FIREWALL DE APLICACIÓN ORACLE  1 y 3. Pérdida de la información de configuración
2. Mal funcionamiento de equipo donde se almacena los archivos de configuración  1. Ausencia de copias de respaldo
2. Ubicación de los archivos de configuración.
3. Ausencia de alta disponibilidad para los Firewall.</v>
      </c>
      <c r="K645" s="1021" t="s">
        <v>313</v>
      </c>
      <c r="L645" s="994" t="s">
        <v>562</v>
      </c>
      <c r="M645" s="1168" t="s">
        <v>1389</v>
      </c>
      <c r="N645" s="994" t="s">
        <v>2113</v>
      </c>
      <c r="O645" s="994" t="s">
        <v>2114</v>
      </c>
      <c r="P645" s="1353" t="s">
        <v>1392</v>
      </c>
      <c r="Q645" s="1831" t="s">
        <v>1392</v>
      </c>
      <c r="R645" s="1015" t="s">
        <v>269</v>
      </c>
      <c r="S645" s="1824">
        <f>IF(R645="Muy Alta",100%,IF(R645="Alta",80%,IF(R645="Media",60%,IF(R645="Baja",40%,IF(R645="Muy Baja",20%,"")))))</f>
        <v>0.2</v>
      </c>
      <c r="T645" s="1015" t="s">
        <v>317</v>
      </c>
      <c r="U645" s="1824">
        <f>IF(T645="Catastrófico",100%,IF(T645="Mayor",80%,IF(T645="Moderado",60%,IF(T645="Menor",40%,IF(T645="Leve",20%,"")))))</f>
        <v>0.2</v>
      </c>
      <c r="V645" s="1015" t="s">
        <v>317</v>
      </c>
      <c r="W645" s="1824">
        <f>IF(V645="Catastrófico",100%,IF(V645="Mayor",80%,IF(V645="Moderado",60%,IF(V645="Menor",40%,IF(V645="Leve",20%,"")))))</f>
        <v>0.2</v>
      </c>
      <c r="X645" s="1029" t="str">
        <f>IF(Y645=100%,"Catastrófico",IF(Y645=80%,"Mayor",IF(Y645=60%,"Moderado",IF(Y645=40%,"Menor",IF(Y645=20%,"Leve","")))))</f>
        <v>Leve</v>
      </c>
      <c r="Y645" s="1824">
        <f>IF(AND(U645="",W645=""),"",MAX(U645,W645))</f>
        <v>0.2</v>
      </c>
      <c r="Z645" s="1824" t="str">
        <f>CONCATENATE(R645,X645)</f>
        <v>Muy BajaLeve</v>
      </c>
      <c r="AA645" s="1032" t="str">
        <f>IF(Z645="Muy AltaLeve","Alto",IF(Z645="Muy AltaMenor","Alto",IF(Z645="Muy AltaModerado","Alto",IF(Z645="Muy AltaMayor","Alto",IF(Z645="Muy AltaCatastrófico","Extremo",IF(Z645="AltaLeve","Moderado",IF(Z645="AltaMenor","Moderado",IF(Z645="AltaModerado","Alto",IF(Z645="AltaMayor","Alto",IF(Z645="AltaCatastrófico","Extremo",IF(Z645="MediaLeve","Moderado",IF(Z645="MediaMenor","Moderado",IF(Z645="MediaModerado","Moderado",IF(Z645="MediaMayor","Alto",IF(Z645="MediaCatastrófico","Extremo",IF(Z645="BajaLeve","Bajo",IF(Z645="BajaMenor","Moderado",IF(Z645="BajaModerado","Moderado",IF(Z645="BajaMayor","Alto",IF(Z645="BajaCatastrófico","Extremo",IF(Z645="Muy BajaLeve","Bajo",IF(Z645="Muy BajaMenor","Bajo",IF(Z645="Muy BajaModerado","Moderado",IF(Z645="Muy BajaMayor","Alto",IF(Z645="Muy BajaCatastrófico","Extremo","")))))))))))))))))))))))))</f>
        <v>Bajo</v>
      </c>
      <c r="AB645" s="97">
        <v>1</v>
      </c>
      <c r="AC645" s="9" t="s">
        <v>2115</v>
      </c>
      <c r="AD645" s="9">
        <v>1</v>
      </c>
      <c r="AE645" s="9" t="s">
        <v>1612</v>
      </c>
      <c r="AF645" s="231" t="str">
        <f t="shared" si="54"/>
        <v>Probabilidad</v>
      </c>
      <c r="AG645" s="10" t="s">
        <v>221</v>
      </c>
      <c r="AH645" s="787">
        <f t="shared" si="55"/>
        <v>0.25</v>
      </c>
      <c r="AI645" s="10" t="s">
        <v>734</v>
      </c>
      <c r="AJ645" s="787">
        <f t="shared" si="56"/>
        <v>0.25</v>
      </c>
      <c r="AK645" s="101">
        <f t="shared" si="57"/>
        <v>0.5</v>
      </c>
      <c r="AL645" s="100">
        <f>IFERROR(IF(AF645="Probabilidad",(S645-(+S645*AK645)),IF(AF645="Impacto",S645,"")),"")</f>
        <v>0.1</v>
      </c>
      <c r="AM645" s="100">
        <f>IFERROR(IF(AF645="Impacto",(Y645-(+Y645*AK645)),IF(AF645="Probabilidad",Y645,"")),"")</f>
        <v>0.2</v>
      </c>
      <c r="AN645" s="50" t="s">
        <v>223</v>
      </c>
      <c r="AO645" s="50" t="s">
        <v>240</v>
      </c>
      <c r="AP645" s="50" t="s">
        <v>241</v>
      </c>
      <c r="AQ645" s="50" t="s">
        <v>226</v>
      </c>
      <c r="AR645" s="1764" t="s">
        <v>2104</v>
      </c>
      <c r="AS645" s="1035">
        <f>S645</f>
        <v>0.2</v>
      </c>
      <c r="AT645" s="1035">
        <f>IF(AL645="","",MIN(AL645:AL650))</f>
        <v>4.2000000000000003E-2</v>
      </c>
      <c r="AU645" s="1032" t="str">
        <f>IFERROR(IF(AT645="","",IF(AT645&lt;=0.2,"Muy Baja",IF(AT645&lt;=0.4,"Baja",IF(AT645&lt;=0.6,"Media",IF(AT645&lt;=0.8,"Alta","Muy Alta"))))),"")</f>
        <v>Muy Baja</v>
      </c>
      <c r="AV645" s="1035">
        <f>Y645</f>
        <v>0.2</v>
      </c>
      <c r="AW645" s="1035">
        <f>IF(AM645="","",MIN(AM645:AM650))</f>
        <v>0.15000000000000002</v>
      </c>
      <c r="AX645" s="1032" t="str">
        <f>IFERROR(IF(AW645="","",IF(AW645&lt;=0.2,"Leve",IF(AW645&lt;=0.4,"Menor",IF(AW645&lt;=0.6,"Moderado",IF(AW645&lt;=0.8,"Mayor","Catastrófico"))))),"")</f>
        <v>Leve</v>
      </c>
      <c r="AY645" s="1032" t="str">
        <f>AA645</f>
        <v>Bajo</v>
      </c>
      <c r="AZ645" s="1032" t="str">
        <f>IFERROR(IF(OR(AND(AU645="Muy Baja",AX645="Leve"),AND(AU645="Muy Baja",AX645="Menor"),AND(AU645="Baja",AX645="Leve")),"Bajo",IF(OR(AND(AU645="Muy baja",AX645="Moderado"),AND(AU645="Baja",AX645="Menor"),AND(AU645="Baja",AX645="Moderado"),AND(AU645="Media",AX645="Leve"),AND(AU645="Media",AX645="Menor"),AND(AU645="Media",AX645="Moderado"),AND(AU645="Alta",AX645="Leve"),AND(AU645="Alta",AX645="Menor")),"Moderado",IF(OR(AND(AU645="Muy Baja",AX645="Mayor"),AND(AU645="Baja",AX645="Mayor"),AND(AU645="Media",AX645="Mayor"),AND(AU645="Alta",AX645="Moderado"),AND(AU645="Alta",AX645="Mayor"),AND(AU645="Muy Alta",AX645="Leve"),AND(AU645="Muy Alta",AX645="Menor"),AND(AU645="Muy Alta",AX645="Moderado"),AND(AU645="Muy Alta",AX645="Mayor")),"Alto",IF(OR(AND(AU645="Muy Baja",AX645="Catastrófico"),AND(AU645="Baja",AX645="Catastrófico"),AND(AU645="Media",AX645="Catastrófico"),AND(AU645="Alta",AX645="Catastrófico"),AND(AU645="Muy Alta",AX645="Catastrófico")),"Extremo","")))),"")</f>
        <v>Bajo</v>
      </c>
      <c r="BA645" s="1015" t="s">
        <v>255</v>
      </c>
      <c r="BB645" s="46"/>
      <c r="BC645" s="46"/>
      <c r="BD645" s="103" t="str">
        <f t="shared" si="53"/>
        <v/>
      </c>
      <c r="BE645" s="9"/>
      <c r="BF645" s="9"/>
      <c r="BG645" s="9"/>
      <c r="BH645" s="9"/>
      <c r="BI645" s="46"/>
      <c r="BJ645" s="46"/>
      <c r="BK645" s="46"/>
      <c r="BL645" s="46"/>
      <c r="BM645" s="48"/>
      <c r="BN645" s="48"/>
      <c r="BO645" s="48"/>
      <c r="BP645" s="48"/>
      <c r="BQ645" s="104"/>
      <c r="BR645" s="797"/>
      <c r="BS645" s="883"/>
      <c r="BT645" s="883"/>
      <c r="BU645" s="1050"/>
      <c r="BV645" s="1075"/>
      <c r="BW645" s="1075"/>
      <c r="BX645" s="1836"/>
      <c r="BY645" s="1852"/>
      <c r="BZ645" s="997"/>
    </row>
    <row r="646" spans="1:78" ht="167" x14ac:dyDescent="0.2">
      <c r="A646" s="1817"/>
      <c r="B646" s="1818"/>
      <c r="C646" s="1819"/>
      <c r="D646" s="1908"/>
      <c r="E646" s="1908"/>
      <c r="F646" s="1759"/>
      <c r="G646" s="995"/>
      <c r="H646" s="1013"/>
      <c r="I646" s="1774"/>
      <c r="J646" s="1767"/>
      <c r="K646" s="1022"/>
      <c r="L646" s="995"/>
      <c r="M646" s="1169"/>
      <c r="N646" s="995"/>
      <c r="O646" s="995"/>
      <c r="P646" s="1488"/>
      <c r="Q646" s="1832"/>
      <c r="R646" s="1774"/>
      <c r="S646" s="1825"/>
      <c r="T646" s="1774"/>
      <c r="U646" s="1825"/>
      <c r="V646" s="1774"/>
      <c r="W646" s="1825"/>
      <c r="X646" s="1781"/>
      <c r="Y646" s="1825"/>
      <c r="Z646" s="1825"/>
      <c r="AA646" s="1769"/>
      <c r="AB646" s="812">
        <v>2</v>
      </c>
      <c r="AC646" s="774" t="s">
        <v>2116</v>
      </c>
      <c r="AD646" s="774">
        <v>2</v>
      </c>
      <c r="AE646" s="774" t="s">
        <v>1612</v>
      </c>
      <c r="AF646" s="813" t="str">
        <f t="shared" si="54"/>
        <v>Impacto</v>
      </c>
      <c r="AG646" s="780" t="s">
        <v>264</v>
      </c>
      <c r="AH646" s="790">
        <f t="shared" si="55"/>
        <v>0.1</v>
      </c>
      <c r="AI646" s="780" t="s">
        <v>222</v>
      </c>
      <c r="AJ646" s="790">
        <f t="shared" si="56"/>
        <v>0.15</v>
      </c>
      <c r="AK646" s="814">
        <f t="shared" si="57"/>
        <v>0.25</v>
      </c>
      <c r="AL646" s="815">
        <f>IFERROR(IF(AND(AF645="Probabilidad",AF646="Probabilidad"),(AL645-(+AL645*AK646)),IF(AF646="Probabilidad",(S645-(+S645*AK646)),IF(AF646="Impacto",AL645,""))),"")</f>
        <v>0.1</v>
      </c>
      <c r="AM646" s="815">
        <f>IFERROR(IF(AND(AF645="Impacto",AF646="Impacto"),(AM645-(+AM645*AK646)),IF(AF646="Impacto",(Y645-(+Y645*AK646)),IF(AF646="Probabilidad",AM645,""))),"")</f>
        <v>0.15000000000000002</v>
      </c>
      <c r="AN646" s="751" t="s">
        <v>223</v>
      </c>
      <c r="AO646" s="751" t="s">
        <v>291</v>
      </c>
      <c r="AP646" s="751" t="s">
        <v>241</v>
      </c>
      <c r="AQ646" s="751" t="s">
        <v>226</v>
      </c>
      <c r="AR646" s="1013"/>
      <c r="AS646" s="1767"/>
      <c r="AT646" s="1767"/>
      <c r="AU646" s="1769"/>
      <c r="AV646" s="1767"/>
      <c r="AW646" s="1767"/>
      <c r="AX646" s="1769"/>
      <c r="AY646" s="1769"/>
      <c r="AZ646" s="1769"/>
      <c r="BA646" s="1774"/>
      <c r="BB646" s="789"/>
      <c r="BC646" s="789"/>
      <c r="BD646" s="822" t="str">
        <f t="shared" si="53"/>
        <v/>
      </c>
      <c r="BE646" s="774"/>
      <c r="BF646" s="774"/>
      <c r="BG646" s="774"/>
      <c r="BH646" s="774"/>
      <c r="BI646" s="789"/>
      <c r="BJ646" s="789"/>
      <c r="BK646" s="789"/>
      <c r="BL646" s="789"/>
      <c r="BM646" s="791"/>
      <c r="BN646" s="791"/>
      <c r="BO646" s="791"/>
      <c r="BP646" s="791"/>
      <c r="BQ646" s="792"/>
      <c r="BR646" s="796"/>
      <c r="BS646" s="884"/>
      <c r="BT646" s="884"/>
      <c r="BU646" s="1051"/>
      <c r="BV646" s="1191"/>
      <c r="BW646" s="1191"/>
      <c r="BX646" s="1837"/>
      <c r="BY646" s="1853"/>
      <c r="BZ646" s="998"/>
    </row>
    <row r="647" spans="1:78" ht="167" x14ac:dyDescent="0.2">
      <c r="A647" s="1817"/>
      <c r="B647" s="1818"/>
      <c r="C647" s="1819"/>
      <c r="D647" s="1908"/>
      <c r="E647" s="1908"/>
      <c r="F647" s="1759"/>
      <c r="G647" s="995"/>
      <c r="H647" s="1013"/>
      <c r="I647" s="1774"/>
      <c r="J647" s="1767"/>
      <c r="K647" s="1022"/>
      <c r="L647" s="995"/>
      <c r="M647" s="1169"/>
      <c r="N647" s="995"/>
      <c r="O647" s="995"/>
      <c r="P647" s="1488"/>
      <c r="Q647" s="1832"/>
      <c r="R647" s="1774"/>
      <c r="S647" s="1825"/>
      <c r="T647" s="1774"/>
      <c r="U647" s="1825"/>
      <c r="V647" s="1774"/>
      <c r="W647" s="1825"/>
      <c r="X647" s="1781"/>
      <c r="Y647" s="1825"/>
      <c r="Z647" s="1825"/>
      <c r="AA647" s="1769"/>
      <c r="AB647" s="812">
        <v>3</v>
      </c>
      <c r="AC647" s="774" t="s">
        <v>2117</v>
      </c>
      <c r="AD647" s="774">
        <v>3</v>
      </c>
      <c r="AE647" s="774" t="s">
        <v>1408</v>
      </c>
      <c r="AF647" s="813" t="str">
        <f t="shared" si="54"/>
        <v>Probabilidad</v>
      </c>
      <c r="AG647" s="780" t="s">
        <v>281</v>
      </c>
      <c r="AH647" s="790">
        <f t="shared" si="55"/>
        <v>0.15</v>
      </c>
      <c r="AI647" s="780" t="s">
        <v>222</v>
      </c>
      <c r="AJ647" s="790">
        <f t="shared" si="56"/>
        <v>0.15</v>
      </c>
      <c r="AK647" s="814">
        <f t="shared" si="57"/>
        <v>0.3</v>
      </c>
      <c r="AL647" s="815">
        <f>IFERROR(IF(AND(AF646="Probabilidad",AF647="Probabilidad"),(AL646-(+AL646*AK647)),IF(AND(AF646="Impacto",AF647="Probabilidad"),(AL645-(+AL645*AK647)),IF(AF647="Impacto",AL646,""))),"")</f>
        <v>7.0000000000000007E-2</v>
      </c>
      <c r="AM647" s="815">
        <f>IFERROR(IF(AND(AF646="Impacto",AF647="Impacto"),(AM646-(+AM646*AK647)),IF(AND(AF646="Probabilidad",AF647="Impacto"),(AM645-(+AM645*AK647)),IF(AF647="Probabilidad",AM646,""))),"")</f>
        <v>0.15000000000000002</v>
      </c>
      <c r="AN647" s="751" t="s">
        <v>223</v>
      </c>
      <c r="AO647" s="751" t="s">
        <v>291</v>
      </c>
      <c r="AP647" s="751" t="s">
        <v>241</v>
      </c>
      <c r="AQ647" s="751" t="s">
        <v>226</v>
      </c>
      <c r="AR647" s="1013"/>
      <c r="AS647" s="1767"/>
      <c r="AT647" s="1767"/>
      <c r="AU647" s="1769"/>
      <c r="AV647" s="1767"/>
      <c r="AW647" s="1767"/>
      <c r="AX647" s="1769"/>
      <c r="AY647" s="1769"/>
      <c r="AZ647" s="1769"/>
      <c r="BA647" s="1774"/>
      <c r="BB647" s="789"/>
      <c r="BC647" s="789"/>
      <c r="BD647" s="822" t="str">
        <f t="shared" si="53"/>
        <v/>
      </c>
      <c r="BE647" s="774"/>
      <c r="BF647" s="774"/>
      <c r="BG647" s="774"/>
      <c r="BH647" s="774"/>
      <c r="BI647" s="789"/>
      <c r="BJ647" s="789"/>
      <c r="BK647" s="789"/>
      <c r="BL647" s="789"/>
      <c r="BM647" s="791"/>
      <c r="BN647" s="791"/>
      <c r="BO647" s="791"/>
      <c r="BP647" s="791"/>
      <c r="BQ647" s="792"/>
      <c r="BR647" s="796"/>
      <c r="BS647" s="884"/>
      <c r="BT647" s="884"/>
      <c r="BU647" s="1051"/>
      <c r="BV647" s="1191"/>
      <c r="BW647" s="1191"/>
      <c r="BX647" s="1837"/>
      <c r="BY647" s="1853"/>
      <c r="BZ647" s="998"/>
    </row>
    <row r="648" spans="1:78" ht="167" x14ac:dyDescent="0.2">
      <c r="A648" s="1817"/>
      <c r="B648" s="1818"/>
      <c r="C648" s="1819"/>
      <c r="D648" s="1908"/>
      <c r="E648" s="1908"/>
      <c r="F648" s="1759"/>
      <c r="G648" s="995"/>
      <c r="H648" s="1013"/>
      <c r="I648" s="1774"/>
      <c r="J648" s="1767"/>
      <c r="K648" s="1022"/>
      <c r="L648" s="995"/>
      <c r="M648" s="1169"/>
      <c r="N648" s="995"/>
      <c r="O648" s="995"/>
      <c r="P648" s="1488"/>
      <c r="Q648" s="1832"/>
      <c r="R648" s="1774"/>
      <c r="S648" s="1825"/>
      <c r="T648" s="1774"/>
      <c r="U648" s="1825"/>
      <c r="V648" s="1774"/>
      <c r="W648" s="1825"/>
      <c r="X648" s="1781"/>
      <c r="Y648" s="1825"/>
      <c r="Z648" s="1825"/>
      <c r="AA648" s="1769"/>
      <c r="AB648" s="812">
        <v>4</v>
      </c>
      <c r="AC648" s="774" t="s">
        <v>2118</v>
      </c>
      <c r="AD648" s="774">
        <v>1.3</v>
      </c>
      <c r="AE648" s="774" t="s">
        <v>1574</v>
      </c>
      <c r="AF648" s="813" t="str">
        <f t="shared" si="54"/>
        <v>Probabilidad</v>
      </c>
      <c r="AG648" s="780" t="s">
        <v>221</v>
      </c>
      <c r="AH648" s="790">
        <f t="shared" si="55"/>
        <v>0.25</v>
      </c>
      <c r="AI648" s="780" t="s">
        <v>222</v>
      </c>
      <c r="AJ648" s="790">
        <f t="shared" si="56"/>
        <v>0.15</v>
      </c>
      <c r="AK648" s="814">
        <f t="shared" si="57"/>
        <v>0.4</v>
      </c>
      <c r="AL648" s="815">
        <f>IFERROR(IF(AND(AF647="Probabilidad",AF648="Probabilidad"),(AL647-(+AL647*AK648)),IF(AND(AF647="Impacto",AF648="Probabilidad"),(AL646-(+AL646*AK648)),IF(AF648="Impacto",AL647,""))),"")</f>
        <v>4.2000000000000003E-2</v>
      </c>
      <c r="AM648" s="815">
        <f>IFERROR(IF(AND(AF647="Impacto",AF648="Impacto"),(AM647-(+AM647*AK648)),IF(AND(AF647="Probabilidad",AF648="Impacto"),(AM646-(+AM646*AK648)),IF(AF648="Probabilidad",AM647,""))),"")</f>
        <v>0.15000000000000002</v>
      </c>
      <c r="AN648" s="751" t="s">
        <v>223</v>
      </c>
      <c r="AO648" s="751" t="s">
        <v>291</v>
      </c>
      <c r="AP648" s="751" t="s">
        <v>241</v>
      </c>
      <c r="AQ648" s="751" t="s">
        <v>226</v>
      </c>
      <c r="AR648" s="1013"/>
      <c r="AS648" s="1767"/>
      <c r="AT648" s="1767"/>
      <c r="AU648" s="1769"/>
      <c r="AV648" s="1767"/>
      <c r="AW648" s="1767"/>
      <c r="AX648" s="1769"/>
      <c r="AY648" s="1769"/>
      <c r="AZ648" s="1769"/>
      <c r="BA648" s="1774"/>
      <c r="BB648" s="789"/>
      <c r="BC648" s="789"/>
      <c r="BD648" s="822" t="str">
        <f t="shared" si="53"/>
        <v/>
      </c>
      <c r="BE648" s="774"/>
      <c r="BF648" s="774"/>
      <c r="BG648" s="774"/>
      <c r="BH648" s="774"/>
      <c r="BI648" s="789"/>
      <c r="BJ648" s="789"/>
      <c r="BK648" s="789"/>
      <c r="BL648" s="789"/>
      <c r="BM648" s="791"/>
      <c r="BN648" s="791"/>
      <c r="BO648" s="791"/>
      <c r="BP648" s="791"/>
      <c r="BQ648" s="792"/>
      <c r="BR648" s="796"/>
      <c r="BS648" s="884"/>
      <c r="BT648" s="884"/>
      <c r="BU648" s="1051"/>
      <c r="BV648" s="1191"/>
      <c r="BW648" s="1191"/>
      <c r="BX648" s="1837"/>
      <c r="BY648" s="1853"/>
      <c r="BZ648" s="998"/>
    </row>
    <row r="649" spans="1:78" ht="16" x14ac:dyDescent="0.2">
      <c r="A649" s="1817"/>
      <c r="B649" s="1818"/>
      <c r="C649" s="1819"/>
      <c r="D649" s="1908"/>
      <c r="E649" s="1908"/>
      <c r="F649" s="1759"/>
      <c r="G649" s="995"/>
      <c r="H649" s="1013"/>
      <c r="I649" s="1774"/>
      <c r="J649" s="1767"/>
      <c r="K649" s="1022"/>
      <c r="L649" s="995"/>
      <c r="M649" s="1169"/>
      <c r="N649" s="995"/>
      <c r="O649" s="995"/>
      <c r="P649" s="1488"/>
      <c r="Q649" s="1832"/>
      <c r="R649" s="1774"/>
      <c r="S649" s="1825"/>
      <c r="T649" s="1774"/>
      <c r="U649" s="1825"/>
      <c r="V649" s="1774"/>
      <c r="W649" s="1825"/>
      <c r="X649" s="1781"/>
      <c r="Y649" s="1825"/>
      <c r="Z649" s="1825"/>
      <c r="AA649" s="1769"/>
      <c r="AB649" s="812">
        <v>5</v>
      </c>
      <c r="AC649" s="774"/>
      <c r="AD649" s="774">
        <v>2</v>
      </c>
      <c r="AE649" s="774"/>
      <c r="AF649" s="813" t="str">
        <f t="shared" si="54"/>
        <v/>
      </c>
      <c r="AG649" s="780"/>
      <c r="AH649" s="790" t="str">
        <f t="shared" si="55"/>
        <v/>
      </c>
      <c r="AI649" s="780"/>
      <c r="AJ649" s="790" t="str">
        <f t="shared" si="56"/>
        <v/>
      </c>
      <c r="AK649" s="814" t="str">
        <f t="shared" si="57"/>
        <v/>
      </c>
      <c r="AL649" s="815" t="str">
        <f>IFERROR(IF(AND(AF648="Probabilidad",AF649="Probabilidad"),(AL648-(+AL648*AK649)),IF(AND(AF648="Impacto",AF649="Probabilidad"),(AL647-(+AL647*AK649)),IF(AF649="Impacto",AL648,""))),"")</f>
        <v/>
      </c>
      <c r="AM649" s="815" t="str">
        <f>IFERROR(IF(AND(AF648="Impacto",AF649="Impacto"),(AM648-(+AM648*AK649)),IF(AND(AF648="Probabilidad",AF649="Impacto"),(AM647-(+AM647*AK649)),IF(AF649="Probabilidad",AM648,""))),"")</f>
        <v/>
      </c>
      <c r="AN649" s="751"/>
      <c r="AO649" s="751"/>
      <c r="AP649" s="751"/>
      <c r="AQ649" s="751"/>
      <c r="AR649" s="1013"/>
      <c r="AS649" s="1767"/>
      <c r="AT649" s="1767"/>
      <c r="AU649" s="1769"/>
      <c r="AV649" s="1767"/>
      <c r="AW649" s="1767"/>
      <c r="AX649" s="1769"/>
      <c r="AY649" s="1769"/>
      <c r="AZ649" s="1769"/>
      <c r="BA649" s="1774"/>
      <c r="BB649" s="789"/>
      <c r="BC649" s="789"/>
      <c r="BD649" s="822" t="str">
        <f t="shared" si="53"/>
        <v/>
      </c>
      <c r="BE649" s="774"/>
      <c r="BF649" s="774"/>
      <c r="BG649" s="774"/>
      <c r="BH649" s="774"/>
      <c r="BI649" s="789"/>
      <c r="BJ649" s="789"/>
      <c r="BK649" s="789"/>
      <c r="BL649" s="789"/>
      <c r="BM649" s="791"/>
      <c r="BN649" s="791"/>
      <c r="BO649" s="791"/>
      <c r="BP649" s="791"/>
      <c r="BQ649" s="792"/>
      <c r="BR649" s="796"/>
      <c r="BS649" s="884"/>
      <c r="BT649" s="884"/>
      <c r="BU649" s="1051"/>
      <c r="BV649" s="1191"/>
      <c r="BW649" s="1191"/>
      <c r="BX649" s="1837"/>
      <c r="BY649" s="1853"/>
      <c r="BZ649" s="998"/>
    </row>
    <row r="650" spans="1:78" ht="17" thickBot="1" x14ac:dyDescent="0.25">
      <c r="A650" s="1817"/>
      <c r="B650" s="1818"/>
      <c r="C650" s="1819"/>
      <c r="D650" s="1908"/>
      <c r="E650" s="1908"/>
      <c r="F650" s="1759"/>
      <c r="G650" s="996"/>
      <c r="H650" s="1014"/>
      <c r="I650" s="1775"/>
      <c r="J650" s="1768"/>
      <c r="K650" s="1023"/>
      <c r="L650" s="996"/>
      <c r="M650" s="1170"/>
      <c r="N650" s="996"/>
      <c r="O650" s="996"/>
      <c r="P650" s="1489"/>
      <c r="Q650" s="1833"/>
      <c r="R650" s="1775"/>
      <c r="S650" s="1826"/>
      <c r="T650" s="1775"/>
      <c r="U650" s="1826"/>
      <c r="V650" s="1775"/>
      <c r="W650" s="1826"/>
      <c r="X650" s="1782"/>
      <c r="Y650" s="1826"/>
      <c r="Z650" s="1826"/>
      <c r="AA650" s="1770"/>
      <c r="AB650" s="773">
        <v>6</v>
      </c>
      <c r="AC650" s="757"/>
      <c r="AD650" s="757"/>
      <c r="AE650" s="757"/>
      <c r="AF650" s="819" t="str">
        <f t="shared" si="54"/>
        <v/>
      </c>
      <c r="AG650" s="902"/>
      <c r="AH650" s="887" t="str">
        <f t="shared" si="55"/>
        <v/>
      </c>
      <c r="AI650" s="902"/>
      <c r="AJ650" s="887" t="str">
        <f t="shared" si="56"/>
        <v/>
      </c>
      <c r="AK650" s="889" t="str">
        <f t="shared" si="57"/>
        <v/>
      </c>
      <c r="AL650" s="815" t="str">
        <f>IFERROR(IF(AND(AF649="Probabilidad",AF650="Probabilidad"),(AL649-(+AL649*AK650)),IF(AND(AF649="Impacto",AF650="Probabilidad"),(AL648-(+AL648*AK650)),IF(AF650="Impacto",AL649,""))),"")</f>
        <v/>
      </c>
      <c r="AM650" s="815" t="str">
        <f>IFERROR(IF(AND(AF649="Impacto",AF650="Impacto"),(AM649-(+AM649*AK650)),IF(AND(AF649="Probabilidad",AF650="Impacto"),(AM648-(+AM648*AK650)),IF(AF650="Probabilidad",AM649,""))),"")</f>
        <v/>
      </c>
      <c r="AN650" s="51"/>
      <c r="AO650" s="51"/>
      <c r="AP650" s="51"/>
      <c r="AQ650" s="51"/>
      <c r="AR650" s="1014"/>
      <c r="AS650" s="1768"/>
      <c r="AT650" s="1768"/>
      <c r="AU650" s="1770"/>
      <c r="AV650" s="1768"/>
      <c r="AW650" s="1768"/>
      <c r="AX650" s="1770"/>
      <c r="AY650" s="1770"/>
      <c r="AZ650" s="1770"/>
      <c r="BA650" s="1775"/>
      <c r="BB650" s="770"/>
      <c r="BC650" s="770"/>
      <c r="BD650" s="762" t="str">
        <f t="shared" si="53"/>
        <v/>
      </c>
      <c r="BE650" s="757"/>
      <c r="BF650" s="757"/>
      <c r="BG650" s="757"/>
      <c r="BH650" s="757"/>
      <c r="BI650" s="770"/>
      <c r="BJ650" s="770"/>
      <c r="BK650" s="770"/>
      <c r="BL650" s="770"/>
      <c r="BM650" s="749"/>
      <c r="BN650" s="749"/>
      <c r="BO650" s="749"/>
      <c r="BP650" s="749"/>
      <c r="BQ650" s="766"/>
      <c r="BR650" s="890"/>
      <c r="BS650" s="891"/>
      <c r="BT650" s="891"/>
      <c r="BU650" s="1052"/>
      <c r="BV650" s="1192"/>
      <c r="BW650" s="1192"/>
      <c r="BX650" s="1838"/>
      <c r="BY650" s="1854"/>
      <c r="BZ650" s="999"/>
    </row>
    <row r="651" spans="1:78" ht="167" x14ac:dyDescent="0.2">
      <c r="A651" s="1817"/>
      <c r="B651" s="1818"/>
      <c r="C651" s="1819"/>
      <c r="D651" s="1908" t="s">
        <v>1387</v>
      </c>
      <c r="E651" s="1908" t="s">
        <v>1033</v>
      </c>
      <c r="F651" s="1759">
        <v>6</v>
      </c>
      <c r="G651" s="994" t="s">
        <v>2112</v>
      </c>
      <c r="H651" s="1012" t="s">
        <v>1244</v>
      </c>
      <c r="I651" s="1015" t="s">
        <v>1215</v>
      </c>
      <c r="J651" s="1812" t="str">
        <f>IF(D651="","",IF(D651="RG",[1]Árbol!A662,IF(D651="RIC",[1]Árbol!A662,IF(D651="RLAFT",[1]Árbol!A662,IF(D651="RF",[1]Árbol!A662,IF(I651="","",(CONCATENATE(I651," ",$M$3," ",G651," ",$M$4," ",O651," ",$M$5," ",N651))))))))</f>
        <v>Pérdida de Disponibilidad de FIREWALL AZURE 
FIREWALL DE APLICACIÓN AZURE
FIREWALL DE NUBE ORACLE
FIREWALL DE APLICACIÓN ORACLE  Perdida, modificación de la informacion
2. Error en el uso - Fallas Humanas  1, Ausencia de control de acceso 
2, Desconocimiento en el uso o configuración de los dispositivos</v>
      </c>
      <c r="K651" s="1021" t="s">
        <v>313</v>
      </c>
      <c r="L651" s="994" t="s">
        <v>562</v>
      </c>
      <c r="M651" s="1168" t="s">
        <v>1389</v>
      </c>
      <c r="N651" s="994" t="s">
        <v>2119</v>
      </c>
      <c r="O651" s="994" t="s">
        <v>2120</v>
      </c>
      <c r="P651" s="1075" t="s">
        <v>1392</v>
      </c>
      <c r="Q651" s="1133" t="s">
        <v>1392</v>
      </c>
      <c r="R651" s="1015" t="s">
        <v>217</v>
      </c>
      <c r="S651" s="1824">
        <f>IF(R651="Muy Alta",100%,IF(R651="Alta",80%,IF(R651="Media",60%,IF(R651="Baja",40%,IF(R651="Muy Baja",20%,"")))))</f>
        <v>0.6</v>
      </c>
      <c r="T651" s="1015" t="s">
        <v>317</v>
      </c>
      <c r="U651" s="1824">
        <f>IF(T651="Catastrófico",100%,IF(T651="Mayor",80%,IF(T651="Moderado",60%,IF(T651="Menor",40%,IF(T651="Leve",20%,"")))))</f>
        <v>0.2</v>
      </c>
      <c r="V651" s="1015" t="s">
        <v>251</v>
      </c>
      <c r="W651" s="1824">
        <f>IF(V651="Catastrófico",100%,IF(V651="Mayor",80%,IF(V651="Moderado",60%,IF(V651="Menor",40%,IF(V651="Leve",20%,"")))))</f>
        <v>0.4</v>
      </c>
      <c r="X651" s="1029" t="str">
        <f>IF(Y651=100%,"Catastrófico",IF(Y651=80%,"Mayor",IF(Y651=60%,"Moderado",IF(Y651=40%,"Menor",IF(Y651=20%,"Leve","")))))</f>
        <v>Menor</v>
      </c>
      <c r="Y651" s="1824">
        <f>IF(AND(U651="",W651=""),"",MAX(U651,W651))</f>
        <v>0.4</v>
      </c>
      <c r="Z651" s="1824" t="str">
        <f>CONCATENATE(R651,X651)</f>
        <v>MediaMenor</v>
      </c>
      <c r="AA651" s="1032" t="str">
        <f>IF(Z651="Muy AltaLeve","Alto",IF(Z651="Muy AltaMenor","Alto",IF(Z651="Muy AltaModerado","Alto",IF(Z651="Muy AltaMayor","Alto",IF(Z651="Muy AltaCatastrófico","Extremo",IF(Z651="AltaLeve","Moderado",IF(Z651="AltaMenor","Moderado",IF(Z651="AltaModerado","Alto",IF(Z651="AltaMayor","Alto",IF(Z651="AltaCatastrófico","Extremo",IF(Z651="MediaLeve","Moderado",IF(Z651="MediaMenor","Moderado",IF(Z651="MediaModerado","Moderado",IF(Z651="MediaMayor","Alto",IF(Z651="MediaCatastrófico","Extremo",IF(Z651="BajaLeve","Bajo",IF(Z651="BajaMenor","Moderado",IF(Z651="BajaModerado","Moderado",IF(Z651="BajaMayor","Alto",IF(Z651="BajaCatastrófico","Extremo",IF(Z651="Muy BajaLeve","Bajo",IF(Z651="Muy BajaMenor","Bajo",IF(Z651="Muy BajaModerado","Moderado",IF(Z651="Muy BajaMayor","Alto",IF(Z651="Muy BajaCatastrófico","Extremo","")))))))))))))))))))))))))</f>
        <v>Moderado</v>
      </c>
      <c r="AB651" s="97">
        <v>1</v>
      </c>
      <c r="AC651" s="9" t="s">
        <v>1592</v>
      </c>
      <c r="AD651" s="9">
        <v>2</v>
      </c>
      <c r="AE651" s="9" t="s">
        <v>1408</v>
      </c>
      <c r="AF651" s="99" t="str">
        <f t="shared" si="54"/>
        <v>Probabilidad</v>
      </c>
      <c r="AG651" s="10" t="s">
        <v>221</v>
      </c>
      <c r="AH651" s="787">
        <f t="shared" si="55"/>
        <v>0.25</v>
      </c>
      <c r="AI651" s="10" t="s">
        <v>222</v>
      </c>
      <c r="AJ651" s="787">
        <f t="shared" si="56"/>
        <v>0.15</v>
      </c>
      <c r="AK651" s="101">
        <f t="shared" si="57"/>
        <v>0.4</v>
      </c>
      <c r="AL651" s="100">
        <f>IFERROR(IF(AF651="Probabilidad",(S651-(+S651*AK651)),IF(AF651="Impacto",S651,"")),"")</f>
        <v>0.36</v>
      </c>
      <c r="AM651" s="100">
        <f>IFERROR(IF(AF651="Impacto",(Y651-(+Y651*AK651)),IF(AF651="Probabilidad",Y651,"")),"")</f>
        <v>0.4</v>
      </c>
      <c r="AN651" s="50" t="s">
        <v>223</v>
      </c>
      <c r="AO651" s="50" t="s">
        <v>291</v>
      </c>
      <c r="AP651" s="50" t="s">
        <v>241</v>
      </c>
      <c r="AQ651" s="50" t="s">
        <v>226</v>
      </c>
      <c r="AR651" s="1764" t="s">
        <v>2121</v>
      </c>
      <c r="AS651" s="1035">
        <f>S651</f>
        <v>0.6</v>
      </c>
      <c r="AT651" s="1035">
        <f>IF(AL651="","",MIN(AL651:AL656))</f>
        <v>0.1512</v>
      </c>
      <c r="AU651" s="1032" t="str">
        <f>IFERROR(IF(AT651="","",IF(AT651&lt;=0.2,"Muy Baja",IF(AT651&lt;=0.4,"Baja",IF(AT651&lt;=0.6,"Media",IF(AT651&lt;=0.8,"Alta","Muy Alta"))))),"")</f>
        <v>Muy Baja</v>
      </c>
      <c r="AV651" s="1035">
        <f>Y651</f>
        <v>0.4</v>
      </c>
      <c r="AW651" s="1035">
        <f>IF(AM651="","",MIN(AM651:AM656))</f>
        <v>0.22500000000000003</v>
      </c>
      <c r="AX651" s="1032" t="str">
        <f>IFERROR(IF(AW651="","",IF(AW651&lt;=0.2,"Leve",IF(AW651&lt;=0.4,"Menor",IF(AW651&lt;=0.6,"Moderado",IF(AW651&lt;=0.8,"Mayor","Catastrófico"))))),"")</f>
        <v>Menor</v>
      </c>
      <c r="AY651" s="1032" t="str">
        <f>AA651</f>
        <v>Moderado</v>
      </c>
      <c r="AZ651" s="1032" t="str">
        <f>IFERROR(IF(OR(AND(AU651="Muy Baja",AX651="Leve"),AND(AU651="Muy Baja",AX651="Menor"),AND(AU651="Baja",AX651="Leve")),"Bajo",IF(OR(AND(AU651="Muy baja",AX651="Moderado"),AND(AU651="Baja",AX651="Menor"),AND(AU651="Baja",AX651="Moderado"),AND(AU651="Media",AX651="Leve"),AND(AU651="Media",AX651="Menor"),AND(AU651="Media",AX651="Moderado"),AND(AU651="Alta",AX651="Leve"),AND(AU651="Alta",AX651="Menor")),"Moderado",IF(OR(AND(AU651="Muy Baja",AX651="Mayor"),AND(AU651="Baja",AX651="Mayor"),AND(AU651="Media",AX651="Mayor"),AND(AU651="Alta",AX651="Moderado"),AND(AU651="Alta",AX651="Mayor"),AND(AU651="Muy Alta",AX651="Leve"),AND(AU651="Muy Alta",AX651="Menor"),AND(AU651="Muy Alta",AX651="Moderado"),AND(AU651="Muy Alta",AX651="Mayor")),"Alto",IF(OR(AND(AU651="Muy Baja",AX651="Catastrófico"),AND(AU651="Baja",AX651="Catastrófico"),AND(AU651="Media",AX651="Catastrófico"),AND(AU651="Alta",AX651="Catastrófico"),AND(AU651="Muy Alta",AX651="Catastrófico")),"Extremo","")))),"")</f>
        <v>Bajo</v>
      </c>
      <c r="BA651" s="1015" t="s">
        <v>255</v>
      </c>
      <c r="BB651" s="46"/>
      <c r="BC651" s="46"/>
      <c r="BD651" s="103" t="str">
        <f t="shared" si="53"/>
        <v/>
      </c>
      <c r="BE651" s="9"/>
      <c r="BF651" s="9"/>
      <c r="BG651" s="9"/>
      <c r="BH651" s="9"/>
      <c r="BI651" s="46"/>
      <c r="BJ651" s="46"/>
      <c r="BK651" s="46"/>
      <c r="BL651" s="46"/>
      <c r="BM651" s="48"/>
      <c r="BN651" s="48"/>
      <c r="BO651" s="48"/>
      <c r="BP651" s="48"/>
      <c r="BQ651" s="104"/>
      <c r="BR651" s="797"/>
      <c r="BS651" s="883"/>
      <c r="BT651" s="883"/>
      <c r="BU651" s="1050"/>
      <c r="BV651" s="1075"/>
      <c r="BW651" s="1075"/>
      <c r="BX651" s="1836"/>
      <c r="BY651" s="1852"/>
      <c r="BZ651" s="997"/>
    </row>
    <row r="652" spans="1:78" ht="167" x14ac:dyDescent="0.2">
      <c r="A652" s="1817"/>
      <c r="B652" s="1818"/>
      <c r="C652" s="1819"/>
      <c r="D652" s="1908"/>
      <c r="E652" s="1908"/>
      <c r="F652" s="1759"/>
      <c r="G652" s="995"/>
      <c r="H652" s="1013"/>
      <c r="I652" s="1774"/>
      <c r="J652" s="1767"/>
      <c r="K652" s="1022"/>
      <c r="L652" s="995"/>
      <c r="M652" s="1169"/>
      <c r="N652" s="995"/>
      <c r="O652" s="995"/>
      <c r="P652" s="1191"/>
      <c r="Q652" s="1827"/>
      <c r="R652" s="1774"/>
      <c r="S652" s="1825"/>
      <c r="T652" s="1774"/>
      <c r="U652" s="1825"/>
      <c r="V652" s="1774"/>
      <c r="W652" s="1825"/>
      <c r="X652" s="1781"/>
      <c r="Y652" s="1825"/>
      <c r="Z652" s="1825"/>
      <c r="AA652" s="1769"/>
      <c r="AB652" s="812">
        <v>2</v>
      </c>
      <c r="AC652" s="774" t="s">
        <v>2122</v>
      </c>
      <c r="AD652" s="774">
        <v>1</v>
      </c>
      <c r="AE652" s="774" t="s">
        <v>1590</v>
      </c>
      <c r="AF652" s="813" t="str">
        <f t="shared" si="54"/>
        <v>Impacto</v>
      </c>
      <c r="AG652" s="780" t="s">
        <v>264</v>
      </c>
      <c r="AH652" s="790">
        <f t="shared" si="55"/>
        <v>0.1</v>
      </c>
      <c r="AI652" s="780" t="s">
        <v>222</v>
      </c>
      <c r="AJ652" s="790">
        <f t="shared" si="56"/>
        <v>0.15</v>
      </c>
      <c r="AK652" s="814">
        <f t="shared" si="57"/>
        <v>0.25</v>
      </c>
      <c r="AL652" s="815">
        <f>IFERROR(IF(AND(AF651="Probabilidad",AF652="Probabilidad"),(AL651-(+AL651*AK652)),IF(AF652="Probabilidad",(S651-(+S651*AK652)),IF(AF652="Impacto",AL651,""))),"")</f>
        <v>0.36</v>
      </c>
      <c r="AM652" s="815">
        <f>IFERROR(IF(AND(AF651="Impacto",AF652="Impacto"),(AM651-(+AM651*AK652)),IF(AF652="Impacto",(Y651-(+Y651*AK652)),IF(AF652="Probabilidad",AM651,""))),"")</f>
        <v>0.30000000000000004</v>
      </c>
      <c r="AN652" s="751" t="s">
        <v>223</v>
      </c>
      <c r="AO652" s="751" t="s">
        <v>291</v>
      </c>
      <c r="AP652" s="751" t="s">
        <v>241</v>
      </c>
      <c r="AQ652" s="751" t="s">
        <v>226</v>
      </c>
      <c r="AR652" s="1013"/>
      <c r="AS652" s="1767"/>
      <c r="AT652" s="1767"/>
      <c r="AU652" s="1769"/>
      <c r="AV652" s="1767"/>
      <c r="AW652" s="1767"/>
      <c r="AX652" s="1769"/>
      <c r="AY652" s="1769"/>
      <c r="AZ652" s="1769"/>
      <c r="BA652" s="1774"/>
      <c r="BB652" s="789"/>
      <c r="BC652" s="789"/>
      <c r="BD652" s="822" t="str">
        <f t="shared" si="53"/>
        <v/>
      </c>
      <c r="BE652" s="774"/>
      <c r="BF652" s="774"/>
      <c r="BG652" s="774"/>
      <c r="BH652" s="774"/>
      <c r="BI652" s="789"/>
      <c r="BJ652" s="789"/>
      <c r="BK652" s="789"/>
      <c r="BL652" s="789"/>
      <c r="BM652" s="791"/>
      <c r="BN652" s="791"/>
      <c r="BO652" s="791"/>
      <c r="BP652" s="791"/>
      <c r="BQ652" s="792"/>
      <c r="BR652" s="796"/>
      <c r="BS652" s="884"/>
      <c r="BT652" s="884"/>
      <c r="BU652" s="1051"/>
      <c r="BV652" s="1191"/>
      <c r="BW652" s="1191"/>
      <c r="BX652" s="1837"/>
      <c r="BY652" s="1853"/>
      <c r="BZ652" s="998"/>
    </row>
    <row r="653" spans="1:78" ht="145" x14ac:dyDescent="0.2">
      <c r="A653" s="1817"/>
      <c r="B653" s="1818"/>
      <c r="C653" s="1819"/>
      <c r="D653" s="1908"/>
      <c r="E653" s="1908"/>
      <c r="F653" s="1759"/>
      <c r="G653" s="995"/>
      <c r="H653" s="1013"/>
      <c r="I653" s="1774"/>
      <c r="J653" s="1767"/>
      <c r="K653" s="1022"/>
      <c r="L653" s="995"/>
      <c r="M653" s="1169"/>
      <c r="N653" s="995"/>
      <c r="O653" s="995"/>
      <c r="P653" s="1191"/>
      <c r="Q653" s="1827"/>
      <c r="R653" s="1774"/>
      <c r="S653" s="1825"/>
      <c r="T653" s="1774"/>
      <c r="U653" s="1825"/>
      <c r="V653" s="1774"/>
      <c r="W653" s="1825"/>
      <c r="X653" s="1781"/>
      <c r="Y653" s="1825"/>
      <c r="Z653" s="1825"/>
      <c r="AA653" s="1769"/>
      <c r="AB653" s="812">
        <v>3</v>
      </c>
      <c r="AC653" s="774" t="s">
        <v>2123</v>
      </c>
      <c r="AD653" s="774">
        <v>1</v>
      </c>
      <c r="AE653" s="774" t="s">
        <v>1612</v>
      </c>
      <c r="AF653" s="813" t="str">
        <f t="shared" si="54"/>
        <v>Probabilidad</v>
      </c>
      <c r="AG653" s="780" t="s">
        <v>221</v>
      </c>
      <c r="AH653" s="790">
        <f t="shared" si="55"/>
        <v>0.25</v>
      </c>
      <c r="AI653" s="780" t="s">
        <v>222</v>
      </c>
      <c r="AJ653" s="790">
        <f t="shared" si="56"/>
        <v>0.15</v>
      </c>
      <c r="AK653" s="814">
        <f t="shared" si="57"/>
        <v>0.4</v>
      </c>
      <c r="AL653" s="815">
        <f>IFERROR(IF(AND(AF652="Probabilidad",AF653="Probabilidad"),(AL652-(+AL652*AK653)),IF(AND(AF652="Impacto",AF653="Probabilidad"),(AL651-(+AL651*AK653)),IF(AF653="Impacto",AL652,""))),"")</f>
        <v>0.216</v>
      </c>
      <c r="AM653" s="815">
        <f>IFERROR(IF(AND(AF652="Impacto",AF653="Impacto"),(AM652-(+AM652*AK653)),IF(AND(AF652="Probabilidad",AF653="Impacto"),(AM651-(+AM651*AK653)),IF(AF653="Probabilidad",AM652,""))),"")</f>
        <v>0.30000000000000004</v>
      </c>
      <c r="AN653" s="751" t="s">
        <v>223</v>
      </c>
      <c r="AO653" s="751" t="s">
        <v>240</v>
      </c>
      <c r="AP653" s="751" t="s">
        <v>241</v>
      </c>
      <c r="AQ653" s="751" t="s">
        <v>226</v>
      </c>
      <c r="AR653" s="1013"/>
      <c r="AS653" s="1767"/>
      <c r="AT653" s="1767"/>
      <c r="AU653" s="1769"/>
      <c r="AV653" s="1767"/>
      <c r="AW653" s="1767"/>
      <c r="AX653" s="1769"/>
      <c r="AY653" s="1769"/>
      <c r="AZ653" s="1769"/>
      <c r="BA653" s="1774"/>
      <c r="BB653" s="789"/>
      <c r="BC653" s="789"/>
      <c r="BD653" s="822" t="str">
        <f t="shared" si="53"/>
        <v/>
      </c>
      <c r="BE653" s="774"/>
      <c r="BF653" s="774"/>
      <c r="BG653" s="774"/>
      <c r="BH653" s="774"/>
      <c r="BI653" s="789"/>
      <c r="BJ653" s="789"/>
      <c r="BK653" s="789"/>
      <c r="BL653" s="789"/>
      <c r="BM653" s="791"/>
      <c r="BN653" s="791"/>
      <c r="BO653" s="791"/>
      <c r="BP653" s="791"/>
      <c r="BQ653" s="792"/>
      <c r="BR653" s="796"/>
      <c r="BS653" s="884"/>
      <c r="BT653" s="884"/>
      <c r="BU653" s="1051"/>
      <c r="BV653" s="1191"/>
      <c r="BW653" s="1191"/>
      <c r="BX653" s="1837"/>
      <c r="BY653" s="1853"/>
      <c r="BZ653" s="998"/>
    </row>
    <row r="654" spans="1:78" ht="167" x14ac:dyDescent="0.2">
      <c r="A654" s="1817"/>
      <c r="B654" s="1818"/>
      <c r="C654" s="1819"/>
      <c r="D654" s="1908"/>
      <c r="E654" s="1908"/>
      <c r="F654" s="1759"/>
      <c r="G654" s="995"/>
      <c r="H654" s="1013"/>
      <c r="I654" s="1774"/>
      <c r="J654" s="1767"/>
      <c r="K654" s="1022"/>
      <c r="L654" s="995"/>
      <c r="M654" s="1169"/>
      <c r="N654" s="995"/>
      <c r="O654" s="995"/>
      <c r="P654" s="1191"/>
      <c r="Q654" s="1827"/>
      <c r="R654" s="1774"/>
      <c r="S654" s="1825"/>
      <c r="T654" s="1774"/>
      <c r="U654" s="1825"/>
      <c r="V654" s="1774"/>
      <c r="W654" s="1825"/>
      <c r="X654" s="1781"/>
      <c r="Y654" s="1825"/>
      <c r="Z654" s="1825"/>
      <c r="AA654" s="1769"/>
      <c r="AB654" s="812">
        <v>4</v>
      </c>
      <c r="AC654" s="774" t="s">
        <v>2116</v>
      </c>
      <c r="AD654" s="774">
        <v>2</v>
      </c>
      <c r="AE654" s="774" t="s">
        <v>1612</v>
      </c>
      <c r="AF654" s="813" t="str">
        <f t="shared" si="54"/>
        <v>Impacto</v>
      </c>
      <c r="AG654" s="780" t="s">
        <v>264</v>
      </c>
      <c r="AH654" s="790">
        <f t="shared" si="55"/>
        <v>0.1</v>
      </c>
      <c r="AI654" s="780" t="s">
        <v>222</v>
      </c>
      <c r="AJ654" s="790">
        <f t="shared" si="56"/>
        <v>0.15</v>
      </c>
      <c r="AK654" s="814">
        <f t="shared" si="57"/>
        <v>0.25</v>
      </c>
      <c r="AL654" s="815">
        <f>IFERROR(IF(AND(AF653="Probabilidad",AF654="Probabilidad"),(AL653-(+AL653*AK654)),IF(AND(AF653="Impacto",AF654="Probabilidad"),(AL652-(+AL652*AK654)),IF(AF654="Impacto",AL653,""))),"")</f>
        <v>0.216</v>
      </c>
      <c r="AM654" s="815">
        <f>IFERROR(IF(AND(AF653="Impacto",AF654="Impacto"),(AM653-(+AM653*AK654)),IF(AND(AF653="Probabilidad",AF654="Impacto"),(AM652-(+AM652*AK654)),IF(AF654="Probabilidad",AM653,""))),"")</f>
        <v>0.22500000000000003</v>
      </c>
      <c r="AN654" s="751" t="s">
        <v>223</v>
      </c>
      <c r="AO654" s="751" t="s">
        <v>291</v>
      </c>
      <c r="AP654" s="751" t="s">
        <v>241</v>
      </c>
      <c r="AQ654" s="751" t="s">
        <v>226</v>
      </c>
      <c r="AR654" s="1013"/>
      <c r="AS654" s="1767"/>
      <c r="AT654" s="1767"/>
      <c r="AU654" s="1769"/>
      <c r="AV654" s="1767"/>
      <c r="AW654" s="1767"/>
      <c r="AX654" s="1769"/>
      <c r="AY654" s="1769"/>
      <c r="AZ654" s="1769"/>
      <c r="BA654" s="1774"/>
      <c r="BB654" s="789"/>
      <c r="BC654" s="789"/>
      <c r="BD654" s="822" t="str">
        <f t="shared" si="53"/>
        <v/>
      </c>
      <c r="BE654" s="774"/>
      <c r="BF654" s="774"/>
      <c r="BG654" s="774"/>
      <c r="BH654" s="774"/>
      <c r="BI654" s="789"/>
      <c r="BJ654" s="789"/>
      <c r="BK654" s="789"/>
      <c r="BL654" s="789"/>
      <c r="BM654" s="791"/>
      <c r="BN654" s="791"/>
      <c r="BO654" s="791"/>
      <c r="BP654" s="791"/>
      <c r="BQ654" s="792"/>
      <c r="BR654" s="796"/>
      <c r="BS654" s="884"/>
      <c r="BT654" s="884"/>
      <c r="BU654" s="1051"/>
      <c r="BV654" s="1191"/>
      <c r="BW654" s="1191"/>
      <c r="BX654" s="1837"/>
      <c r="BY654" s="1853"/>
      <c r="BZ654" s="998"/>
    </row>
    <row r="655" spans="1:78" ht="167" x14ac:dyDescent="0.2">
      <c r="A655" s="1817"/>
      <c r="B655" s="1818"/>
      <c r="C655" s="1819"/>
      <c r="D655" s="1908"/>
      <c r="E655" s="1908"/>
      <c r="F655" s="1759"/>
      <c r="G655" s="995"/>
      <c r="H655" s="1013"/>
      <c r="I655" s="1774"/>
      <c r="J655" s="1767"/>
      <c r="K655" s="1022"/>
      <c r="L655" s="995"/>
      <c r="M655" s="1169"/>
      <c r="N655" s="995"/>
      <c r="O655" s="995"/>
      <c r="P655" s="1191"/>
      <c r="Q655" s="1827"/>
      <c r="R655" s="1774"/>
      <c r="S655" s="1825"/>
      <c r="T655" s="1774"/>
      <c r="U655" s="1825"/>
      <c r="V655" s="1774"/>
      <c r="W655" s="1825"/>
      <c r="X655" s="1781"/>
      <c r="Y655" s="1825"/>
      <c r="Z655" s="1825"/>
      <c r="AA655" s="1769"/>
      <c r="AB655" s="812">
        <v>5</v>
      </c>
      <c r="AC655" s="774" t="s">
        <v>1592</v>
      </c>
      <c r="AD655" s="774">
        <v>2</v>
      </c>
      <c r="AE655" s="774" t="s">
        <v>1408</v>
      </c>
      <c r="AF655" s="813" t="str">
        <f t="shared" si="54"/>
        <v>Probabilidad</v>
      </c>
      <c r="AG655" s="780" t="s">
        <v>281</v>
      </c>
      <c r="AH655" s="790">
        <f t="shared" si="55"/>
        <v>0.15</v>
      </c>
      <c r="AI655" s="780" t="s">
        <v>222</v>
      </c>
      <c r="AJ655" s="790">
        <f t="shared" si="56"/>
        <v>0.15</v>
      </c>
      <c r="AK655" s="814">
        <f t="shared" si="57"/>
        <v>0.3</v>
      </c>
      <c r="AL655" s="815">
        <f>IFERROR(IF(AND(AF654="Probabilidad",AF655="Probabilidad"),(AL654-(+AL654*AK655)),IF(AND(AF654="Impacto",AF655="Probabilidad"),(AL653-(+AL653*AK655)),IF(AF655="Impacto",AL654,""))),"")</f>
        <v>0.1512</v>
      </c>
      <c r="AM655" s="815">
        <f>IFERROR(IF(AND(AF654="Impacto",AF655="Impacto"),(AM654-(+AM654*AK655)),IF(AND(AF654="Probabilidad",AF655="Impacto"),(AM653-(+AM653*AK655)),IF(AF655="Probabilidad",AM654,""))),"")</f>
        <v>0.22500000000000003</v>
      </c>
      <c r="AN655" s="751" t="s">
        <v>223</v>
      </c>
      <c r="AO655" s="751" t="s">
        <v>291</v>
      </c>
      <c r="AP655" s="751" t="s">
        <v>241</v>
      </c>
      <c r="AQ655" s="751" t="s">
        <v>226</v>
      </c>
      <c r="AR655" s="1013"/>
      <c r="AS655" s="1767"/>
      <c r="AT655" s="1767"/>
      <c r="AU655" s="1769"/>
      <c r="AV655" s="1767"/>
      <c r="AW655" s="1767"/>
      <c r="AX655" s="1769"/>
      <c r="AY655" s="1769"/>
      <c r="AZ655" s="1769"/>
      <c r="BA655" s="1774"/>
      <c r="BB655" s="789"/>
      <c r="BC655" s="789"/>
      <c r="BD655" s="822" t="str">
        <f t="shared" si="53"/>
        <v/>
      </c>
      <c r="BE655" s="774"/>
      <c r="BF655" s="774"/>
      <c r="BG655" s="774"/>
      <c r="BH655" s="774"/>
      <c r="BI655" s="789"/>
      <c r="BJ655" s="789"/>
      <c r="BK655" s="789"/>
      <c r="BL655" s="789"/>
      <c r="BM655" s="791"/>
      <c r="BN655" s="791"/>
      <c r="BO655" s="791"/>
      <c r="BP655" s="791"/>
      <c r="BQ655" s="792"/>
      <c r="BR655" s="796"/>
      <c r="BS655" s="884"/>
      <c r="BT655" s="884"/>
      <c r="BU655" s="1051"/>
      <c r="BV655" s="1191"/>
      <c r="BW655" s="1191"/>
      <c r="BX655" s="1837"/>
      <c r="BY655" s="1853"/>
      <c r="BZ655" s="998"/>
    </row>
    <row r="656" spans="1:78" ht="17" thickBot="1" x14ac:dyDescent="0.25">
      <c r="A656" s="1817"/>
      <c r="B656" s="1818"/>
      <c r="C656" s="1819"/>
      <c r="D656" s="1908"/>
      <c r="E656" s="1908"/>
      <c r="F656" s="1759"/>
      <c r="G656" s="996"/>
      <c r="H656" s="1014"/>
      <c r="I656" s="1775"/>
      <c r="J656" s="1768"/>
      <c r="K656" s="1023"/>
      <c r="L656" s="996"/>
      <c r="M656" s="1170"/>
      <c r="N656" s="996"/>
      <c r="O656" s="996"/>
      <c r="P656" s="1192"/>
      <c r="Q656" s="1828"/>
      <c r="R656" s="1775"/>
      <c r="S656" s="1826"/>
      <c r="T656" s="1775"/>
      <c r="U656" s="1826"/>
      <c r="V656" s="1775"/>
      <c r="W656" s="1826"/>
      <c r="X656" s="1782"/>
      <c r="Y656" s="1826"/>
      <c r="Z656" s="1826"/>
      <c r="AA656" s="1770"/>
      <c r="AB656" s="773">
        <v>6</v>
      </c>
      <c r="AC656" s="757"/>
      <c r="AD656" s="757"/>
      <c r="AE656" s="757"/>
      <c r="AF656" s="896" t="str">
        <f t="shared" si="54"/>
        <v/>
      </c>
      <c r="AG656" s="888"/>
      <c r="AH656" s="887" t="str">
        <f t="shared" si="55"/>
        <v/>
      </c>
      <c r="AI656" s="888"/>
      <c r="AJ656" s="887" t="str">
        <f t="shared" si="56"/>
        <v/>
      </c>
      <c r="AK656" s="889" t="str">
        <f t="shared" si="57"/>
        <v/>
      </c>
      <c r="AL656" s="815" t="str">
        <f>IFERROR(IF(AND(AF655="Probabilidad",AF656="Probabilidad"),(AL655-(+AL655*AK656)),IF(AND(AF655="Impacto",AF656="Probabilidad"),(AL654-(+AL654*AK656)),IF(AF656="Impacto",AL655,""))),"")</f>
        <v/>
      </c>
      <c r="AM656" s="815" t="str">
        <f>IFERROR(IF(AND(AF655="Impacto",AF656="Impacto"),(AM655-(+AM655*AK656)),IF(AND(AF655="Probabilidad",AF656="Impacto"),(AM654-(+AM654*AK656)),IF(AF656="Probabilidad",AM655,""))),"")</f>
        <v/>
      </c>
      <c r="AN656" s="51"/>
      <c r="AO656" s="51"/>
      <c r="AP656" s="51"/>
      <c r="AQ656" s="51"/>
      <c r="AR656" s="1014"/>
      <c r="AS656" s="1768"/>
      <c r="AT656" s="1768"/>
      <c r="AU656" s="1770"/>
      <c r="AV656" s="1768"/>
      <c r="AW656" s="1768"/>
      <c r="AX656" s="1770"/>
      <c r="AY656" s="1770"/>
      <c r="AZ656" s="1770"/>
      <c r="BA656" s="1775"/>
      <c r="BB656" s="770"/>
      <c r="BC656" s="770"/>
      <c r="BD656" s="762" t="str">
        <f t="shared" si="53"/>
        <v/>
      </c>
      <c r="BE656" s="757"/>
      <c r="BF656" s="757"/>
      <c r="BG656" s="757"/>
      <c r="BH656" s="757"/>
      <c r="BI656" s="770"/>
      <c r="BJ656" s="770"/>
      <c r="BK656" s="770"/>
      <c r="BL656" s="770"/>
      <c r="BM656" s="749"/>
      <c r="BN656" s="749"/>
      <c r="BO656" s="749"/>
      <c r="BP656" s="749"/>
      <c r="BQ656" s="766"/>
      <c r="BR656" s="890"/>
      <c r="BS656" s="891"/>
      <c r="BT656" s="891"/>
      <c r="BU656" s="1052"/>
      <c r="BV656" s="1192"/>
      <c r="BW656" s="1192"/>
      <c r="BX656" s="1838"/>
      <c r="BY656" s="1854"/>
      <c r="BZ656" s="999"/>
    </row>
    <row r="657" spans="1:78" ht="167" x14ac:dyDescent="0.2">
      <c r="A657" s="1817"/>
      <c r="B657" s="1818"/>
      <c r="C657" s="1819"/>
      <c r="D657" s="1908" t="s">
        <v>1387</v>
      </c>
      <c r="E657" s="1908" t="s">
        <v>1033</v>
      </c>
      <c r="F657" s="1759">
        <v>7</v>
      </c>
      <c r="G657" s="994" t="s">
        <v>2124</v>
      </c>
      <c r="H657" s="1012" t="s">
        <v>1243</v>
      </c>
      <c r="I657" s="1015" t="s">
        <v>1218</v>
      </c>
      <c r="J657" s="1812" t="str">
        <f>IF(D657="","",IF(D657="RG",[1]Árbol!A668,IF(D657="RIC",[1]Árbol!A668,IF(D657="RLAFT",[1]Árbol!A668,IF(D657="RF",[1]Árbol!A668,IF(I657="","",(CONCATENATE(I657," ",$M$3," ",G657," ",$M$4," ",O657," ",$M$5," ",N657))))))))</f>
        <v>Pérdida de confidencialidad e integridad de FIREWALLS (ONPREMISE)  1. Ataques externos 
2. Error en el uso
3. Modificación de configuración de los equipos  1. Configuración incorrecta de parametros 
2. Desconocimiento en el funcionamiento de la herramienta
3. Deficiencia en el control de acceso</v>
      </c>
      <c r="K657" s="1021" t="s">
        <v>313</v>
      </c>
      <c r="L657" s="994" t="s">
        <v>562</v>
      </c>
      <c r="M657" s="1168" t="s">
        <v>1389</v>
      </c>
      <c r="N657" s="994" t="s">
        <v>2125</v>
      </c>
      <c r="O657" s="994" t="s">
        <v>2126</v>
      </c>
      <c r="P657" s="1075" t="s">
        <v>1392</v>
      </c>
      <c r="Q657" s="1133" t="s">
        <v>1392</v>
      </c>
      <c r="R657" s="1015" t="s">
        <v>250</v>
      </c>
      <c r="S657" s="1824">
        <f>IF(R657="Muy Alta",100%,IF(R657="Alta",80%,IF(R657="Media",60%,IF(R657="Baja",40%,IF(R657="Muy Baja",20%,"")))))</f>
        <v>0.4</v>
      </c>
      <c r="T657" s="1015" t="s">
        <v>317</v>
      </c>
      <c r="U657" s="1824">
        <f>IF(T657="Catastrófico",100%,IF(T657="Mayor",80%,IF(T657="Moderado",60%,IF(T657="Menor",40%,IF(T657="Leve",20%,"")))))</f>
        <v>0.2</v>
      </c>
      <c r="V657" s="1015" t="s">
        <v>251</v>
      </c>
      <c r="W657" s="1824">
        <f>IF(V657="Catastrófico",100%,IF(V657="Mayor",80%,IF(V657="Moderado",60%,IF(V657="Menor",40%,IF(V657="Leve",20%,"")))))</f>
        <v>0.4</v>
      </c>
      <c r="X657" s="1029" t="str">
        <f>IF(Y657=100%,"Catastrófico",IF(Y657=80%,"Mayor",IF(Y657=60%,"Moderado",IF(Y657=40%,"Menor",IF(Y657=20%,"Leve","")))))</f>
        <v>Menor</v>
      </c>
      <c r="Y657" s="1824">
        <f>IF(AND(U657="",W657=""),"",MAX(U657,W657))</f>
        <v>0.4</v>
      </c>
      <c r="Z657" s="1824" t="str">
        <f>CONCATENATE(R657,X657)</f>
        <v>BajaMenor</v>
      </c>
      <c r="AA657" s="1032" t="str">
        <f>IF(Z657="Muy AltaLeve","Alto",IF(Z657="Muy AltaMenor","Alto",IF(Z657="Muy AltaModerado","Alto",IF(Z657="Muy AltaMayor","Alto",IF(Z657="Muy AltaCatastrófico","Extremo",IF(Z657="AltaLeve","Moderado",IF(Z657="AltaMenor","Moderado",IF(Z657="AltaModerado","Alto",IF(Z657="AltaMayor","Alto",IF(Z657="AltaCatastrófico","Extremo",IF(Z657="MediaLeve","Moderado",IF(Z657="MediaMenor","Moderado",IF(Z657="MediaModerado","Moderado",IF(Z657="MediaMayor","Alto",IF(Z657="MediaCatastrófico","Extremo",IF(Z657="BajaLeve","Bajo",IF(Z657="BajaMenor","Moderado",IF(Z657="BajaModerado","Moderado",IF(Z657="BajaMayor","Alto",IF(Z657="BajaCatastrófico","Extremo",IF(Z657="Muy BajaLeve","Bajo",IF(Z657="Muy BajaMenor","Bajo",IF(Z657="Muy BajaModerado","Moderado",IF(Z657="Muy BajaMayor","Alto",IF(Z657="Muy BajaCatastrófico","Extremo","")))))))))))))))))))))))))</f>
        <v>Moderado</v>
      </c>
      <c r="AB657" s="97">
        <v>1</v>
      </c>
      <c r="AC657" s="9" t="s">
        <v>2127</v>
      </c>
      <c r="AD657" s="9">
        <v>3</v>
      </c>
      <c r="AE657" s="9" t="s">
        <v>1762</v>
      </c>
      <c r="AF657" s="231" t="str">
        <f t="shared" si="54"/>
        <v>Probabilidad</v>
      </c>
      <c r="AG657" s="232" t="s">
        <v>221</v>
      </c>
      <c r="AH657" s="787">
        <f t="shared" si="55"/>
        <v>0.25</v>
      </c>
      <c r="AI657" s="232" t="s">
        <v>734</v>
      </c>
      <c r="AJ657" s="787">
        <f t="shared" si="56"/>
        <v>0.25</v>
      </c>
      <c r="AK657" s="101">
        <f t="shared" si="57"/>
        <v>0.5</v>
      </c>
      <c r="AL657" s="100">
        <f>IFERROR(IF(AF657="Probabilidad",(S657-(+S657*AK657)),IF(AF657="Impacto",S657,"")),"")</f>
        <v>0.2</v>
      </c>
      <c r="AM657" s="100">
        <f>IFERROR(IF(AF657="Impacto",(Y657-(+Y657*AK657)),IF(AF657="Probabilidad",Y657,"")),"")</f>
        <v>0.4</v>
      </c>
      <c r="AN657" s="50" t="s">
        <v>859</v>
      </c>
      <c r="AO657" s="50" t="s">
        <v>291</v>
      </c>
      <c r="AP657" s="50" t="s">
        <v>241</v>
      </c>
      <c r="AQ657" s="50" t="s">
        <v>226</v>
      </c>
      <c r="AR657" s="1764" t="s">
        <v>2121</v>
      </c>
      <c r="AS657" s="1035">
        <f>S657</f>
        <v>0.4</v>
      </c>
      <c r="AT657" s="1035">
        <f>IF(AL657="","",MIN(AL657:AL662))</f>
        <v>0.14000000000000001</v>
      </c>
      <c r="AU657" s="1032" t="str">
        <f>IFERROR(IF(AT657="","",IF(AT657&lt;=0.2,"Muy Baja",IF(AT657&lt;=0.4,"Baja",IF(AT657&lt;=0.6,"Media",IF(AT657&lt;=0.8,"Alta","Muy Alta"))))),"")</f>
        <v>Muy Baja</v>
      </c>
      <c r="AV657" s="1035">
        <f>Y657</f>
        <v>0.4</v>
      </c>
      <c r="AW657" s="1035">
        <f>IF(AM657="","",MIN(AM657:AM662))</f>
        <v>0.30000000000000004</v>
      </c>
      <c r="AX657" s="1032" t="str">
        <f>IFERROR(IF(AW657="","",IF(AW657&lt;=0.2,"Leve",IF(AW657&lt;=0.4,"Menor",IF(AW657&lt;=0.6,"Moderado",IF(AW657&lt;=0.8,"Mayor","Catastrófico"))))),"")</f>
        <v>Menor</v>
      </c>
      <c r="AY657" s="1032" t="str">
        <f>AA657</f>
        <v>Moderado</v>
      </c>
      <c r="AZ657" s="1032" t="str">
        <f>IFERROR(IF(OR(AND(AU657="Muy Baja",AX657="Leve"),AND(AU657="Muy Baja",AX657="Menor"),AND(AU657="Baja",AX657="Leve")),"Bajo",IF(OR(AND(AU657="Muy baja",AX657="Moderado"),AND(AU657="Baja",AX657="Menor"),AND(AU657="Baja",AX657="Moderado"),AND(AU657="Media",AX657="Leve"),AND(AU657="Media",AX657="Menor"),AND(AU657="Media",AX657="Moderado"),AND(AU657="Alta",AX657="Leve"),AND(AU657="Alta",AX657="Menor")),"Moderado",IF(OR(AND(AU657="Muy Baja",AX657="Mayor"),AND(AU657="Baja",AX657="Mayor"),AND(AU657="Media",AX657="Mayor"),AND(AU657="Alta",AX657="Moderado"),AND(AU657="Alta",AX657="Mayor"),AND(AU657="Muy Alta",AX657="Leve"),AND(AU657="Muy Alta",AX657="Menor"),AND(AU657="Muy Alta",AX657="Moderado"),AND(AU657="Muy Alta",AX657="Mayor")),"Alto",IF(OR(AND(AU657="Muy Baja",AX657="Catastrófico"),AND(AU657="Baja",AX657="Catastrófico"),AND(AU657="Media",AX657="Catastrófico"),AND(AU657="Alta",AX657="Catastrófico"),AND(AU657="Muy Alta",AX657="Catastrófico")),"Extremo","")))),"")</f>
        <v>Bajo</v>
      </c>
      <c r="BA657" s="1015" t="s">
        <v>255</v>
      </c>
      <c r="BB657" s="46"/>
      <c r="BC657" s="46"/>
      <c r="BD657" s="103" t="str">
        <f t="shared" si="53"/>
        <v/>
      </c>
      <c r="BE657" s="9"/>
      <c r="BF657" s="9"/>
      <c r="BG657" s="9"/>
      <c r="BH657" s="9"/>
      <c r="BI657" s="46"/>
      <c r="BJ657" s="46"/>
      <c r="BK657" s="46"/>
      <c r="BL657" s="46"/>
      <c r="BM657" s="48"/>
      <c r="BN657" s="48"/>
      <c r="BO657" s="48"/>
      <c r="BP657" s="48"/>
      <c r="BQ657" s="104"/>
      <c r="BR657" s="797"/>
      <c r="BS657" s="883"/>
      <c r="BT657" s="883"/>
      <c r="BU657" s="1050"/>
      <c r="BV657" s="1075"/>
      <c r="BW657" s="1075"/>
      <c r="BX657" s="1836"/>
      <c r="BY657" s="1852"/>
      <c r="BZ657" s="997"/>
    </row>
    <row r="658" spans="1:78" ht="167" x14ac:dyDescent="0.2">
      <c r="A658" s="1817"/>
      <c r="B658" s="1818"/>
      <c r="C658" s="1819"/>
      <c r="D658" s="1908"/>
      <c r="E658" s="1908"/>
      <c r="F658" s="1759"/>
      <c r="G658" s="995"/>
      <c r="H658" s="1013"/>
      <c r="I658" s="1774"/>
      <c r="J658" s="1767"/>
      <c r="K658" s="1022"/>
      <c r="L658" s="995"/>
      <c r="M658" s="1169"/>
      <c r="N658" s="995"/>
      <c r="O658" s="995"/>
      <c r="P658" s="1191"/>
      <c r="Q658" s="1827"/>
      <c r="R658" s="1774"/>
      <c r="S658" s="1825"/>
      <c r="T658" s="1774"/>
      <c r="U658" s="1825"/>
      <c r="V658" s="1774"/>
      <c r="W658" s="1825"/>
      <c r="X658" s="1781"/>
      <c r="Y658" s="1825"/>
      <c r="Z658" s="1825"/>
      <c r="AA658" s="1769"/>
      <c r="AB658" s="812">
        <v>2</v>
      </c>
      <c r="AC658" s="774" t="s">
        <v>2128</v>
      </c>
      <c r="AD658" s="774">
        <v>1</v>
      </c>
      <c r="AE658" s="774" t="s">
        <v>1762</v>
      </c>
      <c r="AF658" s="813" t="str">
        <f t="shared" si="54"/>
        <v>Probabilidad</v>
      </c>
      <c r="AG658" s="780" t="s">
        <v>281</v>
      </c>
      <c r="AH658" s="790">
        <f t="shared" si="55"/>
        <v>0.15</v>
      </c>
      <c r="AI658" s="780" t="s">
        <v>222</v>
      </c>
      <c r="AJ658" s="790">
        <f t="shared" si="56"/>
        <v>0.15</v>
      </c>
      <c r="AK658" s="814">
        <f t="shared" si="57"/>
        <v>0.3</v>
      </c>
      <c r="AL658" s="815">
        <f>IFERROR(IF(AND(AF657="Probabilidad",AF658="Probabilidad"),(AL657-(+AL657*AK658)),IF(AF658="Probabilidad",(S657-(+S657*AK658)),IF(AF658="Impacto",AL657,""))),"")</f>
        <v>0.14000000000000001</v>
      </c>
      <c r="AM658" s="815">
        <f>IFERROR(IF(AND(AF657="Impacto",AF658="Impacto"),(AM657-(+AM657*AK658)),IF(AF658="Impacto",(Y657-(Y657*AK658)),IF(AF658="Probabilidad",AM657,""))),"")</f>
        <v>0.4</v>
      </c>
      <c r="AN658" s="751" t="s">
        <v>859</v>
      </c>
      <c r="AO658" s="751" t="s">
        <v>291</v>
      </c>
      <c r="AP658" s="751" t="s">
        <v>241</v>
      </c>
      <c r="AQ658" s="751" t="s">
        <v>242</v>
      </c>
      <c r="AR658" s="1013"/>
      <c r="AS658" s="1767"/>
      <c r="AT658" s="1767"/>
      <c r="AU658" s="1769"/>
      <c r="AV658" s="1767"/>
      <c r="AW658" s="1767"/>
      <c r="AX658" s="1769"/>
      <c r="AY658" s="1769"/>
      <c r="AZ658" s="1769"/>
      <c r="BA658" s="1774"/>
      <c r="BB658" s="789"/>
      <c r="BC658" s="789"/>
      <c r="BD658" s="822" t="str">
        <f t="shared" si="53"/>
        <v/>
      </c>
      <c r="BE658" s="774"/>
      <c r="BF658" s="774"/>
      <c r="BG658" s="774"/>
      <c r="BH658" s="774"/>
      <c r="BI658" s="789"/>
      <c r="BJ658" s="789"/>
      <c r="BK658" s="789"/>
      <c r="BL658" s="789"/>
      <c r="BM658" s="791"/>
      <c r="BN658" s="791"/>
      <c r="BO658" s="791"/>
      <c r="BP658" s="791"/>
      <c r="BQ658" s="792"/>
      <c r="BR658" s="796"/>
      <c r="BS658" s="884"/>
      <c r="BT658" s="884"/>
      <c r="BU658" s="1051"/>
      <c r="BV658" s="1191"/>
      <c r="BW658" s="1191"/>
      <c r="BX658" s="1837"/>
      <c r="BY658" s="1853"/>
      <c r="BZ658" s="998"/>
    </row>
    <row r="659" spans="1:78" ht="167" x14ac:dyDescent="0.2">
      <c r="A659" s="1817"/>
      <c r="B659" s="1818"/>
      <c r="C659" s="1819"/>
      <c r="D659" s="1908"/>
      <c r="E659" s="1908"/>
      <c r="F659" s="1759"/>
      <c r="G659" s="995"/>
      <c r="H659" s="1013"/>
      <c r="I659" s="1774"/>
      <c r="J659" s="1767"/>
      <c r="K659" s="1022"/>
      <c r="L659" s="995"/>
      <c r="M659" s="1169"/>
      <c r="N659" s="995"/>
      <c r="O659" s="995"/>
      <c r="P659" s="1191"/>
      <c r="Q659" s="1827"/>
      <c r="R659" s="1774"/>
      <c r="S659" s="1825"/>
      <c r="T659" s="1774"/>
      <c r="U659" s="1825"/>
      <c r="V659" s="1774"/>
      <c r="W659" s="1825"/>
      <c r="X659" s="1781"/>
      <c r="Y659" s="1825"/>
      <c r="Z659" s="1825"/>
      <c r="AA659" s="1769"/>
      <c r="AB659" s="812">
        <v>3</v>
      </c>
      <c r="AC659" s="774" t="s">
        <v>2129</v>
      </c>
      <c r="AD659" s="774">
        <v>2</v>
      </c>
      <c r="AE659" s="774" t="s">
        <v>1574</v>
      </c>
      <c r="AF659" s="813" t="str">
        <f t="shared" si="54"/>
        <v>Impacto</v>
      </c>
      <c r="AG659" s="780" t="s">
        <v>264</v>
      </c>
      <c r="AH659" s="790">
        <f t="shared" si="55"/>
        <v>0.1</v>
      </c>
      <c r="AI659" s="780" t="s">
        <v>222</v>
      </c>
      <c r="AJ659" s="790">
        <f t="shared" si="56"/>
        <v>0.15</v>
      </c>
      <c r="AK659" s="814">
        <f t="shared" si="57"/>
        <v>0.25</v>
      </c>
      <c r="AL659" s="815">
        <f>IFERROR(IF(AND(AF658="Probabilidad",AF659="Probabilidad"),(AL658-(+AL658*AK659)),IF(AND(AF658="Impacto",AF659="Probabilidad"),(AL657-(+AL657*AK659)),IF(AF659="Impacto",AL658,""))),"")</f>
        <v>0.14000000000000001</v>
      </c>
      <c r="AM659" s="815">
        <f>IFERROR(IF(AND(AF658="Impacto",AF659="Impacto"),(AM658-(+AM658*AK659)),IF(AND(AF658="Probabilidad",AF659="Impacto"),(AM657-(+AM657*AK659)),IF(AF659="Probabilidad",AM658,""))),"")</f>
        <v>0.30000000000000004</v>
      </c>
      <c r="AN659" s="751" t="s">
        <v>223</v>
      </c>
      <c r="AO659" s="751" t="s">
        <v>291</v>
      </c>
      <c r="AP659" s="751" t="s">
        <v>241</v>
      </c>
      <c r="AQ659" s="751" t="s">
        <v>226</v>
      </c>
      <c r="AR659" s="1013"/>
      <c r="AS659" s="1767"/>
      <c r="AT659" s="1767"/>
      <c r="AU659" s="1769"/>
      <c r="AV659" s="1767"/>
      <c r="AW659" s="1767"/>
      <c r="AX659" s="1769"/>
      <c r="AY659" s="1769"/>
      <c r="AZ659" s="1769"/>
      <c r="BA659" s="1774"/>
      <c r="BB659" s="789"/>
      <c r="BC659" s="789"/>
      <c r="BD659" s="822" t="str">
        <f t="shared" si="53"/>
        <v/>
      </c>
      <c r="BE659" s="774"/>
      <c r="BF659" s="774"/>
      <c r="BG659" s="774"/>
      <c r="BH659" s="774"/>
      <c r="BI659" s="789"/>
      <c r="BJ659" s="789"/>
      <c r="BK659" s="789"/>
      <c r="BL659" s="789"/>
      <c r="BM659" s="791"/>
      <c r="BN659" s="791"/>
      <c r="BO659" s="791"/>
      <c r="BP659" s="791"/>
      <c r="BQ659" s="792"/>
      <c r="BR659" s="796"/>
      <c r="BS659" s="884"/>
      <c r="BT659" s="884"/>
      <c r="BU659" s="1051"/>
      <c r="BV659" s="1191"/>
      <c r="BW659" s="1191"/>
      <c r="BX659" s="1837"/>
      <c r="BY659" s="1853"/>
      <c r="BZ659" s="998"/>
    </row>
    <row r="660" spans="1:78" ht="16" x14ac:dyDescent="0.2">
      <c r="A660" s="1817"/>
      <c r="B660" s="1818"/>
      <c r="C660" s="1819"/>
      <c r="D660" s="1908"/>
      <c r="E660" s="1908"/>
      <c r="F660" s="1759"/>
      <c r="G660" s="995"/>
      <c r="H660" s="1013"/>
      <c r="I660" s="1774"/>
      <c r="J660" s="1767"/>
      <c r="K660" s="1022"/>
      <c r="L660" s="995"/>
      <c r="M660" s="1169"/>
      <c r="N660" s="995"/>
      <c r="O660" s="995"/>
      <c r="P660" s="1191"/>
      <c r="Q660" s="1827"/>
      <c r="R660" s="1774"/>
      <c r="S660" s="1825"/>
      <c r="T660" s="1774"/>
      <c r="U660" s="1825"/>
      <c r="V660" s="1774"/>
      <c r="W660" s="1825"/>
      <c r="X660" s="1781"/>
      <c r="Y660" s="1825"/>
      <c r="Z660" s="1825"/>
      <c r="AA660" s="1769"/>
      <c r="AB660" s="812">
        <v>4</v>
      </c>
      <c r="AC660" s="774"/>
      <c r="AD660" s="774"/>
      <c r="AE660" s="774"/>
      <c r="AF660" s="813" t="str">
        <f t="shared" si="54"/>
        <v/>
      </c>
      <c r="AG660" s="780"/>
      <c r="AH660" s="790" t="str">
        <f t="shared" si="55"/>
        <v/>
      </c>
      <c r="AI660" s="780"/>
      <c r="AJ660" s="790" t="str">
        <f t="shared" si="56"/>
        <v/>
      </c>
      <c r="AK660" s="814" t="str">
        <f t="shared" si="57"/>
        <v/>
      </c>
      <c r="AL660" s="815" t="str">
        <f>IFERROR(IF(AND(AF659="Probabilidad",AF660="Probabilidad"),(AL659-(+AL659*AK660)),IF(AND(AF659="Impacto",AF660="Probabilidad"),(AL658-(+AL658*AK660)),IF(AF660="Impacto",AL659,""))),"")</f>
        <v/>
      </c>
      <c r="AM660" s="815" t="str">
        <f>IFERROR(IF(AND(AF659="Impacto",AF660="Impacto"),(AM659-(+AM659*AK660)),IF(AND(AF659="Probabilidad",AF660="Impacto"),(AM658-(+AM658*AK660)),IF(AF660="Probabilidad",AM659,""))),"")</f>
        <v/>
      </c>
      <c r="AN660" s="751"/>
      <c r="AO660" s="751"/>
      <c r="AP660" s="751"/>
      <c r="AQ660" s="751"/>
      <c r="AR660" s="1013"/>
      <c r="AS660" s="1767"/>
      <c r="AT660" s="1767"/>
      <c r="AU660" s="1769"/>
      <c r="AV660" s="1767"/>
      <c r="AW660" s="1767"/>
      <c r="AX660" s="1769"/>
      <c r="AY660" s="1769"/>
      <c r="AZ660" s="1769"/>
      <c r="BA660" s="1774"/>
      <c r="BB660" s="789"/>
      <c r="BC660" s="789"/>
      <c r="BD660" s="822" t="str">
        <f t="shared" si="53"/>
        <v/>
      </c>
      <c r="BE660" s="774"/>
      <c r="BF660" s="774"/>
      <c r="BG660" s="774"/>
      <c r="BH660" s="774"/>
      <c r="BI660" s="789"/>
      <c r="BJ660" s="789"/>
      <c r="BK660" s="789"/>
      <c r="BL660" s="789"/>
      <c r="BM660" s="791"/>
      <c r="BN660" s="791"/>
      <c r="BO660" s="791"/>
      <c r="BP660" s="791"/>
      <c r="BQ660" s="792"/>
      <c r="BR660" s="796"/>
      <c r="BS660" s="884"/>
      <c r="BT660" s="884"/>
      <c r="BU660" s="1051"/>
      <c r="BV660" s="1191"/>
      <c r="BW660" s="1191"/>
      <c r="BX660" s="1837"/>
      <c r="BY660" s="1853"/>
      <c r="BZ660" s="998"/>
    </row>
    <row r="661" spans="1:78" ht="16" x14ac:dyDescent="0.2">
      <c r="A661" s="1817"/>
      <c r="B661" s="1818"/>
      <c r="C661" s="1819"/>
      <c r="D661" s="1908"/>
      <c r="E661" s="1908"/>
      <c r="F661" s="1759"/>
      <c r="G661" s="995"/>
      <c r="H661" s="1013"/>
      <c r="I661" s="1774"/>
      <c r="J661" s="1767"/>
      <c r="K661" s="1022"/>
      <c r="L661" s="995"/>
      <c r="M661" s="1169"/>
      <c r="N661" s="995"/>
      <c r="O661" s="995"/>
      <c r="P661" s="1191"/>
      <c r="Q661" s="1827"/>
      <c r="R661" s="1774"/>
      <c r="S661" s="1825"/>
      <c r="T661" s="1774"/>
      <c r="U661" s="1825"/>
      <c r="V661" s="1774"/>
      <c r="W661" s="1825"/>
      <c r="X661" s="1781"/>
      <c r="Y661" s="1825"/>
      <c r="Z661" s="1825"/>
      <c r="AA661" s="1769"/>
      <c r="AB661" s="812">
        <v>5</v>
      </c>
      <c r="AC661" s="774"/>
      <c r="AD661" s="774"/>
      <c r="AE661" s="774"/>
      <c r="AF661" s="813" t="str">
        <f t="shared" si="54"/>
        <v/>
      </c>
      <c r="AG661" s="780"/>
      <c r="AH661" s="790" t="str">
        <f t="shared" si="55"/>
        <v/>
      </c>
      <c r="AI661" s="780"/>
      <c r="AJ661" s="790" t="str">
        <f t="shared" si="56"/>
        <v/>
      </c>
      <c r="AK661" s="814" t="str">
        <f t="shared" si="57"/>
        <v/>
      </c>
      <c r="AL661" s="815" t="str">
        <f>IFERROR(IF(AND(AF660="Probabilidad",AF661="Probabilidad"),(AL660-(+AL660*AK661)),IF(AND(AF660="Impacto",AF661="Probabilidad"),(AL659-(+AL659*AK661)),IF(AF661="Impacto",AL660,""))),"")</f>
        <v/>
      </c>
      <c r="AM661" s="815" t="str">
        <f>IFERROR(IF(AND(AF660="Impacto",AF661="Impacto"),(AM660-(+AM660*AK661)),IF(AND(AF660="Probabilidad",AF661="Impacto"),(AM659-(+AM659*AK661)),IF(AF661="Probabilidad",AM660,""))),"")</f>
        <v/>
      </c>
      <c r="AN661" s="751"/>
      <c r="AO661" s="751"/>
      <c r="AP661" s="751"/>
      <c r="AQ661" s="751"/>
      <c r="AR661" s="1013"/>
      <c r="AS661" s="1767"/>
      <c r="AT661" s="1767"/>
      <c r="AU661" s="1769"/>
      <c r="AV661" s="1767"/>
      <c r="AW661" s="1767"/>
      <c r="AX661" s="1769"/>
      <c r="AY661" s="1769"/>
      <c r="AZ661" s="1769"/>
      <c r="BA661" s="1774"/>
      <c r="BB661" s="789"/>
      <c r="BC661" s="789"/>
      <c r="BD661" s="822" t="str">
        <f t="shared" si="53"/>
        <v/>
      </c>
      <c r="BE661" s="774"/>
      <c r="BF661" s="774"/>
      <c r="BG661" s="774"/>
      <c r="BH661" s="774"/>
      <c r="BI661" s="789"/>
      <c r="BJ661" s="789"/>
      <c r="BK661" s="789"/>
      <c r="BL661" s="789"/>
      <c r="BM661" s="791"/>
      <c r="BN661" s="791"/>
      <c r="BO661" s="791"/>
      <c r="BP661" s="791"/>
      <c r="BQ661" s="792"/>
      <c r="BR661" s="796"/>
      <c r="BS661" s="884"/>
      <c r="BT661" s="884"/>
      <c r="BU661" s="1051"/>
      <c r="BV661" s="1191"/>
      <c r="BW661" s="1191"/>
      <c r="BX661" s="1837"/>
      <c r="BY661" s="1853"/>
      <c r="BZ661" s="998"/>
    </row>
    <row r="662" spans="1:78" ht="17" thickBot="1" x14ac:dyDescent="0.25">
      <c r="A662" s="1817"/>
      <c r="B662" s="1818"/>
      <c r="C662" s="1819"/>
      <c r="D662" s="1908"/>
      <c r="E662" s="1908"/>
      <c r="F662" s="1759"/>
      <c r="G662" s="996"/>
      <c r="H662" s="1014"/>
      <c r="I662" s="1775"/>
      <c r="J662" s="1768"/>
      <c r="K662" s="1023"/>
      <c r="L662" s="996"/>
      <c r="M662" s="1170"/>
      <c r="N662" s="996"/>
      <c r="O662" s="996"/>
      <c r="P662" s="1192"/>
      <c r="Q662" s="1828"/>
      <c r="R662" s="1775"/>
      <c r="S662" s="1826"/>
      <c r="T662" s="1775"/>
      <c r="U662" s="1826"/>
      <c r="V662" s="1775"/>
      <c r="W662" s="1826"/>
      <c r="X662" s="1782"/>
      <c r="Y662" s="1826"/>
      <c r="Z662" s="1826"/>
      <c r="AA662" s="1770"/>
      <c r="AB662" s="773">
        <v>6</v>
      </c>
      <c r="AC662" s="757"/>
      <c r="AD662" s="757"/>
      <c r="AE662" s="757"/>
      <c r="AF662" s="819" t="str">
        <f t="shared" si="54"/>
        <v/>
      </c>
      <c r="AG662" s="902"/>
      <c r="AH662" s="887" t="str">
        <f t="shared" si="55"/>
        <v/>
      </c>
      <c r="AI662" s="902"/>
      <c r="AJ662" s="887" t="str">
        <f t="shared" si="56"/>
        <v/>
      </c>
      <c r="AK662" s="889" t="str">
        <f t="shared" si="57"/>
        <v/>
      </c>
      <c r="AL662" s="815" t="str">
        <f>IFERROR(IF(AND(AF661="Probabilidad",AF662="Probabilidad"),(AL661-(+AL661*AK662)),IF(AND(AF661="Impacto",AF662="Probabilidad"),(AL660-(+AL660*AK662)),IF(AF662="Impacto",AL661,""))),"")</f>
        <v/>
      </c>
      <c r="AM662" s="815" t="str">
        <f>IFERROR(IF(AND(AF661="Impacto",AF662="Impacto"),(AM661-(+AM661*AK662)),IF(AND(AF661="Probabilidad",AF662="Impacto"),(AM660-(+AM660*AK662)),IF(AF662="Probabilidad",AM661,""))),"")</f>
        <v/>
      </c>
      <c r="AN662" s="51"/>
      <c r="AO662" s="51"/>
      <c r="AP662" s="51"/>
      <c r="AQ662" s="51"/>
      <c r="AR662" s="1014"/>
      <c r="AS662" s="1768"/>
      <c r="AT662" s="1768"/>
      <c r="AU662" s="1770"/>
      <c r="AV662" s="1768"/>
      <c r="AW662" s="1768"/>
      <c r="AX662" s="1770"/>
      <c r="AY662" s="1770"/>
      <c r="AZ662" s="1770"/>
      <c r="BA662" s="1775"/>
      <c r="BB662" s="770"/>
      <c r="BC662" s="770"/>
      <c r="BD662" s="762" t="str">
        <f t="shared" si="53"/>
        <v/>
      </c>
      <c r="BE662" s="757"/>
      <c r="BF662" s="757"/>
      <c r="BG662" s="757"/>
      <c r="BH662" s="757"/>
      <c r="BI662" s="770"/>
      <c r="BJ662" s="770"/>
      <c r="BK662" s="770"/>
      <c r="BL662" s="770"/>
      <c r="BM662" s="749"/>
      <c r="BN662" s="749"/>
      <c r="BO662" s="749"/>
      <c r="BP662" s="749"/>
      <c r="BQ662" s="766"/>
      <c r="BR662" s="890"/>
      <c r="BS662" s="891"/>
      <c r="BT662" s="891"/>
      <c r="BU662" s="1052"/>
      <c r="BV662" s="1192"/>
      <c r="BW662" s="1192"/>
      <c r="BX662" s="1838"/>
      <c r="BY662" s="1854"/>
      <c r="BZ662" s="999"/>
    </row>
    <row r="663" spans="1:78" ht="167" x14ac:dyDescent="0.2">
      <c r="A663" s="1817"/>
      <c r="B663" s="1818"/>
      <c r="C663" s="1819"/>
      <c r="D663" s="1908" t="s">
        <v>1387</v>
      </c>
      <c r="E663" s="1908" t="s">
        <v>1033</v>
      </c>
      <c r="F663" s="1759">
        <v>8</v>
      </c>
      <c r="G663" s="994" t="s">
        <v>2130</v>
      </c>
      <c r="H663" s="1012" t="s">
        <v>1243</v>
      </c>
      <c r="I663" s="1015" t="s">
        <v>1215</v>
      </c>
      <c r="J663" s="1812" t="str">
        <f>IF(D663="","",IF(D663="RG",[1]Árbol!A674,IF(D663="RIC",[1]Árbol!A674,IF(D663="RLAFT",[1]Árbol!A674,IF(D663="RF",[1]Árbol!A674,IF(I663="","",(CONCATENATE(I663," ",$M$3," ",G663," ",$M$4," ",O663," ",$M$5," ",N663))))))))</f>
        <v>Pérdida de Disponibilidad de FIREWALLS
(ONPREMISE)  1. Incumplimiento en el mantenimiento de las herramientas tecnológicas
1a. Fallas en los equipos dispositivos
2. Polvo, corrosión, congelamiento
3. Error en el uso
4. Espionaje remoto
5. Pérdida del suministro de energía
  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v>
      </c>
      <c r="K663" s="1021" t="s">
        <v>313</v>
      </c>
      <c r="L663" s="994" t="s">
        <v>562</v>
      </c>
      <c r="M663" s="1168" t="s">
        <v>1389</v>
      </c>
      <c r="N663" s="994" t="s">
        <v>2131</v>
      </c>
      <c r="O663" s="994" t="s">
        <v>2132</v>
      </c>
      <c r="P663" s="1075" t="s">
        <v>1392</v>
      </c>
      <c r="Q663" s="1133" t="s">
        <v>1392</v>
      </c>
      <c r="R663" s="1015" t="s">
        <v>269</v>
      </c>
      <c r="S663" s="1824">
        <f>IF(R663="Muy Alta",100%,IF(R663="Alta",80%,IF(R663="Media",60%,IF(R663="Baja",40%,IF(R663="Muy Baja",20%,"")))))</f>
        <v>0.2</v>
      </c>
      <c r="T663" s="1015" t="s">
        <v>317</v>
      </c>
      <c r="U663" s="1824">
        <f>IF(T663="Catastrófico",100%,IF(T663="Mayor",80%,IF(T663="Moderado",60%,IF(T663="Menor",40%,IF(T663="Leve",20%,"")))))</f>
        <v>0.2</v>
      </c>
      <c r="V663" s="1015" t="s">
        <v>251</v>
      </c>
      <c r="W663" s="1824">
        <f>IF(V663="Catastrófico",100%,IF(V663="Mayor",80%,IF(V663="Moderado",60%,IF(V663="Menor",40%,IF(V663="Leve",20%,"")))))</f>
        <v>0.4</v>
      </c>
      <c r="X663" s="1029" t="str">
        <f>IF(Y663=100%,"Catastrófico",IF(Y663=80%,"Mayor",IF(Y663=60%,"Moderado",IF(Y663=40%,"Menor",IF(Y663=20%,"Leve","")))))</f>
        <v>Menor</v>
      </c>
      <c r="Y663" s="1824">
        <f>IF(AND(U663="",W663=""),"",MAX(U663,W663))</f>
        <v>0.4</v>
      </c>
      <c r="Z663" s="1824" t="str">
        <f>CONCATENATE(R663,X663)</f>
        <v>Muy BajaMenor</v>
      </c>
      <c r="AA663" s="1032" t="str">
        <f>IF(Z663="Muy AltaLeve","Alto",IF(Z663="Muy AltaMenor","Alto",IF(Z663="Muy AltaModerado","Alto",IF(Z663="Muy AltaMayor","Alto",IF(Z663="Muy AltaCatastrófico","Extremo",IF(Z663="AltaLeve","Moderado",IF(Z663="AltaMenor","Moderado",IF(Z663="AltaModerado","Alto",IF(Z663="AltaMayor","Alto",IF(Z663="AltaCatastrófico","Extremo",IF(Z663="MediaLeve","Moderado",IF(Z663="MediaMenor","Moderado",IF(Z663="MediaModerado","Moderado",IF(Z663="MediaMayor","Alto",IF(Z663="MediaCatastrófico","Extremo",IF(Z663="BajaLeve","Bajo",IF(Z663="BajaMenor","Moderado",IF(Z663="BajaModerado","Moderado",IF(Z663="BajaMayor","Alto",IF(Z663="BajaCatastrófico","Extremo",IF(Z663="Muy BajaLeve","Bajo",IF(Z663="Muy BajaMenor","Bajo",IF(Z663="Muy BajaModerado","Moderado",IF(Z663="Muy BajaMayor","Alto",IF(Z663="Muy BajaCatastrófico","Extremo","")))))))))))))))))))))))))</f>
        <v>Bajo</v>
      </c>
      <c r="AB663" s="97">
        <v>1</v>
      </c>
      <c r="AC663" s="9" t="s">
        <v>2133</v>
      </c>
      <c r="AD663" s="9">
        <v>2</v>
      </c>
      <c r="AE663" s="9" t="s">
        <v>1762</v>
      </c>
      <c r="AF663" s="99" t="str">
        <f t="shared" si="54"/>
        <v>Probabilidad</v>
      </c>
      <c r="AG663" s="10" t="s">
        <v>221</v>
      </c>
      <c r="AH663" s="787">
        <f t="shared" si="55"/>
        <v>0.25</v>
      </c>
      <c r="AI663" s="10" t="s">
        <v>734</v>
      </c>
      <c r="AJ663" s="787">
        <f t="shared" si="56"/>
        <v>0.25</v>
      </c>
      <c r="AK663" s="101">
        <f t="shared" si="57"/>
        <v>0.5</v>
      </c>
      <c r="AL663" s="100">
        <f>IFERROR(IF(AF663="Probabilidad",(S663-(+S663*AK663)),IF(AF663="Impacto",S663,"")),"")</f>
        <v>0.1</v>
      </c>
      <c r="AM663" s="100">
        <f>IFERROR(IF(AF663="Impacto",(Y663-(+Y663*AK663)),IF(AF663="Probabilidad",Y663,"")),"")</f>
        <v>0.4</v>
      </c>
      <c r="AN663" s="50" t="s">
        <v>859</v>
      </c>
      <c r="AO663" s="50" t="s">
        <v>291</v>
      </c>
      <c r="AP663" s="50" t="s">
        <v>241</v>
      </c>
      <c r="AQ663" s="50" t="s">
        <v>226</v>
      </c>
      <c r="AR663" s="1764" t="s">
        <v>2121</v>
      </c>
      <c r="AS663" s="1035">
        <f>S663</f>
        <v>0.2</v>
      </c>
      <c r="AT663" s="1035">
        <f>IF(AL663="","",MIN(AL663:AL668))</f>
        <v>1.7999999999999999E-2</v>
      </c>
      <c r="AU663" s="1032" t="str">
        <f>IFERROR(IF(AT663="","",IF(AT663&lt;=0.2,"Muy Baja",IF(AT663&lt;=0.4,"Baja",IF(AT663&lt;=0.6,"Media",IF(AT663&lt;=0.8,"Alta","Muy Alta"))))),"")</f>
        <v>Muy Baja</v>
      </c>
      <c r="AV663" s="1035">
        <f>Y663</f>
        <v>0.4</v>
      </c>
      <c r="AW663" s="1035">
        <f>IF(AM663="","",MIN(AM663:AM668))</f>
        <v>0.22500000000000003</v>
      </c>
      <c r="AX663" s="1032" t="str">
        <f>IFERROR(IF(AW663="","",IF(AW663&lt;=0.2,"Leve",IF(AW663&lt;=0.4,"Menor",IF(AW663&lt;=0.6,"Moderado",IF(AW663&lt;=0.8,"Mayor","Catastrófico"))))),"")</f>
        <v>Menor</v>
      </c>
      <c r="AY663" s="1032" t="str">
        <f>AA663</f>
        <v>Bajo</v>
      </c>
      <c r="AZ663" s="1032" t="str">
        <f>IFERROR(IF(OR(AND(AU663="Muy Baja",AX663="Leve"),AND(AU663="Muy Baja",AX663="Menor"),AND(AU663="Baja",AX663="Leve")),"Bajo",IF(OR(AND(AU663="Muy baja",AX663="Moderado"),AND(AU663="Baja",AX663="Menor"),AND(AU663="Baja",AX663="Moderado"),AND(AU663="Media",AX663="Leve"),AND(AU663="Media",AX663="Menor"),AND(AU663="Media",AX663="Moderado"),AND(AU663="Alta",AX663="Leve"),AND(AU663="Alta",AX663="Menor")),"Moderado",IF(OR(AND(AU663="Muy Baja",AX663="Mayor"),AND(AU663="Baja",AX663="Mayor"),AND(AU663="Media",AX663="Mayor"),AND(AU663="Alta",AX663="Moderado"),AND(AU663="Alta",AX663="Mayor"),AND(AU663="Muy Alta",AX663="Leve"),AND(AU663="Muy Alta",AX663="Menor"),AND(AU663="Muy Alta",AX663="Moderado"),AND(AU663="Muy Alta",AX663="Mayor")),"Alto",IF(OR(AND(AU663="Muy Baja",AX663="Catastrófico"),AND(AU663="Baja",AX663="Catastrófico"),AND(AU663="Media",AX663="Catastrófico"),AND(AU663="Alta",AX663="Catastrófico"),AND(AU663="Muy Alta",AX663="Catastrófico")),"Extremo","")))),"")</f>
        <v>Bajo</v>
      </c>
      <c r="BA663" s="1015" t="s">
        <v>255</v>
      </c>
      <c r="BB663" s="46"/>
      <c r="BC663" s="46"/>
      <c r="BD663" s="103" t="str">
        <f t="shared" si="53"/>
        <v/>
      </c>
      <c r="BE663" s="9"/>
      <c r="BF663" s="9"/>
      <c r="BG663" s="9"/>
      <c r="BH663" s="9"/>
      <c r="BI663" s="46"/>
      <c r="BJ663" s="46"/>
      <c r="BK663" s="46"/>
      <c r="BL663" s="46"/>
      <c r="BM663" s="48"/>
      <c r="BN663" s="48"/>
      <c r="BO663" s="48"/>
      <c r="BP663" s="48"/>
      <c r="BQ663" s="104"/>
      <c r="BR663" s="797"/>
      <c r="BS663" s="883"/>
      <c r="BT663" s="883"/>
      <c r="BU663" s="1050"/>
      <c r="BV663" s="1075"/>
      <c r="BW663" s="1075"/>
      <c r="BX663" s="1836"/>
      <c r="BY663" s="1852"/>
      <c r="BZ663" s="997"/>
    </row>
    <row r="664" spans="1:78" ht="145" x14ac:dyDescent="0.2">
      <c r="A664" s="1817"/>
      <c r="B664" s="1818"/>
      <c r="C664" s="1819"/>
      <c r="D664" s="1908"/>
      <c r="E664" s="1908"/>
      <c r="F664" s="1759"/>
      <c r="G664" s="995"/>
      <c r="H664" s="1013"/>
      <c r="I664" s="1774"/>
      <c r="J664" s="1767"/>
      <c r="K664" s="1022"/>
      <c r="L664" s="995"/>
      <c r="M664" s="1169"/>
      <c r="N664" s="995"/>
      <c r="O664" s="995"/>
      <c r="P664" s="1191"/>
      <c r="Q664" s="1827"/>
      <c r="R664" s="1774"/>
      <c r="S664" s="1825"/>
      <c r="T664" s="1774"/>
      <c r="U664" s="1825"/>
      <c r="V664" s="1774"/>
      <c r="W664" s="1825"/>
      <c r="X664" s="1781"/>
      <c r="Y664" s="1825"/>
      <c r="Z664" s="1825"/>
      <c r="AA664" s="1769"/>
      <c r="AB664" s="812">
        <v>2</v>
      </c>
      <c r="AC664" s="774" t="s">
        <v>2134</v>
      </c>
      <c r="AD664" s="774">
        <v>3</v>
      </c>
      <c r="AE664" s="774" t="s">
        <v>1612</v>
      </c>
      <c r="AF664" s="813" t="str">
        <f t="shared" si="54"/>
        <v>Probabilidad</v>
      </c>
      <c r="AG664" s="780" t="s">
        <v>221</v>
      </c>
      <c r="AH664" s="790">
        <f t="shared" si="55"/>
        <v>0.25</v>
      </c>
      <c r="AI664" s="780" t="s">
        <v>222</v>
      </c>
      <c r="AJ664" s="790">
        <f t="shared" si="56"/>
        <v>0.15</v>
      </c>
      <c r="AK664" s="814">
        <f t="shared" si="57"/>
        <v>0.4</v>
      </c>
      <c r="AL664" s="815">
        <f>IFERROR(IF(AND(AF663="Probabilidad",AF664="Probabilidad"),(AL663-(+AL663*AK664)),IF(AF664="Probabilidad",(S663-(+S663*AK664)),IF(AF664="Impacto",AL663,""))),"")</f>
        <v>0.06</v>
      </c>
      <c r="AM664" s="815">
        <f>IFERROR(IF(AND(AF663="Impacto",AF664="Impacto"),(AM663-(+AM663*AK664)),IF(AF664="Impacto",(Y663-(Y663*AK664)),IF(AF664="Probabilidad",AM663,""))),"")</f>
        <v>0.4</v>
      </c>
      <c r="AN664" s="751" t="s">
        <v>223</v>
      </c>
      <c r="AO664" s="751" t="s">
        <v>240</v>
      </c>
      <c r="AP664" s="751" t="s">
        <v>241</v>
      </c>
      <c r="AQ664" s="751" t="s">
        <v>226</v>
      </c>
      <c r="AR664" s="1013"/>
      <c r="AS664" s="1767"/>
      <c r="AT664" s="1767"/>
      <c r="AU664" s="1769"/>
      <c r="AV664" s="1767"/>
      <c r="AW664" s="1767"/>
      <c r="AX664" s="1769"/>
      <c r="AY664" s="1769"/>
      <c r="AZ664" s="1769"/>
      <c r="BA664" s="1774"/>
      <c r="BB664" s="789"/>
      <c r="BC664" s="789"/>
      <c r="BD664" s="822" t="str">
        <f t="shared" si="53"/>
        <v/>
      </c>
      <c r="BE664" s="774"/>
      <c r="BF664" s="774"/>
      <c r="BG664" s="774"/>
      <c r="BH664" s="774"/>
      <c r="BI664" s="789"/>
      <c r="BJ664" s="789"/>
      <c r="BK664" s="789"/>
      <c r="BL664" s="789"/>
      <c r="BM664" s="791"/>
      <c r="BN664" s="791"/>
      <c r="BO664" s="791"/>
      <c r="BP664" s="791"/>
      <c r="BQ664" s="792"/>
      <c r="BR664" s="796"/>
      <c r="BS664" s="884"/>
      <c r="BT664" s="884"/>
      <c r="BU664" s="1051"/>
      <c r="BV664" s="1191"/>
      <c r="BW664" s="1191"/>
      <c r="BX664" s="1837"/>
      <c r="BY664" s="1853"/>
      <c r="BZ664" s="998"/>
    </row>
    <row r="665" spans="1:78" ht="167" x14ac:dyDescent="0.2">
      <c r="A665" s="1817"/>
      <c r="B665" s="1818"/>
      <c r="C665" s="1819"/>
      <c r="D665" s="1908"/>
      <c r="E665" s="1908"/>
      <c r="F665" s="1759"/>
      <c r="G665" s="995"/>
      <c r="H665" s="1013"/>
      <c r="I665" s="1774"/>
      <c r="J665" s="1767"/>
      <c r="K665" s="1022"/>
      <c r="L665" s="995"/>
      <c r="M665" s="1169"/>
      <c r="N665" s="995"/>
      <c r="O665" s="995"/>
      <c r="P665" s="1191"/>
      <c r="Q665" s="1827"/>
      <c r="R665" s="1774"/>
      <c r="S665" s="1825"/>
      <c r="T665" s="1774"/>
      <c r="U665" s="1825"/>
      <c r="V665" s="1774"/>
      <c r="W665" s="1825"/>
      <c r="X665" s="1781"/>
      <c r="Y665" s="1825"/>
      <c r="Z665" s="1825"/>
      <c r="AA665" s="1769"/>
      <c r="AB665" s="812">
        <v>3</v>
      </c>
      <c r="AC665" s="774" t="s">
        <v>2135</v>
      </c>
      <c r="AD665" s="774">
        <v>6</v>
      </c>
      <c r="AE665" s="774" t="s">
        <v>1612</v>
      </c>
      <c r="AF665" s="813" t="str">
        <f t="shared" si="54"/>
        <v>Impacto</v>
      </c>
      <c r="AG665" s="780" t="s">
        <v>264</v>
      </c>
      <c r="AH665" s="790">
        <f t="shared" si="55"/>
        <v>0.1</v>
      </c>
      <c r="AI665" s="780" t="s">
        <v>222</v>
      </c>
      <c r="AJ665" s="790">
        <f t="shared" si="56"/>
        <v>0.15</v>
      </c>
      <c r="AK665" s="814">
        <f t="shared" si="57"/>
        <v>0.25</v>
      </c>
      <c r="AL665" s="815">
        <f>IFERROR(IF(AND(AF664="Probabilidad",AF665="Probabilidad"),(AL664-(+AL664*AK665)),IF(AND(AF664="Impacto",AF665="Probabilidad"),(AL663-(+AL663*AK665)),IF(AF665="Impacto",AL664,""))),"")</f>
        <v>0.06</v>
      </c>
      <c r="AM665" s="815">
        <f>IFERROR(IF(AND(AF664="Impacto",AF665="Impacto"),(AM664-(+AM664*AK665)),IF(AND(AF664="Probabilidad",AF665="Impacto"),(AM663-(+AM663*AK665)),IF(AF665="Probabilidad",AM664,""))),"")</f>
        <v>0.30000000000000004</v>
      </c>
      <c r="AN665" s="751" t="s">
        <v>223</v>
      </c>
      <c r="AO665" s="751" t="s">
        <v>291</v>
      </c>
      <c r="AP665" s="751" t="s">
        <v>241</v>
      </c>
      <c r="AQ665" s="751" t="s">
        <v>226</v>
      </c>
      <c r="AR665" s="1013"/>
      <c r="AS665" s="1767"/>
      <c r="AT665" s="1767"/>
      <c r="AU665" s="1769"/>
      <c r="AV665" s="1767"/>
      <c r="AW665" s="1767"/>
      <c r="AX665" s="1769"/>
      <c r="AY665" s="1769"/>
      <c r="AZ665" s="1769"/>
      <c r="BA665" s="1774"/>
      <c r="BB665" s="789"/>
      <c r="BC665" s="789"/>
      <c r="BD665" s="822" t="str">
        <f t="shared" si="53"/>
        <v/>
      </c>
      <c r="BE665" s="774"/>
      <c r="BF665" s="774"/>
      <c r="BG665" s="774"/>
      <c r="BH665" s="774"/>
      <c r="BI665" s="789"/>
      <c r="BJ665" s="789"/>
      <c r="BK665" s="789"/>
      <c r="BL665" s="789"/>
      <c r="BM665" s="791"/>
      <c r="BN665" s="791"/>
      <c r="BO665" s="791"/>
      <c r="BP665" s="791"/>
      <c r="BQ665" s="792"/>
      <c r="BR665" s="796"/>
      <c r="BS665" s="884"/>
      <c r="BT665" s="884"/>
      <c r="BU665" s="1051"/>
      <c r="BV665" s="1191"/>
      <c r="BW665" s="1191"/>
      <c r="BX665" s="1837"/>
      <c r="BY665" s="1853"/>
      <c r="BZ665" s="998"/>
    </row>
    <row r="666" spans="1:78" ht="145" x14ac:dyDescent="0.2">
      <c r="A666" s="1817"/>
      <c r="B666" s="1818"/>
      <c r="C666" s="1819"/>
      <c r="D666" s="1908"/>
      <c r="E666" s="1908"/>
      <c r="F666" s="1759"/>
      <c r="G666" s="995"/>
      <c r="H666" s="1013"/>
      <c r="I666" s="1774"/>
      <c r="J666" s="1767"/>
      <c r="K666" s="1022"/>
      <c r="L666" s="995"/>
      <c r="M666" s="1169"/>
      <c r="N666" s="995"/>
      <c r="O666" s="995"/>
      <c r="P666" s="1191"/>
      <c r="Q666" s="1827"/>
      <c r="R666" s="1774"/>
      <c r="S666" s="1825"/>
      <c r="T666" s="1774"/>
      <c r="U666" s="1825"/>
      <c r="V666" s="1774"/>
      <c r="W666" s="1825"/>
      <c r="X666" s="1781"/>
      <c r="Y666" s="1825"/>
      <c r="Z666" s="1825"/>
      <c r="AA666" s="1769"/>
      <c r="AB666" s="812">
        <v>4</v>
      </c>
      <c r="AC666" s="774" t="s">
        <v>1592</v>
      </c>
      <c r="AD666" s="774" t="s">
        <v>1611</v>
      </c>
      <c r="AE666" s="774" t="s">
        <v>1408</v>
      </c>
      <c r="AF666" s="813" t="str">
        <f t="shared" si="54"/>
        <v>Probabilidad</v>
      </c>
      <c r="AG666" s="780" t="s">
        <v>221</v>
      </c>
      <c r="AH666" s="790">
        <f t="shared" si="55"/>
        <v>0.25</v>
      </c>
      <c r="AI666" s="780" t="s">
        <v>734</v>
      </c>
      <c r="AJ666" s="790">
        <f t="shared" si="56"/>
        <v>0.25</v>
      </c>
      <c r="AK666" s="814">
        <f t="shared" si="57"/>
        <v>0.5</v>
      </c>
      <c r="AL666" s="815">
        <f>IFERROR(IF(AND(AF665="Probabilidad",AF666="Probabilidad"),(AL665-(+AL665*AK666)),IF(AND(AF665="Impacto",AF666="Probabilidad"),(AL664-(+AL664*AK666)),IF(AF666="Impacto",AL665,""))),"")</f>
        <v>0.03</v>
      </c>
      <c r="AM666" s="817">
        <f>IFERROR(IF(AND(AF665="Impacto",AF666="Impacto"),(AM665-(+AM665*AK666)),IF(AND(AF665="Probabilidad",AF666="Impacto"),(AM664-(+AM664*AK666)),IF(AF666="Probabilidad",AM665,""))),"")</f>
        <v>0.30000000000000004</v>
      </c>
      <c r="AN666" s="751" t="s">
        <v>223</v>
      </c>
      <c r="AO666" s="751" t="s">
        <v>443</v>
      </c>
      <c r="AP666" s="751" t="s">
        <v>241</v>
      </c>
      <c r="AQ666" s="751" t="s">
        <v>242</v>
      </c>
      <c r="AR666" s="1013"/>
      <c r="AS666" s="1767"/>
      <c r="AT666" s="1767"/>
      <c r="AU666" s="1769"/>
      <c r="AV666" s="1767"/>
      <c r="AW666" s="1767"/>
      <c r="AX666" s="1769"/>
      <c r="AY666" s="1769"/>
      <c r="AZ666" s="1769"/>
      <c r="BA666" s="1774"/>
      <c r="BB666" s="789"/>
      <c r="BC666" s="789"/>
      <c r="BD666" s="822" t="str">
        <f t="shared" si="53"/>
        <v/>
      </c>
      <c r="BE666" s="774"/>
      <c r="BF666" s="774"/>
      <c r="BG666" s="774"/>
      <c r="BH666" s="774"/>
      <c r="BI666" s="789"/>
      <c r="BJ666" s="789"/>
      <c r="BK666" s="789"/>
      <c r="BL666" s="789"/>
      <c r="BM666" s="791"/>
      <c r="BN666" s="791"/>
      <c r="BO666" s="791"/>
      <c r="BP666" s="791"/>
      <c r="BQ666" s="792"/>
      <c r="BR666" s="796"/>
      <c r="BS666" s="884"/>
      <c r="BT666" s="884"/>
      <c r="BU666" s="1051"/>
      <c r="BV666" s="1191"/>
      <c r="BW666" s="1191"/>
      <c r="BX666" s="1837"/>
      <c r="BY666" s="1853"/>
      <c r="BZ666" s="998"/>
    </row>
    <row r="667" spans="1:78" ht="145" x14ac:dyDescent="0.2">
      <c r="A667" s="1817"/>
      <c r="B667" s="1818"/>
      <c r="C667" s="1819"/>
      <c r="D667" s="1908"/>
      <c r="E667" s="1908"/>
      <c r="F667" s="1759"/>
      <c r="G667" s="995"/>
      <c r="H667" s="1013"/>
      <c r="I667" s="1774"/>
      <c r="J667" s="1767"/>
      <c r="K667" s="1022"/>
      <c r="L667" s="995"/>
      <c r="M667" s="1169"/>
      <c r="N667" s="995"/>
      <c r="O667" s="995"/>
      <c r="P667" s="1191"/>
      <c r="Q667" s="1827"/>
      <c r="R667" s="1774"/>
      <c r="S667" s="1825"/>
      <c r="T667" s="1774"/>
      <c r="U667" s="1825"/>
      <c r="V667" s="1774"/>
      <c r="W667" s="1825"/>
      <c r="X667" s="1781"/>
      <c r="Y667" s="1825"/>
      <c r="Z667" s="1825"/>
      <c r="AA667" s="1769"/>
      <c r="AB667" s="812">
        <v>5</v>
      </c>
      <c r="AC667" s="774" t="s">
        <v>2136</v>
      </c>
      <c r="AD667" s="774">
        <v>1</v>
      </c>
      <c r="AE667" s="774" t="s">
        <v>1574</v>
      </c>
      <c r="AF667" s="813" t="str">
        <f t="shared" si="54"/>
        <v>Probabilidad</v>
      </c>
      <c r="AG667" s="780" t="s">
        <v>221</v>
      </c>
      <c r="AH667" s="790">
        <f t="shared" si="55"/>
        <v>0.25</v>
      </c>
      <c r="AI667" s="780" t="s">
        <v>222</v>
      </c>
      <c r="AJ667" s="790">
        <f t="shared" si="56"/>
        <v>0.15</v>
      </c>
      <c r="AK667" s="814">
        <f t="shared" si="57"/>
        <v>0.4</v>
      </c>
      <c r="AL667" s="815">
        <f>IFERROR(IF(AND(AF666="Probabilidad",AF667="Probabilidad"),(AL666-(+AL666*AK667)),IF(AND(AF666="Impacto",AF667="Probabilidad"),(AL665-(+AL665*AK667)),IF(AF667="Impacto",AL666,""))),"")</f>
        <v>1.7999999999999999E-2</v>
      </c>
      <c r="AM667" s="815">
        <f>IFERROR(IF(AND(AF666="Impacto",AF667="Impacto"),(AM666-(+AM666*AK667)),IF(AND(AF666="Probabilidad",AF667="Impacto"),(AM665-(+AM665*AK667)),IF(AF667="Probabilidad",AM666,""))),"")</f>
        <v>0.30000000000000004</v>
      </c>
      <c r="AN667" s="751" t="s">
        <v>223</v>
      </c>
      <c r="AO667" s="751" t="s">
        <v>377</v>
      </c>
      <c r="AP667" s="751" t="s">
        <v>241</v>
      </c>
      <c r="AQ667" s="751" t="s">
        <v>226</v>
      </c>
      <c r="AR667" s="1013"/>
      <c r="AS667" s="1767"/>
      <c r="AT667" s="1767"/>
      <c r="AU667" s="1769"/>
      <c r="AV667" s="1767"/>
      <c r="AW667" s="1767"/>
      <c r="AX667" s="1769"/>
      <c r="AY667" s="1769"/>
      <c r="AZ667" s="1769"/>
      <c r="BA667" s="1774"/>
      <c r="BB667" s="789"/>
      <c r="BC667" s="789"/>
      <c r="BD667" s="822" t="str">
        <f t="shared" si="53"/>
        <v/>
      </c>
      <c r="BE667" s="774"/>
      <c r="BF667" s="774"/>
      <c r="BG667" s="774"/>
      <c r="BH667" s="774"/>
      <c r="BI667" s="789"/>
      <c r="BJ667" s="789"/>
      <c r="BK667" s="789"/>
      <c r="BL667" s="789"/>
      <c r="BM667" s="791"/>
      <c r="BN667" s="791"/>
      <c r="BO667" s="791"/>
      <c r="BP667" s="791"/>
      <c r="BQ667" s="792"/>
      <c r="BR667" s="796"/>
      <c r="BS667" s="884"/>
      <c r="BT667" s="884"/>
      <c r="BU667" s="1051"/>
      <c r="BV667" s="1191"/>
      <c r="BW667" s="1191"/>
      <c r="BX667" s="1837"/>
      <c r="BY667" s="1853"/>
      <c r="BZ667" s="998"/>
    </row>
    <row r="668" spans="1:78" ht="168" thickBot="1" x14ac:dyDescent="0.25">
      <c r="A668" s="1817"/>
      <c r="B668" s="1818"/>
      <c r="C668" s="1819"/>
      <c r="D668" s="1908"/>
      <c r="E668" s="1908"/>
      <c r="F668" s="1759"/>
      <c r="G668" s="996"/>
      <c r="H668" s="1014"/>
      <c r="I668" s="1775"/>
      <c r="J668" s="1768"/>
      <c r="K668" s="1023"/>
      <c r="L668" s="996"/>
      <c r="M668" s="1170"/>
      <c r="N668" s="996"/>
      <c r="O668" s="996"/>
      <c r="P668" s="1192"/>
      <c r="Q668" s="1828"/>
      <c r="R668" s="1775"/>
      <c r="S668" s="1826"/>
      <c r="T668" s="1775"/>
      <c r="U668" s="1826"/>
      <c r="V668" s="1775"/>
      <c r="W668" s="1826"/>
      <c r="X668" s="1782"/>
      <c r="Y668" s="1826"/>
      <c r="Z668" s="1826"/>
      <c r="AA668" s="1770"/>
      <c r="AB668" s="773">
        <v>6</v>
      </c>
      <c r="AC668" s="757" t="s">
        <v>2137</v>
      </c>
      <c r="AD668" s="757">
        <v>4.5999999999999996</v>
      </c>
      <c r="AE668" s="757" t="s">
        <v>1574</v>
      </c>
      <c r="AF668" s="896" t="str">
        <f t="shared" si="54"/>
        <v>Impacto</v>
      </c>
      <c r="AG668" s="888" t="s">
        <v>264</v>
      </c>
      <c r="AH668" s="887">
        <f t="shared" si="55"/>
        <v>0.1</v>
      </c>
      <c r="AI668" s="888" t="s">
        <v>222</v>
      </c>
      <c r="AJ668" s="887">
        <f t="shared" si="56"/>
        <v>0.15</v>
      </c>
      <c r="AK668" s="889">
        <f t="shared" si="57"/>
        <v>0.25</v>
      </c>
      <c r="AL668" s="815">
        <f>IFERROR(IF(AND(AF667="Probabilidad",AF668="Probabilidad"),(AL667-(+AL667*AK668)),IF(AND(AF667="Impacto",AF668="Probabilidad"),(AL666-(+AL666*AK668)),IF(AF668="Impacto",AL667,""))),"")</f>
        <v>1.7999999999999999E-2</v>
      </c>
      <c r="AM668" s="815">
        <f>IFERROR(IF(AND(AF667="Impacto",AF668="Impacto"),(AM667-(+AM667*AK668)),IF(AND(AF667="Probabilidad",AF668="Impacto"),(AM666-(+AM666*AK668)),IF(AF668="Probabilidad",AM667,""))),"")</f>
        <v>0.22500000000000003</v>
      </c>
      <c r="AN668" s="51" t="s">
        <v>223</v>
      </c>
      <c r="AO668" s="51" t="s">
        <v>291</v>
      </c>
      <c r="AP668" s="51" t="s">
        <v>241</v>
      </c>
      <c r="AQ668" s="51" t="s">
        <v>226</v>
      </c>
      <c r="AR668" s="1014"/>
      <c r="AS668" s="1768"/>
      <c r="AT668" s="1768"/>
      <c r="AU668" s="1770"/>
      <c r="AV668" s="1768"/>
      <c r="AW668" s="1768"/>
      <c r="AX668" s="1770"/>
      <c r="AY668" s="1770"/>
      <c r="AZ668" s="1770"/>
      <c r="BA668" s="1775"/>
      <c r="BB668" s="770"/>
      <c r="BC668" s="770"/>
      <c r="BD668" s="762" t="str">
        <f t="shared" si="53"/>
        <v/>
      </c>
      <c r="BE668" s="757"/>
      <c r="BF668" s="757"/>
      <c r="BG668" s="757"/>
      <c r="BH668" s="757"/>
      <c r="BI668" s="770"/>
      <c r="BJ668" s="770"/>
      <c r="BK668" s="770"/>
      <c r="BL668" s="770"/>
      <c r="BM668" s="749"/>
      <c r="BN668" s="749"/>
      <c r="BO668" s="749"/>
      <c r="BP668" s="749"/>
      <c r="BQ668" s="766"/>
      <c r="BR668" s="890"/>
      <c r="BS668" s="891"/>
      <c r="BT668" s="891"/>
      <c r="BU668" s="1052"/>
      <c r="BV668" s="1192"/>
      <c r="BW668" s="1192"/>
      <c r="BX668" s="1838"/>
      <c r="BY668" s="1854"/>
      <c r="BZ668" s="999"/>
    </row>
    <row r="669" spans="1:78" ht="167" x14ac:dyDescent="0.2">
      <c r="A669" s="1817"/>
      <c r="B669" s="1818"/>
      <c r="C669" s="1819"/>
      <c r="D669" s="1908" t="s">
        <v>1387</v>
      </c>
      <c r="E669" s="1908" t="s">
        <v>1033</v>
      </c>
      <c r="F669" s="1759">
        <v>9</v>
      </c>
      <c r="G669" s="1081" t="s">
        <v>2138</v>
      </c>
      <c r="H669" s="1012" t="s">
        <v>1243</v>
      </c>
      <c r="I669" s="1015" t="s">
        <v>1218</v>
      </c>
      <c r="J669" s="1812" t="str">
        <f>IF(D669="","",IF(D669="RG",[1]Árbol!A680,IF(D669="RIC",[1]Árbol!A680,IF(D669="RLAFT",[1]Árbol!A680,IF(D669="RF",[1]Árbol!A680,IF(I669="","",(CONCATENATE(I669," ",$M$3," ",G669," ",$M$4," ",O669," ",$M$5," ",N669))))))))</f>
        <v>Pérdida de confidencialidad e integridad de FILESERVER (En tierra)  Perdida, modificación de la informacion
2. Error en el uso - Fallas Humanas  1. Ausencia de control de acceso 
2. Desconocimiento en el uso o configuración de los dispositivos.
3. No se cuenta con copias de respaldo</v>
      </c>
      <c r="K669" s="1021" t="s">
        <v>313</v>
      </c>
      <c r="L669" s="994" t="s">
        <v>562</v>
      </c>
      <c r="M669" s="1168" t="s">
        <v>1389</v>
      </c>
      <c r="N669" s="994" t="s">
        <v>2139</v>
      </c>
      <c r="O669" s="994" t="s">
        <v>2120</v>
      </c>
      <c r="P669" s="1075" t="s">
        <v>1392</v>
      </c>
      <c r="Q669" s="1133" t="s">
        <v>1392</v>
      </c>
      <c r="R669" s="1015" t="s">
        <v>250</v>
      </c>
      <c r="S669" s="1824">
        <f>IF(R669="Muy Alta",100%,IF(R669="Alta",80%,IF(R669="Media",60%,IF(R669="Baja",40%,IF(R669="Muy Baja",20%,"")))))</f>
        <v>0.4</v>
      </c>
      <c r="T669" s="1015" t="s">
        <v>317</v>
      </c>
      <c r="U669" s="1824">
        <f>IF(T669="Catastrófico",100%,IF(T669="Mayor",80%,IF(T669="Moderado",60%,IF(T669="Menor",40%,IF(T669="Leve",20%,"")))))</f>
        <v>0.2</v>
      </c>
      <c r="V669" s="1015" t="s">
        <v>251</v>
      </c>
      <c r="W669" s="1824">
        <f>IF(V669="Catastrófico",100%,IF(V669="Mayor",80%,IF(V669="Moderado",60%,IF(V669="Menor",40%,IF(V669="Leve",20%,"")))))</f>
        <v>0.4</v>
      </c>
      <c r="X669" s="1029" t="str">
        <f>IF(Y669=100%,"Catastrófico",IF(Y669=80%,"Mayor",IF(Y669=60%,"Moderado",IF(Y669=40%,"Menor",IF(Y669=20%,"Leve","")))))</f>
        <v>Menor</v>
      </c>
      <c r="Y669" s="1824">
        <f>IF(AND(U669="",W669=""),"",MAX(U669,W669))</f>
        <v>0.4</v>
      </c>
      <c r="Z669" s="1824" t="str">
        <f>CONCATENATE(R669,X669)</f>
        <v>BajaMenor</v>
      </c>
      <c r="AA669" s="1032" t="str">
        <f>IF(Z669="Muy AltaLeve","Alto",IF(Z669="Muy AltaMenor","Alto",IF(Z669="Muy AltaModerado","Alto",IF(Z669="Muy AltaMayor","Alto",IF(Z669="Muy AltaCatastrófico","Extremo",IF(Z669="AltaLeve","Moderado",IF(Z669="AltaMenor","Moderado",IF(Z669="AltaModerado","Alto",IF(Z669="AltaMayor","Alto",IF(Z669="AltaCatastrófico","Extremo",IF(Z669="MediaLeve","Moderado",IF(Z669="MediaMenor","Moderado",IF(Z669="MediaModerado","Moderado",IF(Z669="MediaMayor","Alto",IF(Z669="MediaCatastrófico","Extremo",IF(Z669="BajaLeve","Bajo",IF(Z669="BajaMenor","Moderado",IF(Z669="BajaModerado","Moderado",IF(Z669="BajaMayor","Alto",IF(Z669="BajaCatastrófico","Extremo",IF(Z669="Muy BajaLeve","Bajo",IF(Z669="Muy BajaMenor","Bajo",IF(Z669="Muy BajaModerado","Moderado",IF(Z669="Muy BajaMayor","Alto",IF(Z669="Muy BajaCatastrófico","Extremo","")))))))))))))))))))))))))</f>
        <v>Moderado</v>
      </c>
      <c r="AB669" s="97">
        <v>1</v>
      </c>
      <c r="AC669" s="9" t="s">
        <v>2140</v>
      </c>
      <c r="AD669" s="9">
        <v>1</v>
      </c>
      <c r="AE669" s="9" t="s">
        <v>1762</v>
      </c>
      <c r="AF669" s="231" t="str">
        <f t="shared" si="54"/>
        <v>Probabilidad</v>
      </c>
      <c r="AG669" s="232" t="s">
        <v>221</v>
      </c>
      <c r="AH669" s="787">
        <f t="shared" si="55"/>
        <v>0.25</v>
      </c>
      <c r="AI669" s="232" t="s">
        <v>734</v>
      </c>
      <c r="AJ669" s="787">
        <f t="shared" si="56"/>
        <v>0.25</v>
      </c>
      <c r="AK669" s="101">
        <f t="shared" si="57"/>
        <v>0.5</v>
      </c>
      <c r="AL669" s="100">
        <f>IFERROR(IF(AF669="Probabilidad",(S669-(+S669*AK669)),IF(AF669="Impacto",S669,"")),"")</f>
        <v>0.2</v>
      </c>
      <c r="AM669" s="100">
        <f>IFERROR(IF(AF669="Impacto",(Y669-(+Y669*AK669)),IF(AF669="Probabilidad",Y669,"")),"")</f>
        <v>0.4</v>
      </c>
      <c r="AN669" s="50" t="s">
        <v>859</v>
      </c>
      <c r="AO669" s="50" t="s">
        <v>291</v>
      </c>
      <c r="AP669" s="50" t="s">
        <v>241</v>
      </c>
      <c r="AQ669" s="50" t="s">
        <v>226</v>
      </c>
      <c r="AR669" s="1764" t="s">
        <v>2141</v>
      </c>
      <c r="AS669" s="1035">
        <f>S669</f>
        <v>0.4</v>
      </c>
      <c r="AT669" s="1035">
        <f>IF(AL669="","",MIN(AL669:AL674))</f>
        <v>0.12</v>
      </c>
      <c r="AU669" s="1032" t="str">
        <f>IFERROR(IF(AT669="","",IF(AT669&lt;=0.2,"Muy Baja",IF(AT669&lt;=0.4,"Baja",IF(AT669&lt;=0.6,"Media",IF(AT669&lt;=0.8,"Alta","Muy Alta"))))),"")</f>
        <v>Muy Baja</v>
      </c>
      <c r="AV669" s="1035">
        <f>Y669</f>
        <v>0.4</v>
      </c>
      <c r="AW669" s="1035">
        <f>IF(AM669="","",MIN(AM669:AM674))</f>
        <v>0.30000000000000004</v>
      </c>
      <c r="AX669" s="1032" t="str">
        <f>IFERROR(IF(AW669="","",IF(AW669&lt;=0.2,"Leve",IF(AW669&lt;=0.4,"Menor",IF(AW669&lt;=0.6,"Moderado",IF(AW669&lt;=0.8,"Mayor","Catastrófico"))))),"")</f>
        <v>Menor</v>
      </c>
      <c r="AY669" s="1032" t="str">
        <f>AA669</f>
        <v>Moderado</v>
      </c>
      <c r="AZ669" s="1032" t="str">
        <f>IFERROR(IF(OR(AND(AU669="Muy Baja",AX669="Leve"),AND(AU669="Muy Baja",AX669="Menor"),AND(AU669="Baja",AX669="Leve")),"Bajo",IF(OR(AND(AU669="Muy baja",AX669="Moderado"),AND(AU669="Baja",AX669="Menor"),AND(AU669="Baja",AX669="Moderado"),AND(AU669="Media",AX669="Leve"),AND(AU669="Media",AX669="Menor"),AND(AU669="Media",AX669="Moderado"),AND(AU669="Alta",AX669="Leve"),AND(AU669="Alta",AX669="Menor")),"Moderado",IF(OR(AND(AU669="Muy Baja",AX669="Mayor"),AND(AU669="Baja",AX669="Mayor"),AND(AU669="Media",AX669="Mayor"),AND(AU669="Alta",AX669="Moderado"),AND(AU669="Alta",AX669="Mayor"),AND(AU669="Muy Alta",AX669="Leve"),AND(AU669="Muy Alta",AX669="Menor"),AND(AU669="Muy Alta",AX669="Moderado"),AND(AU669="Muy Alta",AX669="Mayor")),"Alto",IF(OR(AND(AU669="Muy Baja",AX669="Catastrófico"),AND(AU669="Baja",AX669="Catastrófico"),AND(AU669="Media",AX669="Catastrófico"),AND(AU669="Alta",AX669="Catastrófico"),AND(AU669="Muy Alta",AX669="Catastrófico")),"Extremo","")))),"")</f>
        <v>Bajo</v>
      </c>
      <c r="BA669" s="1015" t="s">
        <v>255</v>
      </c>
      <c r="BB669" s="789"/>
      <c r="BC669" s="46"/>
      <c r="BD669" s="103" t="str">
        <f t="shared" si="53"/>
        <v/>
      </c>
      <c r="BE669" s="9"/>
      <c r="BF669" s="9"/>
      <c r="BG669" s="9"/>
      <c r="BH669" s="9"/>
      <c r="BI669" s="46"/>
      <c r="BJ669" s="46"/>
      <c r="BK669" s="46"/>
      <c r="BL669" s="46"/>
      <c r="BM669" s="48"/>
      <c r="BN669" s="48"/>
      <c r="BO669" s="48"/>
      <c r="BP669" s="48"/>
      <c r="BQ669" s="104"/>
      <c r="BR669" s="797"/>
      <c r="BS669" s="883"/>
      <c r="BT669" s="883"/>
      <c r="BU669" s="1050"/>
      <c r="BV669" s="1075"/>
      <c r="BW669" s="1075"/>
      <c r="BX669" s="1836"/>
      <c r="BY669" s="1852"/>
      <c r="BZ669" s="997"/>
    </row>
    <row r="670" spans="1:78" ht="145" x14ac:dyDescent="0.2">
      <c r="A670" s="1817"/>
      <c r="B670" s="1818"/>
      <c r="C670" s="1819"/>
      <c r="D670" s="1908"/>
      <c r="E670" s="1908"/>
      <c r="F670" s="1759"/>
      <c r="G670" s="1082"/>
      <c r="H670" s="1013"/>
      <c r="I670" s="1774"/>
      <c r="J670" s="1767"/>
      <c r="K670" s="1022"/>
      <c r="L670" s="995"/>
      <c r="M670" s="1169"/>
      <c r="N670" s="995"/>
      <c r="O670" s="995"/>
      <c r="P670" s="1191"/>
      <c r="Q670" s="1827"/>
      <c r="R670" s="1774"/>
      <c r="S670" s="1825"/>
      <c r="T670" s="1774"/>
      <c r="U670" s="1825"/>
      <c r="V670" s="1774"/>
      <c r="W670" s="1825"/>
      <c r="X670" s="1781"/>
      <c r="Y670" s="1825"/>
      <c r="Z670" s="1825"/>
      <c r="AA670" s="1769"/>
      <c r="AB670" s="812">
        <v>2</v>
      </c>
      <c r="AC670" s="774" t="s">
        <v>1592</v>
      </c>
      <c r="AD670" s="774">
        <v>2</v>
      </c>
      <c r="AE670" s="774" t="s">
        <v>1408</v>
      </c>
      <c r="AF670" s="813" t="str">
        <f t="shared" si="54"/>
        <v>Probabilidad</v>
      </c>
      <c r="AG670" s="780" t="s">
        <v>221</v>
      </c>
      <c r="AH670" s="790">
        <f t="shared" si="55"/>
        <v>0.25</v>
      </c>
      <c r="AI670" s="780" t="s">
        <v>222</v>
      </c>
      <c r="AJ670" s="790">
        <f t="shared" si="56"/>
        <v>0.15</v>
      </c>
      <c r="AK670" s="814">
        <f t="shared" si="57"/>
        <v>0.4</v>
      </c>
      <c r="AL670" s="815">
        <f>IFERROR(IF(AND(AF669="Probabilidad",AF670="Probabilidad"),(AL669-(+AL669*AK670)),IF(AF670="Probabilidad",(S669-(+S669*AK670)),IF(AF670="Impacto",AL669,""))),"")</f>
        <v>0.12</v>
      </c>
      <c r="AM670" s="815">
        <f>IFERROR(IF(AND(AF669="Impacto",AF670="Impacto"),(AM669-(+AM669*AK670)),IF(AF670="Impacto",(Y669-(Y669*AK670)),IF(AF670="Probabilidad",AM669,""))),"")</f>
        <v>0.4</v>
      </c>
      <c r="AN670" s="751" t="s">
        <v>223</v>
      </c>
      <c r="AO670" s="751" t="s">
        <v>443</v>
      </c>
      <c r="AP670" s="751" t="s">
        <v>241</v>
      </c>
      <c r="AQ670" s="751" t="s">
        <v>242</v>
      </c>
      <c r="AR670" s="1013"/>
      <c r="AS670" s="1767"/>
      <c r="AT670" s="1767"/>
      <c r="AU670" s="1769"/>
      <c r="AV670" s="1767"/>
      <c r="AW670" s="1767"/>
      <c r="AX670" s="1769"/>
      <c r="AY670" s="1769"/>
      <c r="AZ670" s="1769"/>
      <c r="BA670" s="1774"/>
      <c r="BB670" s="11"/>
      <c r="BC670" s="789"/>
      <c r="BD670" s="822" t="str">
        <f t="shared" si="53"/>
        <v/>
      </c>
      <c r="BE670" s="774"/>
      <c r="BF670" s="774"/>
      <c r="BG670" s="774"/>
      <c r="BH670" s="774"/>
      <c r="BI670" s="789"/>
      <c r="BJ670" s="789"/>
      <c r="BK670" s="789"/>
      <c r="BL670" s="789"/>
      <c r="BM670" s="791"/>
      <c r="BN670" s="791"/>
      <c r="BO670" s="791"/>
      <c r="BP670" s="791"/>
      <c r="BQ670" s="792"/>
      <c r="BR670" s="796"/>
      <c r="BS670" s="884"/>
      <c r="BT670" s="884"/>
      <c r="BU670" s="1051"/>
      <c r="BV670" s="1191"/>
      <c r="BW670" s="1191"/>
      <c r="BX670" s="1837"/>
      <c r="BY670" s="1853"/>
      <c r="BZ670" s="998"/>
    </row>
    <row r="671" spans="1:78" ht="167" x14ac:dyDescent="0.2">
      <c r="A671" s="1817"/>
      <c r="B671" s="1818"/>
      <c r="C671" s="1819"/>
      <c r="D671" s="1908"/>
      <c r="E671" s="1908"/>
      <c r="F671" s="1759"/>
      <c r="G671" s="1082"/>
      <c r="H671" s="1013"/>
      <c r="I671" s="1774"/>
      <c r="J671" s="1767"/>
      <c r="K671" s="1022"/>
      <c r="L671" s="995"/>
      <c r="M671" s="1169"/>
      <c r="N671" s="995"/>
      <c r="O671" s="995"/>
      <c r="P671" s="1191"/>
      <c r="Q671" s="1827"/>
      <c r="R671" s="1774"/>
      <c r="S671" s="1825"/>
      <c r="T671" s="1774"/>
      <c r="U671" s="1825"/>
      <c r="V671" s="1774"/>
      <c r="W671" s="1825"/>
      <c r="X671" s="1781"/>
      <c r="Y671" s="1825"/>
      <c r="Z671" s="1825"/>
      <c r="AA671" s="1769"/>
      <c r="AB671" s="812">
        <v>3</v>
      </c>
      <c r="AC671" s="774" t="s">
        <v>2142</v>
      </c>
      <c r="AD671" s="774">
        <v>1</v>
      </c>
      <c r="AE671" s="774" t="s">
        <v>1590</v>
      </c>
      <c r="AF671" s="813" t="str">
        <f t="shared" si="54"/>
        <v>Impacto</v>
      </c>
      <c r="AG671" s="780" t="s">
        <v>264</v>
      </c>
      <c r="AH671" s="790">
        <f t="shared" si="55"/>
        <v>0.1</v>
      </c>
      <c r="AI671" s="780" t="s">
        <v>222</v>
      </c>
      <c r="AJ671" s="790">
        <f t="shared" si="56"/>
        <v>0.15</v>
      </c>
      <c r="AK671" s="814">
        <f t="shared" si="57"/>
        <v>0.25</v>
      </c>
      <c r="AL671" s="815">
        <f>IFERROR(IF(AND(AF670="Probabilidad",AF671="Probabilidad"),(AL670-(+AL670*AK671)),IF(AND(AF670="Impacto",AF671="Probabilidad"),(AL669-(+AL669*AK671)),IF(AF671="Impacto",AL670,""))),"")</f>
        <v>0.12</v>
      </c>
      <c r="AM671" s="815">
        <f>IFERROR(IF(AND(AF670="Impacto",AF671="Impacto"),(AM670-(+AM670*AK671)),IF(AND(AF670="Probabilidad",AF671="Impacto"),(AM669-(+AM669*AK671)),IF(AF671="Probabilidad",AM670,""))),"")</f>
        <v>0.30000000000000004</v>
      </c>
      <c r="AN671" s="751" t="s">
        <v>223</v>
      </c>
      <c r="AO671" s="751" t="s">
        <v>291</v>
      </c>
      <c r="AP671" s="751" t="s">
        <v>241</v>
      </c>
      <c r="AQ671" s="751" t="s">
        <v>226</v>
      </c>
      <c r="AR671" s="1013"/>
      <c r="AS671" s="1767"/>
      <c r="AT671" s="1767"/>
      <c r="AU671" s="1769"/>
      <c r="AV671" s="1767"/>
      <c r="AW671" s="1767"/>
      <c r="AX671" s="1769"/>
      <c r="AY671" s="1769"/>
      <c r="AZ671" s="1769"/>
      <c r="BA671" s="1774"/>
      <c r="BB671" s="789"/>
      <c r="BC671" s="789"/>
      <c r="BD671" s="822" t="str">
        <f t="shared" si="53"/>
        <v/>
      </c>
      <c r="BE671" s="774"/>
      <c r="BF671" s="774"/>
      <c r="BG671" s="774"/>
      <c r="BH671" s="774"/>
      <c r="BI671" s="789"/>
      <c r="BJ671" s="789"/>
      <c r="BK671" s="789"/>
      <c r="BL671" s="789"/>
      <c r="BM671" s="791"/>
      <c r="BN671" s="791"/>
      <c r="BO671" s="791"/>
      <c r="BP671" s="791"/>
      <c r="BQ671" s="792"/>
      <c r="BR671" s="796"/>
      <c r="BS671" s="884"/>
      <c r="BT671" s="884"/>
      <c r="BU671" s="1051"/>
      <c r="BV671" s="1191"/>
      <c r="BW671" s="1191"/>
      <c r="BX671" s="1837"/>
      <c r="BY671" s="1853"/>
      <c r="BZ671" s="998"/>
    </row>
    <row r="672" spans="1:78" ht="16" x14ac:dyDescent="0.2">
      <c r="A672" s="1817"/>
      <c r="B672" s="1818"/>
      <c r="C672" s="1819"/>
      <c r="D672" s="1908"/>
      <c r="E672" s="1908"/>
      <c r="F672" s="1759"/>
      <c r="G672" s="1082"/>
      <c r="H672" s="1013"/>
      <c r="I672" s="1774"/>
      <c r="J672" s="1767"/>
      <c r="K672" s="1022"/>
      <c r="L672" s="995"/>
      <c r="M672" s="1169"/>
      <c r="N672" s="995"/>
      <c r="O672" s="995"/>
      <c r="P672" s="1191"/>
      <c r="Q672" s="1827"/>
      <c r="R672" s="1774"/>
      <c r="S672" s="1825"/>
      <c r="T672" s="1774"/>
      <c r="U672" s="1825"/>
      <c r="V672" s="1774"/>
      <c r="W672" s="1825"/>
      <c r="X672" s="1781"/>
      <c r="Y672" s="1825"/>
      <c r="Z672" s="1825"/>
      <c r="AA672" s="1769"/>
      <c r="AB672" s="812">
        <v>4</v>
      </c>
      <c r="AC672" s="774"/>
      <c r="AD672" s="774"/>
      <c r="AE672" s="774"/>
      <c r="AF672" s="813" t="str">
        <f t="shared" si="54"/>
        <v/>
      </c>
      <c r="AG672" s="780"/>
      <c r="AH672" s="790" t="str">
        <f t="shared" si="55"/>
        <v/>
      </c>
      <c r="AI672" s="780"/>
      <c r="AJ672" s="790" t="str">
        <f t="shared" si="56"/>
        <v/>
      </c>
      <c r="AK672" s="814" t="str">
        <f t="shared" si="57"/>
        <v/>
      </c>
      <c r="AL672" s="815" t="str">
        <f>IFERROR(IF(AND(AF671="Probabilidad",AF672="Probabilidad"),(AL671-(+AL671*AK672)),IF(AND(AF671="Impacto",AF672="Probabilidad"),(AL670-(+AL670*AK672)),IF(AF672="Impacto",AL671,""))),"")</f>
        <v/>
      </c>
      <c r="AM672" s="815" t="str">
        <f>IFERROR(IF(AND(AF671="Impacto",AF672="Impacto"),(AM671-(+AM671*AK672)),IF(AND(AF671="Probabilidad",AF672="Impacto"),(AM670-(+AM670*AK672)),IF(AF672="Probabilidad",AM671,""))),"")</f>
        <v/>
      </c>
      <c r="AN672" s="751"/>
      <c r="AO672" s="751"/>
      <c r="AP672" s="751"/>
      <c r="AQ672" s="751"/>
      <c r="AR672" s="1013"/>
      <c r="AS672" s="1767"/>
      <c r="AT672" s="1767"/>
      <c r="AU672" s="1769"/>
      <c r="AV672" s="1767"/>
      <c r="AW672" s="1767"/>
      <c r="AX672" s="1769"/>
      <c r="AY672" s="1769"/>
      <c r="AZ672" s="1769"/>
      <c r="BA672" s="1774"/>
      <c r="BB672" s="789"/>
      <c r="BC672" s="789"/>
      <c r="BD672" s="822" t="str">
        <f t="shared" si="53"/>
        <v/>
      </c>
      <c r="BE672" s="774"/>
      <c r="BF672" s="774"/>
      <c r="BG672" s="774"/>
      <c r="BH672" s="774"/>
      <c r="BI672" s="789"/>
      <c r="BJ672" s="789"/>
      <c r="BK672" s="789"/>
      <c r="BL672" s="789"/>
      <c r="BM672" s="791"/>
      <c r="BN672" s="791"/>
      <c r="BO672" s="791"/>
      <c r="BP672" s="791"/>
      <c r="BQ672" s="792"/>
      <c r="BR672" s="796"/>
      <c r="BS672" s="884"/>
      <c r="BT672" s="884"/>
      <c r="BU672" s="1051"/>
      <c r="BV672" s="1191"/>
      <c r="BW672" s="1191"/>
      <c r="BX672" s="1837"/>
      <c r="BY672" s="1853"/>
      <c r="BZ672" s="998"/>
    </row>
    <row r="673" spans="1:78" ht="16" x14ac:dyDescent="0.2">
      <c r="A673" s="1817"/>
      <c r="B673" s="1818"/>
      <c r="C673" s="1819"/>
      <c r="D673" s="1908"/>
      <c r="E673" s="1908"/>
      <c r="F673" s="1759"/>
      <c r="G673" s="1082"/>
      <c r="H673" s="1013"/>
      <c r="I673" s="1774"/>
      <c r="J673" s="1767"/>
      <c r="K673" s="1022"/>
      <c r="L673" s="995"/>
      <c r="M673" s="1169"/>
      <c r="N673" s="995"/>
      <c r="O673" s="995"/>
      <c r="P673" s="1191"/>
      <c r="Q673" s="1827"/>
      <c r="R673" s="1774"/>
      <c r="S673" s="1825"/>
      <c r="T673" s="1774"/>
      <c r="U673" s="1825"/>
      <c r="V673" s="1774"/>
      <c r="W673" s="1825"/>
      <c r="X673" s="1781"/>
      <c r="Y673" s="1825"/>
      <c r="Z673" s="1825"/>
      <c r="AA673" s="1769"/>
      <c r="AB673" s="812">
        <v>5</v>
      </c>
      <c r="AC673" s="774"/>
      <c r="AD673" s="774"/>
      <c r="AE673" s="774"/>
      <c r="AF673" s="813" t="str">
        <f t="shared" si="54"/>
        <v/>
      </c>
      <c r="AG673" s="780"/>
      <c r="AH673" s="790" t="str">
        <f t="shared" si="55"/>
        <v/>
      </c>
      <c r="AI673" s="780"/>
      <c r="AJ673" s="790" t="str">
        <f t="shared" si="56"/>
        <v/>
      </c>
      <c r="AK673" s="814" t="str">
        <f t="shared" si="57"/>
        <v/>
      </c>
      <c r="AL673" s="815" t="str">
        <f>IFERROR(IF(AND(AF672="Probabilidad",AF673="Probabilidad"),(AL672-(+AL672*AK673)),IF(AND(AF672="Impacto",AF673="Probabilidad"),(AL671-(+AL671*AK673)),IF(AF673="Impacto",AL672,""))),"")</f>
        <v/>
      </c>
      <c r="AM673" s="815" t="str">
        <f>IFERROR(IF(AND(AF672="Impacto",AF673="Impacto"),(AM672-(+AM672*AK673)),IF(AND(AF672="Probabilidad",AF673="Impacto"),(AM671-(+AM671*AK673)),IF(AF673="Probabilidad",AM672,""))),"")</f>
        <v/>
      </c>
      <c r="AN673" s="751"/>
      <c r="AO673" s="751"/>
      <c r="AP673" s="751"/>
      <c r="AQ673" s="751"/>
      <c r="AR673" s="1013"/>
      <c r="AS673" s="1767"/>
      <c r="AT673" s="1767"/>
      <c r="AU673" s="1769"/>
      <c r="AV673" s="1767"/>
      <c r="AW673" s="1767"/>
      <c r="AX673" s="1769"/>
      <c r="AY673" s="1769"/>
      <c r="AZ673" s="1769"/>
      <c r="BA673" s="1774"/>
      <c r="BB673" s="789"/>
      <c r="BC673" s="789"/>
      <c r="BD673" s="822" t="str">
        <f t="shared" si="53"/>
        <v/>
      </c>
      <c r="BE673" s="774"/>
      <c r="BF673" s="774"/>
      <c r="BG673" s="774"/>
      <c r="BH673" s="774"/>
      <c r="BI673" s="789"/>
      <c r="BJ673" s="789"/>
      <c r="BK673" s="789"/>
      <c r="BL673" s="789"/>
      <c r="BM673" s="791"/>
      <c r="BN673" s="791"/>
      <c r="BO673" s="791"/>
      <c r="BP673" s="791"/>
      <c r="BQ673" s="792"/>
      <c r="BR673" s="796"/>
      <c r="BS673" s="884"/>
      <c r="BT673" s="884"/>
      <c r="BU673" s="1051"/>
      <c r="BV673" s="1191"/>
      <c r="BW673" s="1191"/>
      <c r="BX673" s="1837"/>
      <c r="BY673" s="1853"/>
      <c r="BZ673" s="998"/>
    </row>
    <row r="674" spans="1:78" ht="17" thickBot="1" x14ac:dyDescent="0.25">
      <c r="A674" s="1817"/>
      <c r="B674" s="1818"/>
      <c r="C674" s="1819"/>
      <c r="D674" s="1908"/>
      <c r="E674" s="1908"/>
      <c r="F674" s="1759"/>
      <c r="G674" s="1083"/>
      <c r="H674" s="1014"/>
      <c r="I674" s="1775"/>
      <c r="J674" s="1768"/>
      <c r="K674" s="1023"/>
      <c r="L674" s="996"/>
      <c r="M674" s="1170"/>
      <c r="N674" s="996"/>
      <c r="O674" s="996"/>
      <c r="P674" s="1192"/>
      <c r="Q674" s="1828"/>
      <c r="R674" s="1775"/>
      <c r="S674" s="1826"/>
      <c r="T674" s="1775"/>
      <c r="U674" s="1826"/>
      <c r="V674" s="1775"/>
      <c r="W674" s="1826"/>
      <c r="X674" s="1782"/>
      <c r="Y674" s="1826"/>
      <c r="Z674" s="1826"/>
      <c r="AA674" s="1770"/>
      <c r="AB674" s="773">
        <v>6</v>
      </c>
      <c r="AC674" s="757"/>
      <c r="AD674" s="757"/>
      <c r="AE674" s="757"/>
      <c r="AF674" s="819" t="str">
        <f t="shared" si="54"/>
        <v/>
      </c>
      <c r="AG674" s="902"/>
      <c r="AH674" s="887" t="str">
        <f t="shared" si="55"/>
        <v/>
      </c>
      <c r="AI674" s="902"/>
      <c r="AJ674" s="887" t="str">
        <f t="shared" si="56"/>
        <v/>
      </c>
      <c r="AK674" s="889" t="str">
        <f t="shared" si="57"/>
        <v/>
      </c>
      <c r="AL674" s="815" t="str">
        <f>IFERROR(IF(AND(AF673="Probabilidad",AF674="Probabilidad"),(AL673-(+AL673*AK674)),IF(AND(AF673="Impacto",AF674="Probabilidad"),(AL672-(+AL672*AK674)),IF(AF674="Impacto",AL673,""))),"")</f>
        <v/>
      </c>
      <c r="AM674" s="815" t="str">
        <f>IFERROR(IF(AND(AF673="Impacto",AF674="Impacto"),(AM673-(+AM673*AK674)),IF(AND(AF673="Probabilidad",AF674="Impacto"),(AM672-(+AM672*AK674)),IF(AF674="Probabilidad",AM673,""))),"")</f>
        <v/>
      </c>
      <c r="AN674" s="51"/>
      <c r="AO674" s="51"/>
      <c r="AP674" s="51"/>
      <c r="AQ674" s="51"/>
      <c r="AR674" s="1014"/>
      <c r="AS674" s="1768"/>
      <c r="AT674" s="1768"/>
      <c r="AU674" s="1770"/>
      <c r="AV674" s="1768"/>
      <c r="AW674" s="1768"/>
      <c r="AX674" s="1770"/>
      <c r="AY674" s="1770"/>
      <c r="AZ674" s="1770"/>
      <c r="BA674" s="1775"/>
      <c r="BB674" s="770"/>
      <c r="BC674" s="770"/>
      <c r="BD674" s="762" t="str">
        <f t="shared" si="53"/>
        <v/>
      </c>
      <c r="BE674" s="757"/>
      <c r="BF674" s="757"/>
      <c r="BG674" s="757"/>
      <c r="BH674" s="757"/>
      <c r="BI674" s="770"/>
      <c r="BJ674" s="770"/>
      <c r="BK674" s="770"/>
      <c r="BL674" s="770"/>
      <c r="BM674" s="749"/>
      <c r="BN674" s="749"/>
      <c r="BO674" s="749"/>
      <c r="BP674" s="749"/>
      <c r="BQ674" s="766"/>
      <c r="BR674" s="890"/>
      <c r="BS674" s="891"/>
      <c r="BT674" s="891"/>
      <c r="BU674" s="1052"/>
      <c r="BV674" s="1192"/>
      <c r="BW674" s="1192"/>
      <c r="BX674" s="1838"/>
      <c r="BY674" s="1854"/>
      <c r="BZ674" s="999"/>
    </row>
    <row r="675" spans="1:78" ht="167" x14ac:dyDescent="0.2">
      <c r="A675" s="1817"/>
      <c r="B675" s="1818"/>
      <c r="C675" s="1819"/>
      <c r="D675" s="1908" t="s">
        <v>1387</v>
      </c>
      <c r="E675" s="1908" t="s">
        <v>1033</v>
      </c>
      <c r="F675" s="1759">
        <v>10</v>
      </c>
      <c r="G675" s="1081" t="s">
        <v>2138</v>
      </c>
      <c r="H675" s="1012" t="s">
        <v>1243</v>
      </c>
      <c r="I675" s="1015" t="s">
        <v>1215</v>
      </c>
      <c r="J675" s="1812" t="str">
        <f>IF(D675="","",IF(D675="RG",[1]Árbol!A686,IF(D675="RIC",[1]Árbol!A686,IF(D675="RLAFT",[1]Árbol!A686,IF(D675="RF",[1]Árbol!A686,IF(I675="","",(CONCATENATE(I675," ",$M$3," ",G675," ",$M$4," ",O675," ",$M$5," ",N675))))))))</f>
        <v>Pérdida de Disponibilidad de FILESERVER (En tierra)  1 y 2. Mal funcionamiento del equipo y/o software
3. Perdida de información  1 . Mantenimiento insuficiente
2. Ausencia de monitoreo a los mantenimientos
3. Ausencia de planes de contingencia de TI
4. Falta de respaldo a la configuracion del servidor
5. Falta de monitoreo de la Plataforma (File server)</v>
      </c>
      <c r="K675" s="1021" t="s">
        <v>313</v>
      </c>
      <c r="L675" s="994" t="s">
        <v>562</v>
      </c>
      <c r="M675" s="1168" t="s">
        <v>1389</v>
      </c>
      <c r="N675" s="994" t="s">
        <v>2143</v>
      </c>
      <c r="O675" s="994" t="s">
        <v>2144</v>
      </c>
      <c r="P675" s="1075" t="s">
        <v>1392</v>
      </c>
      <c r="Q675" s="1133" t="s">
        <v>1392</v>
      </c>
      <c r="R675" s="1015" t="s">
        <v>250</v>
      </c>
      <c r="S675" s="1824">
        <f>IF(R675="Muy Alta",100%,IF(R675="Alta",80%,IF(R675="Media",60%,IF(R675="Baja",40%,IF(R675="Muy Baja",20%,"")))))</f>
        <v>0.4</v>
      </c>
      <c r="T675" s="1015" t="s">
        <v>317</v>
      </c>
      <c r="U675" s="1824">
        <f>IF(T675="Catastrófico",100%,IF(T675="Mayor",80%,IF(T675="Moderado",60%,IF(T675="Menor",40%,IF(T675="Leve",20%,"")))))</f>
        <v>0.2</v>
      </c>
      <c r="V675" s="1015" t="s">
        <v>251</v>
      </c>
      <c r="W675" s="1824">
        <f>IF(V675="Catastrófico",100%,IF(V675="Mayor",80%,IF(V675="Moderado",60%,IF(V675="Menor",40%,IF(V675="Leve",20%,"")))))</f>
        <v>0.4</v>
      </c>
      <c r="X675" s="1029" t="str">
        <f>IF(Y675=100%,"Catastrófico",IF(Y675=80%,"Mayor",IF(Y675=60%,"Moderado",IF(Y675=40%,"Menor",IF(Y675=20%,"Leve","")))))</f>
        <v>Menor</v>
      </c>
      <c r="Y675" s="1824">
        <f>IF(AND(U675="",W675=""),"",MAX(U675,W675))</f>
        <v>0.4</v>
      </c>
      <c r="Z675" s="1824" t="str">
        <f>CONCATENATE(R675,X675)</f>
        <v>BajaMenor</v>
      </c>
      <c r="AA675" s="1032" t="str">
        <f>IF(Z675="Muy AltaLeve","Alto",IF(Z675="Muy AltaMenor","Alto",IF(Z675="Muy AltaModerado","Alto",IF(Z675="Muy AltaMayor","Alto",IF(Z675="Muy AltaCatastrófico","Extremo",IF(Z675="AltaLeve","Moderado",IF(Z675="AltaMenor","Moderado",IF(Z675="AltaModerado","Alto",IF(Z675="AltaMayor","Alto",IF(Z675="AltaCatastrófico","Extremo",IF(Z675="MediaLeve","Moderado",IF(Z675="MediaMenor","Moderado",IF(Z675="MediaModerado","Moderado",IF(Z675="MediaMayor","Alto",IF(Z675="MediaCatastrófico","Extremo",IF(Z675="BajaLeve","Bajo",IF(Z675="BajaMenor","Moderado",IF(Z675="BajaModerado","Moderado",IF(Z675="BajaMayor","Alto",IF(Z675="BajaCatastrófico","Extremo",IF(Z675="Muy BajaLeve","Bajo",IF(Z675="Muy BajaMenor","Bajo",IF(Z675="Muy BajaModerado","Moderado",IF(Z675="Muy BajaMayor","Alto",IF(Z675="Muy BajaCatastrófico","Extremo","")))))))))))))))))))))))))</f>
        <v>Moderado</v>
      </c>
      <c r="AB675" s="97">
        <v>1</v>
      </c>
      <c r="AC675" s="9" t="s">
        <v>2145</v>
      </c>
      <c r="AD675" s="9">
        <v>3</v>
      </c>
      <c r="AE675" s="9" t="s">
        <v>1762</v>
      </c>
      <c r="AF675" s="99" t="str">
        <f t="shared" si="54"/>
        <v>Probabilidad</v>
      </c>
      <c r="AG675" s="10" t="s">
        <v>221</v>
      </c>
      <c r="AH675" s="787">
        <f t="shared" si="55"/>
        <v>0.25</v>
      </c>
      <c r="AI675" s="10" t="s">
        <v>222</v>
      </c>
      <c r="AJ675" s="787">
        <f t="shared" si="56"/>
        <v>0.15</v>
      </c>
      <c r="AK675" s="101">
        <f t="shared" si="57"/>
        <v>0.4</v>
      </c>
      <c r="AL675" s="100">
        <f>IFERROR(IF(AF675="Probabilidad",(S675-(+S675*AK675)),IF(AF675="Impacto",S675,"")),"")</f>
        <v>0.24</v>
      </c>
      <c r="AM675" s="100">
        <f>IFERROR(IF(AF675="Impacto",(Y675-(+Y675*AK675)),IF(AF675="Probabilidad",Y675,"")),"")</f>
        <v>0.4</v>
      </c>
      <c r="AN675" s="50" t="s">
        <v>859</v>
      </c>
      <c r="AO675" s="50" t="s">
        <v>291</v>
      </c>
      <c r="AP675" s="50" t="s">
        <v>241</v>
      </c>
      <c r="AQ675" s="50" t="s">
        <v>226</v>
      </c>
      <c r="AR675" s="1764" t="s">
        <v>2141</v>
      </c>
      <c r="AS675" s="1035">
        <f>S675</f>
        <v>0.4</v>
      </c>
      <c r="AT675" s="1035">
        <f>IF(AL675="","",MIN(AL675:AL680))</f>
        <v>8.3999999999999991E-2</v>
      </c>
      <c r="AU675" s="1032" t="str">
        <f>IFERROR(IF(AT675="","",IF(AT675&lt;=0.2,"Muy Baja",IF(AT675&lt;=0.4,"Baja",IF(AT675&lt;=0.6,"Media",IF(AT675&lt;=0.8,"Alta","Muy Alta"))))),"")</f>
        <v>Muy Baja</v>
      </c>
      <c r="AV675" s="1035">
        <f>Y675</f>
        <v>0.4</v>
      </c>
      <c r="AW675" s="1035">
        <f>IF(AM675="","",MIN(AM675:AM680))</f>
        <v>0.30000000000000004</v>
      </c>
      <c r="AX675" s="1032" t="str">
        <f>IFERROR(IF(AW675="","",IF(AW675&lt;=0.2,"Leve",IF(AW675&lt;=0.4,"Menor",IF(AW675&lt;=0.6,"Moderado",IF(AW675&lt;=0.8,"Mayor","Catastrófico"))))),"")</f>
        <v>Menor</v>
      </c>
      <c r="AY675" s="1032" t="str">
        <f>AA675</f>
        <v>Moderado</v>
      </c>
      <c r="AZ675" s="1032" t="str">
        <f>IFERROR(IF(OR(AND(AU675="Muy Baja",AX675="Leve"),AND(AU675="Muy Baja",AX675="Menor"),AND(AU675="Baja",AX675="Leve")),"Bajo",IF(OR(AND(AU675="Muy baja",AX675="Moderado"),AND(AU675="Baja",AX675="Menor"),AND(AU675="Baja",AX675="Moderado"),AND(AU675="Media",AX675="Leve"),AND(AU675="Media",AX675="Menor"),AND(AU675="Media",AX675="Moderado"),AND(AU675="Alta",AX675="Leve"),AND(AU675="Alta",AX675="Menor")),"Moderado",IF(OR(AND(AU675="Muy Baja",AX675="Mayor"),AND(AU675="Baja",AX675="Mayor"),AND(AU675="Media",AX675="Mayor"),AND(AU675="Alta",AX675="Moderado"),AND(AU675="Alta",AX675="Mayor"),AND(AU675="Muy Alta",AX675="Leve"),AND(AU675="Muy Alta",AX675="Menor"),AND(AU675="Muy Alta",AX675="Moderado"),AND(AU675="Muy Alta",AX675="Mayor")),"Alto",IF(OR(AND(AU675="Muy Baja",AX675="Catastrófico"),AND(AU675="Baja",AX675="Catastrófico"),AND(AU675="Media",AX675="Catastrófico"),AND(AU675="Alta",AX675="Catastrófico"),AND(AU675="Muy Alta",AX675="Catastrófico")),"Extremo","")))),"")</f>
        <v>Bajo</v>
      </c>
      <c r="BA675" s="1015" t="s">
        <v>255</v>
      </c>
      <c r="BB675" s="46"/>
      <c r="BC675" s="46"/>
      <c r="BD675" s="103" t="str">
        <f t="shared" si="53"/>
        <v/>
      </c>
      <c r="BE675" s="9"/>
      <c r="BF675" s="9"/>
      <c r="BG675" s="9"/>
      <c r="BH675" s="9"/>
      <c r="BI675" s="46"/>
      <c r="BJ675" s="46"/>
      <c r="BK675" s="46"/>
      <c r="BL675" s="46"/>
      <c r="BM675" s="48"/>
      <c r="BN675" s="48"/>
      <c r="BO675" s="48"/>
      <c r="BP675" s="48"/>
      <c r="BQ675" s="104"/>
      <c r="BR675" s="797"/>
      <c r="BS675" s="883"/>
      <c r="BT675" s="883"/>
      <c r="BU675" s="1050"/>
      <c r="BV675" s="1075"/>
      <c r="BW675" s="1075"/>
      <c r="BX675" s="1836"/>
      <c r="BY675" s="1852"/>
      <c r="BZ675" s="997"/>
    </row>
    <row r="676" spans="1:78" ht="145" x14ac:dyDescent="0.2">
      <c r="A676" s="1817"/>
      <c r="B676" s="1818"/>
      <c r="C676" s="1819"/>
      <c r="D676" s="1908"/>
      <c r="E676" s="1908"/>
      <c r="F676" s="1759"/>
      <c r="G676" s="1082"/>
      <c r="H676" s="1013"/>
      <c r="I676" s="1774"/>
      <c r="J676" s="1767"/>
      <c r="K676" s="1022"/>
      <c r="L676" s="995"/>
      <c r="M676" s="1169"/>
      <c r="N676" s="995"/>
      <c r="O676" s="995"/>
      <c r="P676" s="1191"/>
      <c r="Q676" s="1827"/>
      <c r="R676" s="1774"/>
      <c r="S676" s="1825"/>
      <c r="T676" s="1774"/>
      <c r="U676" s="1825"/>
      <c r="V676" s="1774"/>
      <c r="W676" s="1825"/>
      <c r="X676" s="1781"/>
      <c r="Y676" s="1825"/>
      <c r="Z676" s="1825"/>
      <c r="AA676" s="1769"/>
      <c r="AB676" s="812">
        <v>2</v>
      </c>
      <c r="AC676" s="774" t="s">
        <v>2141</v>
      </c>
      <c r="AD676" s="774">
        <v>5</v>
      </c>
      <c r="AE676" s="774" t="s">
        <v>1408</v>
      </c>
      <c r="AF676" s="813" t="str">
        <f t="shared" si="54"/>
        <v>Probabilidad</v>
      </c>
      <c r="AG676" s="780" t="s">
        <v>221</v>
      </c>
      <c r="AH676" s="790">
        <f t="shared" si="55"/>
        <v>0.25</v>
      </c>
      <c r="AI676" s="780" t="s">
        <v>734</v>
      </c>
      <c r="AJ676" s="790">
        <f t="shared" si="56"/>
        <v>0.25</v>
      </c>
      <c r="AK676" s="814">
        <f t="shared" si="57"/>
        <v>0.5</v>
      </c>
      <c r="AL676" s="815">
        <f>IFERROR(IF(AND(AF675="Probabilidad",AF676="Probabilidad"),(AL675-(+AL675*AK676)),IF(AF676="Probabilidad",(S675-(+S675*AK676)),IF(AF676="Impacto",AL675,""))),"")</f>
        <v>0.12</v>
      </c>
      <c r="AM676" s="815">
        <f>IFERROR(IF(AND(AF675="Impacto",AF676="Impacto"),(AM675-(+AM675*AK676)),IF(AF676="Impacto",(Y675-(Y675*AK676)),IF(AF676="Probabilidad",AM675,""))),"")</f>
        <v>0.4</v>
      </c>
      <c r="AN676" s="751" t="s">
        <v>223</v>
      </c>
      <c r="AO676" s="751" t="s">
        <v>443</v>
      </c>
      <c r="AP676" s="751" t="s">
        <v>241</v>
      </c>
      <c r="AQ676" s="751" t="s">
        <v>242</v>
      </c>
      <c r="AR676" s="1013"/>
      <c r="AS676" s="1767"/>
      <c r="AT676" s="1767"/>
      <c r="AU676" s="1769"/>
      <c r="AV676" s="1767"/>
      <c r="AW676" s="1767"/>
      <c r="AX676" s="1769"/>
      <c r="AY676" s="1769"/>
      <c r="AZ676" s="1769"/>
      <c r="BA676" s="1774"/>
      <c r="BB676" s="789"/>
      <c r="BC676" s="789"/>
      <c r="BD676" s="822" t="str">
        <f t="shared" si="53"/>
        <v/>
      </c>
      <c r="BE676" s="774"/>
      <c r="BF676" s="774"/>
      <c r="BG676" s="774"/>
      <c r="BH676" s="774"/>
      <c r="BI676" s="789"/>
      <c r="BJ676" s="789"/>
      <c r="BK676" s="789"/>
      <c r="BL676" s="789"/>
      <c r="BM676" s="791"/>
      <c r="BN676" s="791"/>
      <c r="BO676" s="791"/>
      <c r="BP676" s="791"/>
      <c r="BQ676" s="792"/>
      <c r="BR676" s="796"/>
      <c r="BS676" s="884"/>
      <c r="BT676" s="884"/>
      <c r="BU676" s="1051"/>
      <c r="BV676" s="1191"/>
      <c r="BW676" s="1191"/>
      <c r="BX676" s="1837"/>
      <c r="BY676" s="1853"/>
      <c r="BZ676" s="998"/>
    </row>
    <row r="677" spans="1:78" ht="145" x14ac:dyDescent="0.2">
      <c r="A677" s="1817"/>
      <c r="B677" s="1818"/>
      <c r="C677" s="1819"/>
      <c r="D677" s="1908"/>
      <c r="E677" s="1908"/>
      <c r="F677" s="1759"/>
      <c r="G677" s="1082"/>
      <c r="H677" s="1013"/>
      <c r="I677" s="1774"/>
      <c r="J677" s="1767"/>
      <c r="K677" s="1022"/>
      <c r="L677" s="995"/>
      <c r="M677" s="1169"/>
      <c r="N677" s="995"/>
      <c r="O677" s="995"/>
      <c r="P677" s="1191"/>
      <c r="Q677" s="1827"/>
      <c r="R677" s="1774"/>
      <c r="S677" s="1825"/>
      <c r="T677" s="1774"/>
      <c r="U677" s="1825"/>
      <c r="V677" s="1774"/>
      <c r="W677" s="1825"/>
      <c r="X677" s="1781"/>
      <c r="Y677" s="1825"/>
      <c r="Z677" s="1825"/>
      <c r="AA677" s="1769"/>
      <c r="AB677" s="812">
        <v>3</v>
      </c>
      <c r="AC677" s="774" t="s">
        <v>2146</v>
      </c>
      <c r="AD677" s="774">
        <v>4</v>
      </c>
      <c r="AE677" s="774" t="s">
        <v>1590</v>
      </c>
      <c r="AF677" s="813" t="str">
        <f t="shared" si="54"/>
        <v>Probabilidad</v>
      </c>
      <c r="AG677" s="780" t="s">
        <v>281</v>
      </c>
      <c r="AH677" s="790">
        <f t="shared" si="55"/>
        <v>0.15</v>
      </c>
      <c r="AI677" s="780" t="s">
        <v>222</v>
      </c>
      <c r="AJ677" s="790">
        <f t="shared" si="56"/>
        <v>0.15</v>
      </c>
      <c r="AK677" s="814">
        <f t="shared" si="57"/>
        <v>0.3</v>
      </c>
      <c r="AL677" s="815">
        <f>IFERROR(IF(AND(AF676="Probabilidad",AF677="Probabilidad"),(AL676-(+AL676*AK677)),IF(AND(AF676="Impacto",AF677="Probabilidad"),(AL675-(+AL675*AK677)),IF(AF677="Impacto",AL676,""))),"")</f>
        <v>8.3999999999999991E-2</v>
      </c>
      <c r="AM677" s="815">
        <f>IFERROR(IF(AND(AF676="Impacto",AF677="Impacto"),(AM676-(+AM676*AK677)),IF(AND(AF676="Probabilidad",AF677="Impacto"),(AM675-(+AM675*AK677)),IF(AF677="Probabilidad",AM676,""))),"")</f>
        <v>0.4</v>
      </c>
      <c r="AN677" s="751" t="s">
        <v>223</v>
      </c>
      <c r="AO677" s="751" t="s">
        <v>443</v>
      </c>
      <c r="AP677" s="751" t="s">
        <v>241</v>
      </c>
      <c r="AQ677" s="751" t="s">
        <v>226</v>
      </c>
      <c r="AR677" s="1013"/>
      <c r="AS677" s="1767"/>
      <c r="AT677" s="1767"/>
      <c r="AU677" s="1769"/>
      <c r="AV677" s="1767"/>
      <c r="AW677" s="1767"/>
      <c r="AX677" s="1769"/>
      <c r="AY677" s="1769"/>
      <c r="AZ677" s="1769"/>
      <c r="BA677" s="1774"/>
      <c r="BB677" s="789"/>
      <c r="BC677" s="789"/>
      <c r="BD677" s="822" t="str">
        <f t="shared" si="53"/>
        <v/>
      </c>
      <c r="BE677" s="774"/>
      <c r="BF677" s="774"/>
      <c r="BG677" s="774"/>
      <c r="BH677" s="774"/>
      <c r="BI677" s="789"/>
      <c r="BJ677" s="789"/>
      <c r="BK677" s="789"/>
      <c r="BL677" s="789"/>
      <c r="BM677" s="791"/>
      <c r="BN677" s="791"/>
      <c r="BO677" s="791"/>
      <c r="BP677" s="791"/>
      <c r="BQ677" s="792"/>
      <c r="BR677" s="796"/>
      <c r="BS677" s="884"/>
      <c r="BT677" s="884"/>
      <c r="BU677" s="1051"/>
      <c r="BV677" s="1191"/>
      <c r="BW677" s="1191"/>
      <c r="BX677" s="1837"/>
      <c r="BY677" s="1853"/>
      <c r="BZ677" s="998"/>
    </row>
    <row r="678" spans="1:78" ht="167" x14ac:dyDescent="0.2">
      <c r="A678" s="1817"/>
      <c r="B678" s="1818"/>
      <c r="C678" s="1819"/>
      <c r="D678" s="1908"/>
      <c r="E678" s="1908"/>
      <c r="F678" s="1759"/>
      <c r="G678" s="1082"/>
      <c r="H678" s="1013"/>
      <c r="I678" s="1774"/>
      <c r="J678" s="1767"/>
      <c r="K678" s="1022"/>
      <c r="L678" s="995"/>
      <c r="M678" s="1169"/>
      <c r="N678" s="995"/>
      <c r="O678" s="995"/>
      <c r="P678" s="1191"/>
      <c r="Q678" s="1827"/>
      <c r="R678" s="1774"/>
      <c r="S678" s="1825"/>
      <c r="T678" s="1774"/>
      <c r="U678" s="1825"/>
      <c r="V678" s="1774"/>
      <c r="W678" s="1825"/>
      <c r="X678" s="1781"/>
      <c r="Y678" s="1825"/>
      <c r="Z678" s="1825"/>
      <c r="AA678" s="1769"/>
      <c r="AB678" s="812">
        <v>4</v>
      </c>
      <c r="AC678" s="774" t="s">
        <v>2147</v>
      </c>
      <c r="AD678" s="774">
        <v>1</v>
      </c>
      <c r="AE678" s="774" t="s">
        <v>1590</v>
      </c>
      <c r="AF678" s="813" t="str">
        <f t="shared" si="54"/>
        <v>Impacto</v>
      </c>
      <c r="AG678" s="780" t="s">
        <v>264</v>
      </c>
      <c r="AH678" s="790">
        <f t="shared" si="55"/>
        <v>0.1</v>
      </c>
      <c r="AI678" s="780" t="s">
        <v>222</v>
      </c>
      <c r="AJ678" s="790">
        <f t="shared" si="56"/>
        <v>0.15</v>
      </c>
      <c r="AK678" s="814">
        <f t="shared" si="57"/>
        <v>0.25</v>
      </c>
      <c r="AL678" s="815">
        <f>IFERROR(IF(AND(AF677="Probabilidad",AF678="Probabilidad"),(AL677-(+AL677*AK678)),IF(AND(AF677="Impacto",AF678="Probabilidad"),(AL676-(+AL676*AK678)),IF(AF678="Impacto",AL677,""))),"")</f>
        <v>8.3999999999999991E-2</v>
      </c>
      <c r="AM678" s="815">
        <f>IFERROR(IF(AND(AF677="Impacto",AF678="Impacto"),(AM677-(+AM677*AK678)),IF(AND(AF677="Probabilidad",AF678="Impacto"),(AM676-(+AM676*AK678)),IF(AF678="Probabilidad",AM677,""))),"")</f>
        <v>0.30000000000000004</v>
      </c>
      <c r="AN678" s="751" t="s">
        <v>223</v>
      </c>
      <c r="AO678" s="751" t="s">
        <v>291</v>
      </c>
      <c r="AP678" s="751" t="s">
        <v>241</v>
      </c>
      <c r="AQ678" s="751" t="s">
        <v>226</v>
      </c>
      <c r="AR678" s="1013"/>
      <c r="AS678" s="1767"/>
      <c r="AT678" s="1767"/>
      <c r="AU678" s="1769"/>
      <c r="AV678" s="1767"/>
      <c r="AW678" s="1767"/>
      <c r="AX678" s="1769"/>
      <c r="AY678" s="1769"/>
      <c r="AZ678" s="1769"/>
      <c r="BA678" s="1774"/>
      <c r="BB678" s="789"/>
      <c r="BC678" s="789"/>
      <c r="BD678" s="822" t="str">
        <f t="shared" si="53"/>
        <v/>
      </c>
      <c r="BE678" s="774"/>
      <c r="BF678" s="774"/>
      <c r="BG678" s="774"/>
      <c r="BH678" s="774"/>
      <c r="BI678" s="789"/>
      <c r="BJ678" s="789"/>
      <c r="BK678" s="789"/>
      <c r="BL678" s="789"/>
      <c r="BM678" s="791"/>
      <c r="BN678" s="791"/>
      <c r="BO678" s="791"/>
      <c r="BP678" s="791"/>
      <c r="BQ678" s="792"/>
      <c r="BR678" s="796"/>
      <c r="BS678" s="884"/>
      <c r="BT678" s="884"/>
      <c r="BU678" s="1051"/>
      <c r="BV678" s="1191"/>
      <c r="BW678" s="1191"/>
      <c r="BX678" s="1837"/>
      <c r="BY678" s="1853"/>
      <c r="BZ678" s="998"/>
    </row>
    <row r="679" spans="1:78" ht="16" x14ac:dyDescent="0.2">
      <c r="A679" s="1817"/>
      <c r="B679" s="1818"/>
      <c r="C679" s="1819"/>
      <c r="D679" s="1908"/>
      <c r="E679" s="1908"/>
      <c r="F679" s="1759"/>
      <c r="G679" s="1082"/>
      <c r="H679" s="1013"/>
      <c r="I679" s="1774"/>
      <c r="J679" s="1767"/>
      <c r="K679" s="1022"/>
      <c r="L679" s="995"/>
      <c r="M679" s="1169"/>
      <c r="N679" s="995"/>
      <c r="O679" s="995"/>
      <c r="P679" s="1191"/>
      <c r="Q679" s="1827"/>
      <c r="R679" s="1774"/>
      <c r="S679" s="1825"/>
      <c r="T679" s="1774"/>
      <c r="U679" s="1825"/>
      <c r="V679" s="1774"/>
      <c r="W679" s="1825"/>
      <c r="X679" s="1781"/>
      <c r="Y679" s="1825"/>
      <c r="Z679" s="1825"/>
      <c r="AA679" s="1769"/>
      <c r="AB679" s="812">
        <v>5</v>
      </c>
      <c r="AC679" s="774"/>
      <c r="AD679" s="774"/>
      <c r="AE679" s="774"/>
      <c r="AF679" s="813" t="str">
        <f t="shared" si="54"/>
        <v/>
      </c>
      <c r="AG679" s="780"/>
      <c r="AH679" s="790" t="str">
        <f t="shared" si="55"/>
        <v/>
      </c>
      <c r="AI679" s="780"/>
      <c r="AJ679" s="790" t="str">
        <f t="shared" si="56"/>
        <v/>
      </c>
      <c r="AK679" s="814" t="str">
        <f t="shared" si="57"/>
        <v/>
      </c>
      <c r="AL679" s="815" t="str">
        <f>IFERROR(IF(AND(AF678="Probabilidad",AF679="Probabilidad"),(AL678-(+AL678*AK679)),IF(AND(AF678="Impacto",AF679="Probabilidad"),(AL677-(+AL677*AK679)),IF(AF679="Impacto",AL678,""))),"")</f>
        <v/>
      </c>
      <c r="AM679" s="815" t="str">
        <f>IFERROR(IF(AND(AF678="Impacto",AF679="Impacto"),(AM678-(+AM678*AK679)),IF(AND(AF678="Probabilidad",AF679="Impacto"),(AM677-(+AM677*AK679)),IF(AF679="Probabilidad",AM678,""))),"")</f>
        <v/>
      </c>
      <c r="AN679" s="751"/>
      <c r="AO679" s="751"/>
      <c r="AP679" s="751"/>
      <c r="AQ679" s="751"/>
      <c r="AR679" s="1013"/>
      <c r="AS679" s="1767"/>
      <c r="AT679" s="1767"/>
      <c r="AU679" s="1769"/>
      <c r="AV679" s="1767"/>
      <c r="AW679" s="1767"/>
      <c r="AX679" s="1769"/>
      <c r="AY679" s="1769"/>
      <c r="AZ679" s="1769"/>
      <c r="BA679" s="1774"/>
      <c r="BB679" s="789"/>
      <c r="BC679" s="789"/>
      <c r="BD679" s="822" t="str">
        <f t="shared" si="53"/>
        <v/>
      </c>
      <c r="BE679" s="774"/>
      <c r="BF679" s="774"/>
      <c r="BG679" s="774"/>
      <c r="BH679" s="774"/>
      <c r="BI679" s="789"/>
      <c r="BJ679" s="789"/>
      <c r="BK679" s="789"/>
      <c r="BL679" s="789"/>
      <c r="BM679" s="791"/>
      <c r="BN679" s="791"/>
      <c r="BO679" s="791"/>
      <c r="BP679" s="791"/>
      <c r="BQ679" s="792"/>
      <c r="BR679" s="796"/>
      <c r="BS679" s="884"/>
      <c r="BT679" s="884"/>
      <c r="BU679" s="1051"/>
      <c r="BV679" s="1191"/>
      <c r="BW679" s="1191"/>
      <c r="BX679" s="1837"/>
      <c r="BY679" s="1853"/>
      <c r="BZ679" s="998"/>
    </row>
    <row r="680" spans="1:78" ht="17" thickBot="1" x14ac:dyDescent="0.25">
      <c r="A680" s="1817"/>
      <c r="B680" s="1818"/>
      <c r="C680" s="1819"/>
      <c r="D680" s="1908"/>
      <c r="E680" s="1908"/>
      <c r="F680" s="1759"/>
      <c r="G680" s="1083"/>
      <c r="H680" s="1014"/>
      <c r="I680" s="1775"/>
      <c r="J680" s="1768"/>
      <c r="K680" s="1023"/>
      <c r="L680" s="996"/>
      <c r="M680" s="1170"/>
      <c r="N680" s="996"/>
      <c r="O680" s="996"/>
      <c r="P680" s="1192"/>
      <c r="Q680" s="1828"/>
      <c r="R680" s="1775"/>
      <c r="S680" s="1826"/>
      <c r="T680" s="1775"/>
      <c r="U680" s="1826"/>
      <c r="V680" s="1775"/>
      <c r="W680" s="1826"/>
      <c r="X680" s="1782"/>
      <c r="Y680" s="1826"/>
      <c r="Z680" s="1826"/>
      <c r="AA680" s="1770"/>
      <c r="AB680" s="773">
        <v>6</v>
      </c>
      <c r="AC680" s="757"/>
      <c r="AD680" s="757"/>
      <c r="AE680" s="757"/>
      <c r="AF680" s="896" t="str">
        <f t="shared" si="54"/>
        <v/>
      </c>
      <c r="AG680" s="888"/>
      <c r="AH680" s="887" t="str">
        <f t="shared" si="55"/>
        <v/>
      </c>
      <c r="AI680" s="888"/>
      <c r="AJ680" s="887" t="str">
        <f t="shared" si="56"/>
        <v/>
      </c>
      <c r="AK680" s="889" t="str">
        <f t="shared" si="57"/>
        <v/>
      </c>
      <c r="AL680" s="935" t="str">
        <f>IFERROR(IF(AND(AF679="Probabilidad",AF680="Probabilidad"),(AL679-(+AL679*AK680)),IF(AND(AF679="Impacto",AF680="Probabilidad"),(AL678-(+AL678*AK680)),IF(AF680="Impacto",AL679,""))),"")</f>
        <v/>
      </c>
      <c r="AM680" s="935" t="str">
        <f>IFERROR(IF(AND(AF679="Impacto",AF680="Impacto"),(AM679-(+AM679*AK680)),IF(AND(AF679="Probabilidad",AF680="Impacto"),(AM678-(+AM678*AK680)),IF(AF680="Probabilidad",AM679,""))),"")</f>
        <v/>
      </c>
      <c r="AN680" s="51"/>
      <c r="AO680" s="51"/>
      <c r="AP680" s="51"/>
      <c r="AQ680" s="51"/>
      <c r="AR680" s="1014"/>
      <c r="AS680" s="1768"/>
      <c r="AT680" s="1768"/>
      <c r="AU680" s="1770"/>
      <c r="AV680" s="1768"/>
      <c r="AW680" s="1768"/>
      <c r="AX680" s="1770"/>
      <c r="AY680" s="1770"/>
      <c r="AZ680" s="1770"/>
      <c r="BA680" s="1775"/>
      <c r="BB680" s="770"/>
      <c r="BC680" s="770"/>
      <c r="BD680" s="762" t="str">
        <f t="shared" si="53"/>
        <v/>
      </c>
      <c r="BE680" s="757"/>
      <c r="BF680" s="757"/>
      <c r="BG680" s="757"/>
      <c r="BH680" s="757"/>
      <c r="BI680" s="770"/>
      <c r="BJ680" s="770"/>
      <c r="BK680" s="770"/>
      <c r="BL680" s="770"/>
      <c r="BM680" s="749"/>
      <c r="BN680" s="749"/>
      <c r="BO680" s="749"/>
      <c r="BP680" s="749"/>
      <c r="BQ680" s="766"/>
      <c r="BR680" s="890"/>
      <c r="BS680" s="891"/>
      <c r="BT680" s="891"/>
      <c r="BU680" s="1052"/>
      <c r="BV680" s="1192"/>
      <c r="BW680" s="1192"/>
      <c r="BX680" s="1838"/>
      <c r="BY680" s="1854"/>
      <c r="BZ680" s="999"/>
    </row>
    <row r="681" spans="1:78" ht="167" x14ac:dyDescent="0.2">
      <c r="A681" s="1817"/>
      <c r="B681" s="1818"/>
      <c r="C681" s="1819"/>
      <c r="D681" s="1908" t="s">
        <v>1387</v>
      </c>
      <c r="E681" s="1908" t="s">
        <v>1033</v>
      </c>
      <c r="F681" s="1759">
        <v>11</v>
      </c>
      <c r="G681" s="1081" t="s">
        <v>2148</v>
      </c>
      <c r="H681" s="1012" t="s">
        <v>1247</v>
      </c>
      <c r="I681" s="1015" t="s">
        <v>1218</v>
      </c>
      <c r="J681" s="1812" t="str">
        <f>IF(D681="","",IF(D681="RG",[1]Árbol!A692,IF(D681="RIC",[1]Árbol!A692,IF(D681="RLAFT",[1]Árbol!A692,IF(D681="RF",[1]Árbol!A692,IF(I681="","",(CONCATENATE(I681," ",$M$3," ",G681," ",$M$4," ",O681," ",$M$5," ",N681))))))))</f>
        <v>Pérdida de confidencialidad e integridad de FILESERVER (Nube Azure)  1. Pérdida, borrado, modificación o acceso no autorizado a la información.
2. Error en el uso  1. Desconocimiento de politicas de seguridad relacionadas con el gestión de contraseñas.
2. Desconocimiento del funcionamiento de la infraestructura
3. 4. Falta de respaldo al servidor</v>
      </c>
      <c r="K681" s="1021" t="s">
        <v>313</v>
      </c>
      <c r="L681" s="994" t="s">
        <v>562</v>
      </c>
      <c r="M681" s="1168" t="s">
        <v>1389</v>
      </c>
      <c r="N681" s="994" t="s">
        <v>2149</v>
      </c>
      <c r="O681" s="994" t="s">
        <v>2150</v>
      </c>
      <c r="P681" s="1075" t="s">
        <v>1392</v>
      </c>
      <c r="Q681" s="1133" t="s">
        <v>1392</v>
      </c>
      <c r="R681" s="1015" t="s">
        <v>269</v>
      </c>
      <c r="S681" s="1824">
        <f>IF(R681="Muy Alta",100%,IF(R681="Alta",80%,IF(R681="Media",60%,IF(R681="Baja",40%,IF(R681="Muy Baja",20%,"")))))</f>
        <v>0.2</v>
      </c>
      <c r="T681" s="1015" t="s">
        <v>251</v>
      </c>
      <c r="U681" s="1824">
        <f>IF(T681="Catastrófico",100%,IF(T681="Mayor",80%,IF(T681="Moderado",60%,IF(T681="Menor",40%,IF(T681="Leve",20%,"")))))</f>
        <v>0.4</v>
      </c>
      <c r="V681" s="1015" t="s">
        <v>251</v>
      </c>
      <c r="W681" s="1824">
        <f>IF(V681="Catastrófico",100%,IF(V681="Mayor",80%,IF(V681="Moderado",60%,IF(V681="Menor",40%,IF(V681="Leve",20%,"")))))</f>
        <v>0.4</v>
      </c>
      <c r="X681" s="1029" t="str">
        <f>IF(Y681=100%,"Catastrófico",IF(Y681=80%,"Mayor",IF(Y681=60%,"Moderado",IF(Y681=40%,"Menor",IF(Y681=20%,"Leve","")))))</f>
        <v>Menor</v>
      </c>
      <c r="Y681" s="1824">
        <f>IF(AND(U681="",W681=""),"",MAX(U681,W681))</f>
        <v>0.4</v>
      </c>
      <c r="Z681" s="1824" t="str">
        <f>CONCATENATE(R681,X681)</f>
        <v>Muy BajaMenor</v>
      </c>
      <c r="AA681" s="1032" t="str">
        <f>IF(Z681="Muy AltaLeve","Alto",IF(Z681="Muy AltaMenor","Alto",IF(Z681="Muy AltaModerado","Alto",IF(Z681="Muy AltaMayor","Alto",IF(Z681="Muy AltaCatastrófico","Extremo",IF(Z681="AltaLeve","Moderado",IF(Z681="AltaMenor","Moderado",IF(Z681="AltaModerado","Alto",IF(Z681="AltaMayor","Alto",IF(Z681="AltaCatastrófico","Extremo",IF(Z681="MediaLeve","Moderado",IF(Z681="MediaMenor","Moderado",IF(Z681="MediaModerado","Moderado",IF(Z681="MediaMayor","Alto",IF(Z681="MediaCatastrófico","Extremo",IF(Z681="BajaLeve","Bajo",IF(Z681="BajaMenor","Moderado",IF(Z681="BajaModerado","Moderado",IF(Z681="BajaMayor","Alto",IF(Z681="BajaCatastrófico","Extremo",IF(Z681="Muy BajaLeve","Bajo",IF(Z681="Muy BajaMenor","Bajo",IF(Z681="Muy BajaModerado","Moderado",IF(Z681="Muy BajaMayor","Alto",IF(Z681="Muy BajaCatastrófico","Extremo","")))))))))))))))))))))))))</f>
        <v>Bajo</v>
      </c>
      <c r="AB681" s="97">
        <v>1</v>
      </c>
      <c r="AC681" s="9" t="s">
        <v>2151</v>
      </c>
      <c r="AD681" s="9">
        <v>1.2</v>
      </c>
      <c r="AE681" s="9" t="s">
        <v>1762</v>
      </c>
      <c r="AF681" s="99" t="str">
        <f t="shared" si="54"/>
        <v>Probabilidad</v>
      </c>
      <c r="AG681" s="10" t="s">
        <v>221</v>
      </c>
      <c r="AH681" s="787">
        <f t="shared" si="55"/>
        <v>0.25</v>
      </c>
      <c r="AI681" s="10" t="s">
        <v>222</v>
      </c>
      <c r="AJ681" s="787">
        <f t="shared" si="56"/>
        <v>0.15</v>
      </c>
      <c r="AK681" s="101">
        <f t="shared" si="57"/>
        <v>0.4</v>
      </c>
      <c r="AL681" s="100">
        <f>IFERROR(IF(AF681="Probabilidad",(S681-(+S681*AK681)),IF(AF681="Impacto",S681,"")),"")</f>
        <v>0.12</v>
      </c>
      <c r="AM681" s="100">
        <f>IFERROR(IF(AF681="Impacto",(Y681-(+Y681*AK681)),IF(AF681="Probabilidad",Y681,"")),"")</f>
        <v>0.4</v>
      </c>
      <c r="AN681" s="50" t="s">
        <v>859</v>
      </c>
      <c r="AO681" s="50" t="s">
        <v>291</v>
      </c>
      <c r="AP681" s="50" t="s">
        <v>241</v>
      </c>
      <c r="AQ681" s="50" t="s">
        <v>226</v>
      </c>
      <c r="AR681" s="1764" t="s">
        <v>2152</v>
      </c>
      <c r="AS681" s="1035">
        <f>S681</f>
        <v>0.2</v>
      </c>
      <c r="AT681" s="1035">
        <f>IF(AL681="","",MIN(AL681:AL686))</f>
        <v>0.03</v>
      </c>
      <c r="AU681" s="1032" t="str">
        <f>IFERROR(IF(AT681="","",IF(AT681&lt;=0.2,"Muy Baja",IF(AT681&lt;=0.4,"Baja",IF(AT681&lt;=0.6,"Media",IF(AT681&lt;=0.8,"Alta","Muy Alta"))))),"")</f>
        <v>Muy Baja</v>
      </c>
      <c r="AV681" s="1035">
        <f>Y681</f>
        <v>0.4</v>
      </c>
      <c r="AW681" s="1035">
        <f>IF(AM681="","",MIN(AM681:AM686))</f>
        <v>0.30000000000000004</v>
      </c>
      <c r="AX681" s="1032" t="str">
        <f>IFERROR(IF(AW681="","",IF(AW681&lt;=0.2,"Leve",IF(AW681&lt;=0.4,"Menor",IF(AW681&lt;=0.6,"Moderado",IF(AW681&lt;=0.8,"Mayor","Catastrófico"))))),"")</f>
        <v>Menor</v>
      </c>
      <c r="AY681" s="1032" t="str">
        <f>AA681</f>
        <v>Bajo</v>
      </c>
      <c r="AZ681" s="1032" t="str">
        <f>IFERROR(IF(OR(AND(AU681="Muy Baja",AX681="Leve"),AND(AU681="Muy Baja",AX681="Menor"),AND(AU681="Baja",AX681="Leve")),"Bajo",IF(OR(AND(AU681="Muy baja",AX681="Moderado"),AND(AU681="Baja",AX681="Menor"),AND(AU681="Baja",AX681="Moderado"),AND(AU681="Media",AX681="Leve"),AND(AU681="Media",AX681="Menor"),AND(AU681="Media",AX681="Moderado"),AND(AU681="Alta",AX681="Leve"),AND(AU681="Alta",AX681="Menor")),"Moderado",IF(OR(AND(AU681="Muy Baja",AX681="Mayor"),AND(AU681="Baja",AX681="Mayor"),AND(AU681="Media",AX681="Mayor"),AND(AU681="Alta",AX681="Moderado"),AND(AU681="Alta",AX681="Mayor"),AND(AU681="Muy Alta",AX681="Leve"),AND(AU681="Muy Alta",AX681="Menor"),AND(AU681="Muy Alta",AX681="Moderado"),AND(AU681="Muy Alta",AX681="Mayor")),"Alto",IF(OR(AND(AU681="Muy Baja",AX681="Catastrófico"),AND(AU681="Baja",AX681="Catastrófico"),AND(AU681="Media",AX681="Catastrófico"),AND(AU681="Alta",AX681="Catastrófico"),AND(AU681="Muy Alta",AX681="Catastrófico")),"Extremo","")))),"")</f>
        <v>Bajo</v>
      </c>
      <c r="BA681" s="1015" t="s">
        <v>255</v>
      </c>
      <c r="BB681" s="46"/>
      <c r="BC681" s="46"/>
      <c r="BD681" s="103" t="str">
        <f t="shared" si="53"/>
        <v/>
      </c>
      <c r="BE681" s="9"/>
      <c r="BF681" s="9"/>
      <c r="BG681" s="9"/>
      <c r="BH681" s="9"/>
      <c r="BI681" s="46"/>
      <c r="BJ681" s="46"/>
      <c r="BK681" s="46"/>
      <c r="BL681" s="46"/>
      <c r="BM681" s="48"/>
      <c r="BN681" s="48"/>
      <c r="BO681" s="48"/>
      <c r="BP681" s="48"/>
      <c r="BQ681" s="104"/>
      <c r="BR681" s="797"/>
      <c r="BS681" s="883"/>
      <c r="BT681" s="883"/>
      <c r="BU681" s="1050"/>
      <c r="BV681" s="1075"/>
      <c r="BW681" s="1075"/>
      <c r="BX681" s="1836"/>
      <c r="BY681" s="1852"/>
      <c r="BZ681" s="997"/>
    </row>
    <row r="682" spans="1:78" ht="145" x14ac:dyDescent="0.2">
      <c r="A682" s="1817"/>
      <c r="B682" s="1818"/>
      <c r="C682" s="1819"/>
      <c r="D682" s="1908"/>
      <c r="E682" s="1908"/>
      <c r="F682" s="1759"/>
      <c r="G682" s="1082"/>
      <c r="H682" s="1013"/>
      <c r="I682" s="1774"/>
      <c r="J682" s="1767"/>
      <c r="K682" s="1022"/>
      <c r="L682" s="995"/>
      <c r="M682" s="1169"/>
      <c r="N682" s="995"/>
      <c r="O682" s="995"/>
      <c r="P682" s="1191"/>
      <c r="Q682" s="1827"/>
      <c r="R682" s="1774"/>
      <c r="S682" s="1825"/>
      <c r="T682" s="1774"/>
      <c r="U682" s="1825"/>
      <c r="V682" s="1774"/>
      <c r="W682" s="1825"/>
      <c r="X682" s="1781"/>
      <c r="Y682" s="1825"/>
      <c r="Z682" s="1825"/>
      <c r="AA682" s="1769"/>
      <c r="AB682" s="812">
        <v>2</v>
      </c>
      <c r="AC682" s="774" t="s">
        <v>1592</v>
      </c>
      <c r="AD682" s="774">
        <v>1.2</v>
      </c>
      <c r="AE682" s="774" t="s">
        <v>1408</v>
      </c>
      <c r="AF682" s="813" t="str">
        <f t="shared" si="54"/>
        <v>Probabilidad</v>
      </c>
      <c r="AG682" s="780" t="s">
        <v>221</v>
      </c>
      <c r="AH682" s="790">
        <f t="shared" si="55"/>
        <v>0.25</v>
      </c>
      <c r="AI682" s="780" t="s">
        <v>734</v>
      </c>
      <c r="AJ682" s="790">
        <f t="shared" si="56"/>
        <v>0.25</v>
      </c>
      <c r="AK682" s="814">
        <f t="shared" si="57"/>
        <v>0.5</v>
      </c>
      <c r="AL682" s="815">
        <f>IFERROR(IF(AND(AF681="Probabilidad",AF682="Probabilidad"),(AL681-(+AL681*AK682)),IF(AF682="Probabilidad",(S681-(+S681*AK682)),IF(AF682="Impacto",AL681,""))),"")</f>
        <v>0.06</v>
      </c>
      <c r="AM682" s="815">
        <f>IFERROR(IF(AND(AF681="Impacto",AF682="Impacto"),(AM681-(+AM681*AK682)),IF(AF682="Impacto",(Y681-(Y681*AK682)),IF(AF682="Probabilidad",AM681,""))),"")</f>
        <v>0.4</v>
      </c>
      <c r="AN682" s="751" t="s">
        <v>223</v>
      </c>
      <c r="AO682" s="751" t="s">
        <v>443</v>
      </c>
      <c r="AP682" s="751" t="s">
        <v>241</v>
      </c>
      <c r="AQ682" s="751" t="s">
        <v>242</v>
      </c>
      <c r="AR682" s="1013"/>
      <c r="AS682" s="1767"/>
      <c r="AT682" s="1767"/>
      <c r="AU682" s="1769"/>
      <c r="AV682" s="1767"/>
      <c r="AW682" s="1767"/>
      <c r="AX682" s="1769"/>
      <c r="AY682" s="1769"/>
      <c r="AZ682" s="1769"/>
      <c r="BA682" s="1774"/>
      <c r="BB682" s="789"/>
      <c r="BC682" s="789"/>
      <c r="BD682" s="822" t="str">
        <f t="shared" si="53"/>
        <v/>
      </c>
      <c r="BE682" s="774"/>
      <c r="BF682" s="774"/>
      <c r="BG682" s="774"/>
      <c r="BH682" s="774"/>
      <c r="BI682" s="789"/>
      <c r="BJ682" s="789"/>
      <c r="BK682" s="789"/>
      <c r="BL682" s="789"/>
      <c r="BM682" s="791"/>
      <c r="BN682" s="791"/>
      <c r="BO682" s="791"/>
      <c r="BP682" s="791"/>
      <c r="BQ682" s="792"/>
      <c r="BR682" s="796"/>
      <c r="BS682" s="884"/>
      <c r="BT682" s="884"/>
      <c r="BU682" s="1051"/>
      <c r="BV682" s="1191"/>
      <c r="BW682" s="1191"/>
      <c r="BX682" s="1837"/>
      <c r="BY682" s="1853"/>
      <c r="BZ682" s="998"/>
    </row>
    <row r="683" spans="1:78" ht="167" x14ac:dyDescent="0.2">
      <c r="A683" s="1817"/>
      <c r="B683" s="1818"/>
      <c r="C683" s="1819"/>
      <c r="D683" s="1908"/>
      <c r="E683" s="1908"/>
      <c r="F683" s="1759"/>
      <c r="G683" s="1082"/>
      <c r="H683" s="1013"/>
      <c r="I683" s="1774"/>
      <c r="J683" s="1767"/>
      <c r="K683" s="1022"/>
      <c r="L683" s="995"/>
      <c r="M683" s="1169"/>
      <c r="N683" s="995"/>
      <c r="O683" s="995"/>
      <c r="P683" s="1191"/>
      <c r="Q683" s="1827"/>
      <c r="R683" s="1774"/>
      <c r="S683" s="1825"/>
      <c r="T683" s="1774"/>
      <c r="U683" s="1825"/>
      <c r="V683" s="1774"/>
      <c r="W683" s="1825"/>
      <c r="X683" s="1781"/>
      <c r="Y683" s="1825"/>
      <c r="Z683" s="1825"/>
      <c r="AA683" s="1769"/>
      <c r="AB683" s="812">
        <v>3</v>
      </c>
      <c r="AC683" s="774" t="s">
        <v>2153</v>
      </c>
      <c r="AD683" s="774">
        <v>1.2</v>
      </c>
      <c r="AE683" s="774" t="s">
        <v>1408</v>
      </c>
      <c r="AF683" s="813" t="str">
        <f t="shared" si="54"/>
        <v>Impacto</v>
      </c>
      <c r="AG683" s="780" t="s">
        <v>264</v>
      </c>
      <c r="AH683" s="790">
        <f t="shared" si="55"/>
        <v>0.1</v>
      </c>
      <c r="AI683" s="780" t="s">
        <v>222</v>
      </c>
      <c r="AJ683" s="790">
        <f t="shared" si="56"/>
        <v>0.15</v>
      </c>
      <c r="AK683" s="814">
        <f t="shared" si="57"/>
        <v>0.25</v>
      </c>
      <c r="AL683" s="815">
        <f>IFERROR(IF(AND(AF682="Probabilidad",AF683="Probabilidad"),(AL682-(+AL682*AK683)),IF(AND(AF682="Impacto",AF683="Probabilidad"),(AL681-(+AL681*AK683)),IF(AF683="Impacto",AL682,""))),"")</f>
        <v>0.06</v>
      </c>
      <c r="AM683" s="815">
        <f>IFERROR(IF(AND(AF682="Impacto",AF683="Impacto"),(AM682-(+AM682*AK683)),IF(AND(AF682="Probabilidad",AF683="Impacto"),(AM681-(+AM681*AK683)),IF(AF683="Probabilidad",AM682,""))),"")</f>
        <v>0.30000000000000004</v>
      </c>
      <c r="AN683" s="751" t="s">
        <v>223</v>
      </c>
      <c r="AO683" s="751" t="s">
        <v>291</v>
      </c>
      <c r="AP683" s="751" t="s">
        <v>241</v>
      </c>
      <c r="AQ683" s="751" t="s">
        <v>226</v>
      </c>
      <c r="AR683" s="1013"/>
      <c r="AS683" s="1767"/>
      <c r="AT683" s="1767"/>
      <c r="AU683" s="1769"/>
      <c r="AV683" s="1767"/>
      <c r="AW683" s="1767"/>
      <c r="AX683" s="1769"/>
      <c r="AY683" s="1769"/>
      <c r="AZ683" s="1769"/>
      <c r="BA683" s="1774"/>
      <c r="BB683" s="789"/>
      <c r="BC683" s="789"/>
      <c r="BD683" s="822" t="str">
        <f t="shared" si="53"/>
        <v/>
      </c>
      <c r="BE683" s="774"/>
      <c r="BF683" s="774"/>
      <c r="BG683" s="774"/>
      <c r="BH683" s="774"/>
      <c r="BI683" s="789"/>
      <c r="BJ683" s="789"/>
      <c r="BK683" s="789"/>
      <c r="BL683" s="789"/>
      <c r="BM683" s="791"/>
      <c r="BN683" s="791"/>
      <c r="BO683" s="791"/>
      <c r="BP683" s="791"/>
      <c r="BQ683" s="792"/>
      <c r="BR683" s="796"/>
      <c r="BS683" s="884"/>
      <c r="BT683" s="884"/>
      <c r="BU683" s="1051"/>
      <c r="BV683" s="1191"/>
      <c r="BW683" s="1191"/>
      <c r="BX683" s="1837"/>
      <c r="BY683" s="1853"/>
      <c r="BZ683" s="998"/>
    </row>
    <row r="684" spans="1:78" ht="145" x14ac:dyDescent="0.2">
      <c r="A684" s="1817"/>
      <c r="B684" s="1818"/>
      <c r="C684" s="1819"/>
      <c r="D684" s="1908"/>
      <c r="E684" s="1908"/>
      <c r="F684" s="1759"/>
      <c r="G684" s="1082"/>
      <c r="H684" s="1013"/>
      <c r="I684" s="1774"/>
      <c r="J684" s="1767"/>
      <c r="K684" s="1022"/>
      <c r="L684" s="995"/>
      <c r="M684" s="1169"/>
      <c r="N684" s="995"/>
      <c r="O684" s="995"/>
      <c r="P684" s="1191"/>
      <c r="Q684" s="1827"/>
      <c r="R684" s="1774"/>
      <c r="S684" s="1825"/>
      <c r="T684" s="1774"/>
      <c r="U684" s="1825"/>
      <c r="V684" s="1774"/>
      <c r="W684" s="1825"/>
      <c r="X684" s="1781"/>
      <c r="Y684" s="1825"/>
      <c r="Z684" s="1825"/>
      <c r="AA684" s="1769"/>
      <c r="AB684" s="812">
        <v>4</v>
      </c>
      <c r="AC684" s="774" t="s">
        <v>2154</v>
      </c>
      <c r="AD684" s="774">
        <v>3</v>
      </c>
      <c r="AE684" s="774" t="s">
        <v>2155</v>
      </c>
      <c r="AF684" s="813" t="str">
        <f t="shared" si="54"/>
        <v>Probabilidad</v>
      </c>
      <c r="AG684" s="780" t="s">
        <v>221</v>
      </c>
      <c r="AH684" s="790">
        <f t="shared" si="55"/>
        <v>0.25</v>
      </c>
      <c r="AI684" s="780" t="s">
        <v>734</v>
      </c>
      <c r="AJ684" s="790">
        <f t="shared" si="56"/>
        <v>0.25</v>
      </c>
      <c r="AK684" s="814">
        <f t="shared" si="57"/>
        <v>0.5</v>
      </c>
      <c r="AL684" s="815">
        <f>IFERROR(IF(AND(AF683="Probabilidad",AF684="Probabilidad"),(AL683-(+AL683*AK684)),IF(AND(AF683="Impacto",AF684="Probabilidad"),(AL682-(+AL682*AK684)),IF(AF684="Impacto",AL683,""))),"")</f>
        <v>0.03</v>
      </c>
      <c r="AM684" s="815">
        <f>IFERROR(IF(AND(AF683="Impacto",AF684="Impacto"),(AM683-(+AM683*AK684)),IF(AND(AF683="Probabilidad",AF684="Impacto"),(AM682-(+AM682*AK684)),IF(AF684="Probabilidad",AM683,""))),"")</f>
        <v>0.30000000000000004</v>
      </c>
      <c r="AN684" s="751" t="s">
        <v>223</v>
      </c>
      <c r="AO684" s="751" t="s">
        <v>443</v>
      </c>
      <c r="AP684" s="751" t="s">
        <v>241</v>
      </c>
      <c r="AQ684" s="751" t="s">
        <v>226</v>
      </c>
      <c r="AR684" s="1013"/>
      <c r="AS684" s="1767"/>
      <c r="AT684" s="1767"/>
      <c r="AU684" s="1769"/>
      <c r="AV684" s="1767"/>
      <c r="AW684" s="1767"/>
      <c r="AX684" s="1769"/>
      <c r="AY684" s="1769"/>
      <c r="AZ684" s="1769"/>
      <c r="BA684" s="1774"/>
      <c r="BB684" s="789"/>
      <c r="BC684" s="789"/>
      <c r="BD684" s="822" t="str">
        <f t="shared" si="53"/>
        <v/>
      </c>
      <c r="BE684" s="774"/>
      <c r="BF684" s="774"/>
      <c r="BG684" s="774"/>
      <c r="BH684" s="774"/>
      <c r="BI684" s="789"/>
      <c r="BJ684" s="789"/>
      <c r="BK684" s="789"/>
      <c r="BL684" s="789"/>
      <c r="BM684" s="791"/>
      <c r="BN684" s="791"/>
      <c r="BO684" s="791"/>
      <c r="BP684" s="791"/>
      <c r="BQ684" s="792"/>
      <c r="BR684" s="796"/>
      <c r="BS684" s="884"/>
      <c r="BT684" s="884"/>
      <c r="BU684" s="1051"/>
      <c r="BV684" s="1191"/>
      <c r="BW684" s="1191"/>
      <c r="BX684" s="1837"/>
      <c r="BY684" s="1853"/>
      <c r="BZ684" s="998"/>
    </row>
    <row r="685" spans="1:78" ht="16" x14ac:dyDescent="0.2">
      <c r="A685" s="1817"/>
      <c r="B685" s="1818"/>
      <c r="C685" s="1819"/>
      <c r="D685" s="1908"/>
      <c r="E685" s="1908"/>
      <c r="F685" s="1759"/>
      <c r="G685" s="1082"/>
      <c r="H685" s="1013"/>
      <c r="I685" s="1774"/>
      <c r="J685" s="1767"/>
      <c r="K685" s="1022"/>
      <c r="L685" s="995"/>
      <c r="M685" s="1169"/>
      <c r="N685" s="995"/>
      <c r="O685" s="995"/>
      <c r="P685" s="1191"/>
      <c r="Q685" s="1827"/>
      <c r="R685" s="1774"/>
      <c r="S685" s="1825"/>
      <c r="T685" s="1774"/>
      <c r="U685" s="1825"/>
      <c r="V685" s="1774"/>
      <c r="W685" s="1825"/>
      <c r="X685" s="1781"/>
      <c r="Y685" s="1825"/>
      <c r="Z685" s="1825"/>
      <c r="AA685" s="1769"/>
      <c r="AB685" s="812">
        <v>5</v>
      </c>
      <c r="AC685" s="774"/>
      <c r="AD685" s="774"/>
      <c r="AE685" s="774"/>
      <c r="AF685" s="813" t="str">
        <f t="shared" si="54"/>
        <v/>
      </c>
      <c r="AG685" s="780"/>
      <c r="AH685" s="790" t="str">
        <f t="shared" si="55"/>
        <v/>
      </c>
      <c r="AI685" s="780"/>
      <c r="AJ685" s="790" t="str">
        <f t="shared" si="56"/>
        <v/>
      </c>
      <c r="AK685" s="814" t="str">
        <f t="shared" si="57"/>
        <v/>
      </c>
      <c r="AL685" s="815" t="str">
        <f>IFERROR(IF(AND(AF684="Probabilidad",AF685="Probabilidad"),(AL684-(+AL684*AK685)),IF(AND(AF684="Impacto",AF685="Probabilidad"),(AL683-(+AL683*AK685)),IF(AF685="Impacto",AL684,""))),"")</f>
        <v/>
      </c>
      <c r="AM685" s="815" t="str">
        <f>IFERROR(IF(AND(AF684="Impacto",AF685="Impacto"),(AM684-(+AM684*AK685)),IF(AND(AF684="Probabilidad",AF685="Impacto"),(AM683-(+AM683*AK685)),IF(AF685="Probabilidad",AM684,""))),"")</f>
        <v/>
      </c>
      <c r="AN685" s="751"/>
      <c r="AO685" s="751"/>
      <c r="AP685" s="751"/>
      <c r="AQ685" s="751"/>
      <c r="AR685" s="1013"/>
      <c r="AS685" s="1767"/>
      <c r="AT685" s="1767"/>
      <c r="AU685" s="1769"/>
      <c r="AV685" s="1767"/>
      <c r="AW685" s="1767"/>
      <c r="AX685" s="1769"/>
      <c r="AY685" s="1769"/>
      <c r="AZ685" s="1769"/>
      <c r="BA685" s="1774"/>
      <c r="BB685" s="789"/>
      <c r="BC685" s="789"/>
      <c r="BD685" s="822" t="str">
        <f t="shared" si="53"/>
        <v/>
      </c>
      <c r="BE685" s="774"/>
      <c r="BF685" s="774"/>
      <c r="BG685" s="774"/>
      <c r="BH685" s="774"/>
      <c r="BI685" s="789"/>
      <c r="BJ685" s="789"/>
      <c r="BK685" s="789"/>
      <c r="BL685" s="789"/>
      <c r="BM685" s="791"/>
      <c r="BN685" s="791"/>
      <c r="BO685" s="791"/>
      <c r="BP685" s="791"/>
      <c r="BQ685" s="792"/>
      <c r="BR685" s="796"/>
      <c r="BS685" s="884"/>
      <c r="BT685" s="884"/>
      <c r="BU685" s="1051"/>
      <c r="BV685" s="1191"/>
      <c r="BW685" s="1191"/>
      <c r="BX685" s="1837"/>
      <c r="BY685" s="1853"/>
      <c r="BZ685" s="998"/>
    </row>
    <row r="686" spans="1:78" ht="17" thickBot="1" x14ac:dyDescent="0.25">
      <c r="A686" s="1817"/>
      <c r="B686" s="1818"/>
      <c r="C686" s="1819"/>
      <c r="D686" s="1908"/>
      <c r="E686" s="1908"/>
      <c r="F686" s="1759"/>
      <c r="G686" s="1083"/>
      <c r="H686" s="1014"/>
      <c r="I686" s="1775"/>
      <c r="J686" s="1768"/>
      <c r="K686" s="1023"/>
      <c r="L686" s="996"/>
      <c r="M686" s="1170"/>
      <c r="N686" s="996"/>
      <c r="O686" s="996"/>
      <c r="P686" s="1192"/>
      <c r="Q686" s="1828"/>
      <c r="R686" s="1775"/>
      <c r="S686" s="1826"/>
      <c r="T686" s="1775"/>
      <c r="U686" s="1826"/>
      <c r="V686" s="1775"/>
      <c r="W686" s="1826"/>
      <c r="X686" s="1782"/>
      <c r="Y686" s="1826"/>
      <c r="Z686" s="1826"/>
      <c r="AA686" s="1770"/>
      <c r="AB686" s="773">
        <v>6</v>
      </c>
      <c r="AC686" s="757"/>
      <c r="AD686" s="757"/>
      <c r="AE686" s="757"/>
      <c r="AF686" s="896" t="str">
        <f t="shared" si="54"/>
        <v/>
      </c>
      <c r="AG686" s="888"/>
      <c r="AH686" s="887" t="str">
        <f t="shared" si="55"/>
        <v/>
      </c>
      <c r="AI686" s="888"/>
      <c r="AJ686" s="887" t="str">
        <f t="shared" si="56"/>
        <v/>
      </c>
      <c r="AK686" s="889" t="str">
        <f t="shared" si="57"/>
        <v/>
      </c>
      <c r="AL686" s="935" t="str">
        <f>IFERROR(IF(AND(AF685="Probabilidad",AF686="Probabilidad"),(AL685-(+AL685*AK686)),IF(AND(AF685="Impacto",AF686="Probabilidad"),(AL684-(+AL684*AK686)),IF(AF686="Impacto",AL685,""))),"")</f>
        <v/>
      </c>
      <c r="AM686" s="935" t="str">
        <f>IFERROR(IF(AND(AF685="Impacto",AF686="Impacto"),(AM685-(+AM685*AK686)),IF(AND(AF685="Probabilidad",AF686="Impacto"),(AM684-(+AM684*AK686)),IF(AF686="Probabilidad",AM685,""))),"")</f>
        <v/>
      </c>
      <c r="AN686" s="51"/>
      <c r="AO686" s="51"/>
      <c r="AP686" s="51"/>
      <c r="AQ686" s="51"/>
      <c r="AR686" s="1014"/>
      <c r="AS686" s="1768"/>
      <c r="AT686" s="1768"/>
      <c r="AU686" s="1770"/>
      <c r="AV686" s="1768"/>
      <c r="AW686" s="1768"/>
      <c r="AX686" s="1770"/>
      <c r="AY686" s="1770"/>
      <c r="AZ686" s="1770"/>
      <c r="BA686" s="1775"/>
      <c r="BB686" s="770"/>
      <c r="BC686" s="770"/>
      <c r="BD686" s="762" t="str">
        <f t="shared" ref="BD686:BD749" si="58">IF(SUM(BE686:BH686)=0,"",SUM(BE686:BH686))</f>
        <v/>
      </c>
      <c r="BE686" s="757"/>
      <c r="BF686" s="757"/>
      <c r="BG686" s="757"/>
      <c r="BH686" s="757"/>
      <c r="BI686" s="770"/>
      <c r="BJ686" s="770"/>
      <c r="BK686" s="770"/>
      <c r="BL686" s="770"/>
      <c r="BM686" s="749"/>
      <c r="BN686" s="749"/>
      <c r="BO686" s="749"/>
      <c r="BP686" s="749"/>
      <c r="BQ686" s="766"/>
      <c r="BR686" s="890"/>
      <c r="BS686" s="891"/>
      <c r="BT686" s="891"/>
      <c r="BU686" s="1052"/>
      <c r="BV686" s="1192"/>
      <c r="BW686" s="1192"/>
      <c r="BX686" s="1838"/>
      <c r="BY686" s="1854"/>
      <c r="BZ686" s="999"/>
    </row>
    <row r="687" spans="1:78" ht="167" x14ac:dyDescent="0.2">
      <c r="A687" s="1817"/>
      <c r="B687" s="1818"/>
      <c r="C687" s="1819"/>
      <c r="D687" s="1908" t="s">
        <v>1387</v>
      </c>
      <c r="E687" s="1908" t="s">
        <v>1033</v>
      </c>
      <c r="F687" s="1759">
        <v>12</v>
      </c>
      <c r="G687" s="1081" t="s">
        <v>2148</v>
      </c>
      <c r="H687" s="1012" t="s">
        <v>1247</v>
      </c>
      <c r="I687" s="1015" t="s">
        <v>1215</v>
      </c>
      <c r="J687" s="1812" t="str">
        <f>IF(D687="","",IF(D687="RG",[1]Árbol!A698,IF(D687="RIC",[1]Árbol!A698,IF(D687="RLAFT",[1]Árbol!A698,IF(D687="RF",[1]Árbol!A698,IF(I687="","",(CONCATENATE(I687," ",$M$3," ",G687," ",$M$4," ",O687," ",$M$5," ",N687))))))))</f>
        <v xml:space="preserve">Pérdida de Disponibilidad de FILESERVER (Nube Azure)  1. No acceso al repositorio de la  informacion institucional de la entidad
2. No contar con los permisos necesarios para realizar las actividades de ingreso,  actualizacion y eliminacion de la informacion de la entidad  1. Indisponibilidad de los servicios del File server (Azure)
2. Falta de Permisos y roles acorde a las necesidades de los usuarios
</v>
      </c>
      <c r="K687" s="1021" t="s">
        <v>313</v>
      </c>
      <c r="L687" s="994" t="s">
        <v>562</v>
      </c>
      <c r="M687" s="1168" t="s">
        <v>1389</v>
      </c>
      <c r="N687" s="994" t="s">
        <v>2156</v>
      </c>
      <c r="O687" s="994" t="s">
        <v>2157</v>
      </c>
      <c r="P687" s="1075" t="s">
        <v>1392</v>
      </c>
      <c r="Q687" s="1133" t="s">
        <v>1392</v>
      </c>
      <c r="R687" s="1015" t="s">
        <v>250</v>
      </c>
      <c r="S687" s="1824">
        <f>IF(R687="Muy Alta",100%,IF(R687="Alta",80%,IF(R687="Media",60%,IF(R687="Baja",40%,IF(R687="Muy Baja",20%,"")))))</f>
        <v>0.4</v>
      </c>
      <c r="T687" s="1015" t="s">
        <v>317</v>
      </c>
      <c r="U687" s="1824">
        <f>IF(T687="Catastrófico",100%,IF(T687="Mayor",80%,IF(T687="Moderado",60%,IF(T687="Menor",40%,IF(T687="Leve",20%,"")))))</f>
        <v>0.2</v>
      </c>
      <c r="V687" s="1015" t="s">
        <v>251</v>
      </c>
      <c r="W687" s="1824">
        <f>IF(V687="Catastrófico",100%,IF(V687="Mayor",80%,IF(V687="Moderado",60%,IF(V687="Menor",40%,IF(V687="Leve",20%,"")))))</f>
        <v>0.4</v>
      </c>
      <c r="X687" s="1029" t="str">
        <f>IF(Y687=100%,"Catastrófico",IF(Y687=80%,"Mayor",IF(Y687=60%,"Moderado",IF(Y687=40%,"Menor",IF(Y687=20%,"Leve","")))))</f>
        <v>Menor</v>
      </c>
      <c r="Y687" s="1824">
        <f>IF(AND(U687="",W687=""),"",MAX(U687,W687))</f>
        <v>0.4</v>
      </c>
      <c r="Z687" s="1824" t="str">
        <f>CONCATENATE(R687,X687)</f>
        <v>BajaMenor</v>
      </c>
      <c r="AA687" s="1032" t="str">
        <f>IF(Z687="Muy AltaLeve","Alto",IF(Z687="Muy AltaMenor","Alto",IF(Z687="Muy AltaModerado","Alto",IF(Z687="Muy AltaMayor","Alto",IF(Z687="Muy AltaCatastrófico","Extremo",IF(Z687="AltaLeve","Moderado",IF(Z687="AltaMenor","Moderado",IF(Z687="AltaModerado","Alto",IF(Z687="AltaMayor","Alto",IF(Z687="AltaCatastrófico","Extremo",IF(Z687="MediaLeve","Moderado",IF(Z687="MediaMenor","Moderado",IF(Z687="MediaModerado","Moderado",IF(Z687="MediaMayor","Alto",IF(Z687="MediaCatastrófico","Extremo",IF(Z687="BajaLeve","Bajo",IF(Z687="BajaMenor","Moderado",IF(Z687="BajaModerado","Moderado",IF(Z687="BajaMayor","Alto",IF(Z687="BajaCatastrófico","Extremo",IF(Z687="Muy BajaLeve","Bajo",IF(Z687="Muy BajaMenor","Bajo",IF(Z687="Muy BajaModerado","Moderado",IF(Z687="Muy BajaMayor","Alto",IF(Z687="Muy BajaCatastrófico","Extremo","")))))))))))))))))))))))))</f>
        <v>Moderado</v>
      </c>
      <c r="AB687" s="97">
        <v>1</v>
      </c>
      <c r="AC687" s="9" t="s">
        <v>2158</v>
      </c>
      <c r="AD687" s="9">
        <v>2</v>
      </c>
      <c r="AE687" s="9" t="s">
        <v>2159</v>
      </c>
      <c r="AF687" s="99" t="str">
        <f t="shared" si="54"/>
        <v>Probabilidad</v>
      </c>
      <c r="AG687" s="10" t="s">
        <v>281</v>
      </c>
      <c r="AH687" s="787">
        <f t="shared" si="55"/>
        <v>0.15</v>
      </c>
      <c r="AI687" s="10" t="s">
        <v>222</v>
      </c>
      <c r="AJ687" s="787">
        <f t="shared" si="56"/>
        <v>0.15</v>
      </c>
      <c r="AK687" s="101">
        <f t="shared" si="57"/>
        <v>0.3</v>
      </c>
      <c r="AL687" s="100">
        <f>IFERROR(IF(AF687="Probabilidad",(S687-(+S687*AK687)),IF(AF687="Impacto",S687,"")),"")</f>
        <v>0.28000000000000003</v>
      </c>
      <c r="AM687" s="100">
        <f>IFERROR(IF(AF687="Impacto",(Y687-(+Y687*AK687)),IF(AF687="Probabilidad",Y687,"")),"")</f>
        <v>0.4</v>
      </c>
      <c r="AN687" s="50" t="s">
        <v>223</v>
      </c>
      <c r="AO687" s="50" t="s">
        <v>291</v>
      </c>
      <c r="AP687" s="50" t="s">
        <v>241</v>
      </c>
      <c r="AQ687" s="50" t="s">
        <v>226</v>
      </c>
      <c r="AR687" s="1764" t="s">
        <v>2152</v>
      </c>
      <c r="AS687" s="1035">
        <f>S687</f>
        <v>0.4</v>
      </c>
      <c r="AT687" s="1035">
        <f>IF(AL687="","",MIN(AL687:AL692))</f>
        <v>0.14000000000000001</v>
      </c>
      <c r="AU687" s="1032" t="str">
        <f>IFERROR(IF(AT687="","",IF(AT687&lt;=0.2,"Muy Baja",IF(AT687&lt;=0.4,"Baja",IF(AT687&lt;=0.6,"Media",IF(AT687&lt;=0.8,"Alta","Muy Alta"))))),"")</f>
        <v>Muy Baja</v>
      </c>
      <c r="AV687" s="1035">
        <f>Y687</f>
        <v>0.4</v>
      </c>
      <c r="AW687" s="1035">
        <f>IF(AM687="","",MIN(AM687:AM692))</f>
        <v>0.19500000000000001</v>
      </c>
      <c r="AX687" s="1032" t="str">
        <f>IFERROR(IF(AW687="","",IF(AW687&lt;=0.2,"Leve",IF(AW687&lt;=0.4,"Menor",IF(AW687&lt;=0.6,"Moderado",IF(AW687&lt;=0.8,"Mayor","Catastrófico"))))),"")</f>
        <v>Leve</v>
      </c>
      <c r="AY687" s="1032" t="str">
        <f>AA687</f>
        <v>Moderado</v>
      </c>
      <c r="AZ687" s="1032" t="str">
        <f>IFERROR(IF(OR(AND(AU687="Muy Baja",AX687="Leve"),AND(AU687="Muy Baja",AX687="Menor"),AND(AU687="Baja",AX687="Leve")),"Bajo",IF(OR(AND(AU687="Muy baja",AX687="Moderado"),AND(AU687="Baja",AX687="Menor"),AND(AU687="Baja",AX687="Moderado"),AND(AU687="Media",AX687="Leve"),AND(AU687="Media",AX687="Menor"),AND(AU687="Media",AX687="Moderado"),AND(AU687="Alta",AX687="Leve"),AND(AU687="Alta",AX687="Menor")),"Moderado",IF(OR(AND(AU687="Muy Baja",AX687="Mayor"),AND(AU687="Baja",AX687="Mayor"),AND(AU687="Media",AX687="Mayor"),AND(AU687="Alta",AX687="Moderado"),AND(AU687="Alta",AX687="Mayor"),AND(AU687="Muy Alta",AX687="Leve"),AND(AU687="Muy Alta",AX687="Menor"),AND(AU687="Muy Alta",AX687="Moderado"),AND(AU687="Muy Alta",AX687="Mayor")),"Alto",IF(OR(AND(AU687="Muy Baja",AX687="Catastrófico"),AND(AU687="Baja",AX687="Catastrófico"),AND(AU687="Media",AX687="Catastrófico"),AND(AU687="Alta",AX687="Catastrófico"),AND(AU687="Muy Alta",AX687="Catastrófico")),"Extremo","")))),"")</f>
        <v>Bajo</v>
      </c>
      <c r="BA687" s="1015" t="s">
        <v>255</v>
      </c>
      <c r="BB687" s="46"/>
      <c r="BC687" s="46"/>
      <c r="BD687" s="103" t="str">
        <f t="shared" si="58"/>
        <v/>
      </c>
      <c r="BE687" s="9"/>
      <c r="BF687" s="9"/>
      <c r="BG687" s="9"/>
      <c r="BH687" s="9"/>
      <c r="BI687" s="46"/>
      <c r="BJ687" s="46"/>
      <c r="BK687" s="46"/>
      <c r="BL687" s="46"/>
      <c r="BM687" s="48"/>
      <c r="BN687" s="48"/>
      <c r="BO687" s="48"/>
      <c r="BP687" s="48"/>
      <c r="BQ687" s="104"/>
      <c r="BR687" s="797"/>
      <c r="BS687" s="883"/>
      <c r="BT687" s="883"/>
      <c r="BU687" s="1050"/>
      <c r="BV687" s="1075"/>
      <c r="BW687" s="1075"/>
      <c r="BX687" s="1836"/>
      <c r="BY687" s="1852"/>
      <c r="BZ687" s="997"/>
    </row>
    <row r="688" spans="1:78" ht="145" x14ac:dyDescent="0.2">
      <c r="A688" s="1817"/>
      <c r="B688" s="1818"/>
      <c r="C688" s="1819"/>
      <c r="D688" s="1908"/>
      <c r="E688" s="1908"/>
      <c r="F688" s="1759"/>
      <c r="G688" s="1082"/>
      <c r="H688" s="1013"/>
      <c r="I688" s="1774"/>
      <c r="J688" s="1767"/>
      <c r="K688" s="1022"/>
      <c r="L688" s="995"/>
      <c r="M688" s="1169"/>
      <c r="N688" s="995"/>
      <c r="O688" s="995"/>
      <c r="P688" s="1191"/>
      <c r="Q688" s="1827"/>
      <c r="R688" s="1774"/>
      <c r="S688" s="1825"/>
      <c r="T688" s="1774"/>
      <c r="U688" s="1825"/>
      <c r="V688" s="1774"/>
      <c r="W688" s="1825"/>
      <c r="X688" s="1781"/>
      <c r="Y688" s="1825"/>
      <c r="Z688" s="1825"/>
      <c r="AA688" s="1769"/>
      <c r="AB688" s="812">
        <v>2</v>
      </c>
      <c r="AC688" s="774" t="s">
        <v>2160</v>
      </c>
      <c r="AD688" s="774">
        <v>1</v>
      </c>
      <c r="AE688" s="774" t="s">
        <v>2159</v>
      </c>
      <c r="AF688" s="813" t="str">
        <f t="shared" si="54"/>
        <v>Impacto</v>
      </c>
      <c r="AG688" s="780" t="s">
        <v>264</v>
      </c>
      <c r="AH688" s="790">
        <f t="shared" si="55"/>
        <v>0.1</v>
      </c>
      <c r="AI688" s="780" t="s">
        <v>734</v>
      </c>
      <c r="AJ688" s="790">
        <f t="shared" si="56"/>
        <v>0.25</v>
      </c>
      <c r="AK688" s="814">
        <f t="shared" si="57"/>
        <v>0.35</v>
      </c>
      <c r="AL688" s="815">
        <f>IFERROR(IF(AND(AF687="Probabilidad",AF688="Probabilidad"),(AL687-(+AL687*AK688)),IF(AF688="Probabilidad",(S687-(+S687*AK688)),IF(AF688="Impacto",AL687,""))),"")</f>
        <v>0.28000000000000003</v>
      </c>
      <c r="AM688" s="815">
        <f>IFERROR(IF(AND(AF687="Impacto",AF688="Impacto"),(AM687-(+AM687*AK688)),IF(AF688="Impacto",(Y687-(Y687*AK688)),IF(AF688="Probabilidad",AM687,""))),"")</f>
        <v>0.26</v>
      </c>
      <c r="AN688" s="751" t="s">
        <v>223</v>
      </c>
      <c r="AO688" s="751" t="s">
        <v>443</v>
      </c>
      <c r="AP688" s="751" t="s">
        <v>241</v>
      </c>
      <c r="AQ688" s="751" t="s">
        <v>226</v>
      </c>
      <c r="AR688" s="1013"/>
      <c r="AS688" s="1767"/>
      <c r="AT688" s="1767"/>
      <c r="AU688" s="1769"/>
      <c r="AV688" s="1767"/>
      <c r="AW688" s="1767"/>
      <c r="AX688" s="1769"/>
      <c r="AY688" s="1769"/>
      <c r="AZ688" s="1769"/>
      <c r="BA688" s="1774"/>
      <c r="BB688" s="789"/>
      <c r="BC688" s="789"/>
      <c r="BD688" s="822" t="str">
        <f t="shared" si="58"/>
        <v/>
      </c>
      <c r="BE688" s="774"/>
      <c r="BF688" s="774"/>
      <c r="BG688" s="774"/>
      <c r="BH688" s="774"/>
      <c r="BI688" s="789"/>
      <c r="BJ688" s="789"/>
      <c r="BK688" s="789"/>
      <c r="BL688" s="789"/>
      <c r="BM688" s="791"/>
      <c r="BN688" s="791"/>
      <c r="BO688" s="791"/>
      <c r="BP688" s="791"/>
      <c r="BQ688" s="792"/>
      <c r="BR688" s="796"/>
      <c r="BS688" s="884"/>
      <c r="BT688" s="884"/>
      <c r="BU688" s="1051"/>
      <c r="BV688" s="1191"/>
      <c r="BW688" s="1191"/>
      <c r="BX688" s="1837"/>
      <c r="BY688" s="1853"/>
      <c r="BZ688" s="998"/>
    </row>
    <row r="689" spans="1:78" ht="145" x14ac:dyDescent="0.2">
      <c r="A689" s="1817"/>
      <c r="B689" s="1818"/>
      <c r="C689" s="1819"/>
      <c r="D689" s="1908"/>
      <c r="E689" s="1908"/>
      <c r="F689" s="1759"/>
      <c r="G689" s="1082"/>
      <c r="H689" s="1013"/>
      <c r="I689" s="1774"/>
      <c r="J689" s="1767"/>
      <c r="K689" s="1022"/>
      <c r="L689" s="995"/>
      <c r="M689" s="1169"/>
      <c r="N689" s="995"/>
      <c r="O689" s="995"/>
      <c r="P689" s="1191"/>
      <c r="Q689" s="1827"/>
      <c r="R689" s="1774"/>
      <c r="S689" s="1825"/>
      <c r="T689" s="1774"/>
      <c r="U689" s="1825"/>
      <c r="V689" s="1774"/>
      <c r="W689" s="1825"/>
      <c r="X689" s="1781"/>
      <c r="Y689" s="1825"/>
      <c r="Z689" s="1825"/>
      <c r="AA689" s="1769"/>
      <c r="AB689" s="812">
        <v>3</v>
      </c>
      <c r="AC689" s="774" t="s">
        <v>2161</v>
      </c>
      <c r="AD689" s="774">
        <v>1</v>
      </c>
      <c r="AE689" s="774" t="s">
        <v>2162</v>
      </c>
      <c r="AF689" s="813" t="str">
        <f t="shared" si="54"/>
        <v>Probabilidad</v>
      </c>
      <c r="AG689" s="780" t="s">
        <v>221</v>
      </c>
      <c r="AH689" s="790">
        <f t="shared" si="55"/>
        <v>0.25</v>
      </c>
      <c r="AI689" s="780" t="s">
        <v>734</v>
      </c>
      <c r="AJ689" s="790">
        <f t="shared" si="56"/>
        <v>0.25</v>
      </c>
      <c r="AK689" s="814">
        <f t="shared" si="57"/>
        <v>0.5</v>
      </c>
      <c r="AL689" s="815">
        <f>IFERROR(IF(AND(AF688="Probabilidad",AF689="Probabilidad"),(AL688-(+AL688*AK689)),IF(AND(AF688="Impacto",AF689="Probabilidad"),(AL687-(+AL687*AK689)),IF(AF689="Impacto",AL688,""))),"")</f>
        <v>0.14000000000000001</v>
      </c>
      <c r="AM689" s="815">
        <f>IFERROR(IF(AND(AF688="Impacto",AF689="Impacto"),(AM688-(+AM688*AK689)),IF(AND(AF688="Probabilidad",AF689="Impacto"),(AM687-(+AM687*AK689)),IF(AF689="Probabilidad",AM688,""))),"")</f>
        <v>0.26</v>
      </c>
      <c r="AN689" s="751" t="s">
        <v>223</v>
      </c>
      <c r="AO689" s="751" t="s">
        <v>443</v>
      </c>
      <c r="AP689" s="751" t="s">
        <v>241</v>
      </c>
      <c r="AQ689" s="751" t="s">
        <v>226</v>
      </c>
      <c r="AR689" s="1013"/>
      <c r="AS689" s="1767"/>
      <c r="AT689" s="1767"/>
      <c r="AU689" s="1769"/>
      <c r="AV689" s="1767"/>
      <c r="AW689" s="1767"/>
      <c r="AX689" s="1769"/>
      <c r="AY689" s="1769"/>
      <c r="AZ689" s="1769"/>
      <c r="BA689" s="1774"/>
      <c r="BB689" s="789"/>
      <c r="BC689" s="789"/>
      <c r="BD689" s="822" t="str">
        <f t="shared" si="58"/>
        <v/>
      </c>
      <c r="BE689" s="774"/>
      <c r="BF689" s="774"/>
      <c r="BG689" s="774"/>
      <c r="BH689" s="774"/>
      <c r="BI689" s="789"/>
      <c r="BJ689" s="789"/>
      <c r="BK689" s="789"/>
      <c r="BL689" s="789"/>
      <c r="BM689" s="791"/>
      <c r="BN689" s="791"/>
      <c r="BO689" s="791"/>
      <c r="BP689" s="791"/>
      <c r="BQ689" s="792"/>
      <c r="BR689" s="796"/>
      <c r="BS689" s="884"/>
      <c r="BT689" s="884"/>
      <c r="BU689" s="1051"/>
      <c r="BV689" s="1191"/>
      <c r="BW689" s="1191"/>
      <c r="BX689" s="1837"/>
      <c r="BY689" s="1853"/>
      <c r="BZ689" s="998"/>
    </row>
    <row r="690" spans="1:78" ht="167" x14ac:dyDescent="0.2">
      <c r="A690" s="1817"/>
      <c r="B690" s="1818"/>
      <c r="C690" s="1819"/>
      <c r="D690" s="1908"/>
      <c r="E690" s="1908"/>
      <c r="F690" s="1759"/>
      <c r="G690" s="1082"/>
      <c r="H690" s="1013"/>
      <c r="I690" s="1774"/>
      <c r="J690" s="1767"/>
      <c r="K690" s="1022"/>
      <c r="L690" s="995"/>
      <c r="M690" s="1169"/>
      <c r="N690" s="995"/>
      <c r="O690" s="995"/>
      <c r="P690" s="1191"/>
      <c r="Q690" s="1827"/>
      <c r="R690" s="1774"/>
      <c r="S690" s="1825"/>
      <c r="T690" s="1774"/>
      <c r="U690" s="1825"/>
      <c r="V690" s="1774"/>
      <c r="W690" s="1825"/>
      <c r="X690" s="1781"/>
      <c r="Y690" s="1825"/>
      <c r="Z690" s="1825"/>
      <c r="AA690" s="1769"/>
      <c r="AB690" s="812">
        <v>4</v>
      </c>
      <c r="AC690" s="774" t="s">
        <v>2163</v>
      </c>
      <c r="AD690" s="774">
        <v>1.2</v>
      </c>
      <c r="AE690" s="774" t="s">
        <v>1408</v>
      </c>
      <c r="AF690" s="813" t="str">
        <f t="shared" si="54"/>
        <v>Impacto</v>
      </c>
      <c r="AG690" s="780" t="s">
        <v>264</v>
      </c>
      <c r="AH690" s="790">
        <f t="shared" si="55"/>
        <v>0.1</v>
      </c>
      <c r="AI690" s="780" t="s">
        <v>222</v>
      </c>
      <c r="AJ690" s="790">
        <f t="shared" si="56"/>
        <v>0.15</v>
      </c>
      <c r="AK690" s="814">
        <f t="shared" si="57"/>
        <v>0.25</v>
      </c>
      <c r="AL690" s="815">
        <f>IFERROR(IF(AND(AF689="Probabilidad",AF690="Probabilidad"),(AL689-(+AL689*AK690)),IF(AND(AF689="Impacto",AF690="Probabilidad"),(AL688-(+AL688*AK690)),IF(AF690="Impacto",AL689,""))),"")</f>
        <v>0.14000000000000001</v>
      </c>
      <c r="AM690" s="815">
        <f>IFERROR(IF(AND(AF689="Impacto",AF690="Impacto"),(AM689-(+AM689*AK690)),IF(AND(AF689="Probabilidad",AF690="Impacto"),(AM688-(+AM688*AK690)),IF(AF690="Probabilidad",AM689,""))),"")</f>
        <v>0.19500000000000001</v>
      </c>
      <c r="AN690" s="751" t="s">
        <v>223</v>
      </c>
      <c r="AO690" s="751" t="s">
        <v>291</v>
      </c>
      <c r="AP690" s="751" t="s">
        <v>241</v>
      </c>
      <c r="AQ690" s="751" t="s">
        <v>226</v>
      </c>
      <c r="AR690" s="1013"/>
      <c r="AS690" s="1767"/>
      <c r="AT690" s="1767"/>
      <c r="AU690" s="1769"/>
      <c r="AV690" s="1767"/>
      <c r="AW690" s="1767"/>
      <c r="AX690" s="1769"/>
      <c r="AY690" s="1769"/>
      <c r="AZ690" s="1769"/>
      <c r="BA690" s="1774"/>
      <c r="BB690" s="789"/>
      <c r="BC690" s="789"/>
      <c r="BD690" s="822" t="str">
        <f t="shared" si="58"/>
        <v/>
      </c>
      <c r="BE690" s="774"/>
      <c r="BF690" s="774"/>
      <c r="BG690" s="774"/>
      <c r="BH690" s="774"/>
      <c r="BI690" s="789"/>
      <c r="BJ690" s="789"/>
      <c r="BK690" s="789"/>
      <c r="BL690" s="789"/>
      <c r="BM690" s="791"/>
      <c r="BN690" s="791"/>
      <c r="BO690" s="791"/>
      <c r="BP690" s="791"/>
      <c r="BQ690" s="792"/>
      <c r="BR690" s="796"/>
      <c r="BS690" s="884"/>
      <c r="BT690" s="884"/>
      <c r="BU690" s="1051"/>
      <c r="BV690" s="1191"/>
      <c r="BW690" s="1191"/>
      <c r="BX690" s="1837"/>
      <c r="BY690" s="1853"/>
      <c r="BZ690" s="998"/>
    </row>
    <row r="691" spans="1:78" ht="16" x14ac:dyDescent="0.2">
      <c r="A691" s="1817"/>
      <c r="B691" s="1818"/>
      <c r="C691" s="1819"/>
      <c r="D691" s="1908"/>
      <c r="E691" s="1908"/>
      <c r="F691" s="1759"/>
      <c r="G691" s="1082"/>
      <c r="H691" s="1013"/>
      <c r="I691" s="1774"/>
      <c r="J691" s="1767"/>
      <c r="K691" s="1022"/>
      <c r="L691" s="995"/>
      <c r="M691" s="1169"/>
      <c r="N691" s="995"/>
      <c r="O691" s="995"/>
      <c r="P691" s="1191"/>
      <c r="Q691" s="1827"/>
      <c r="R691" s="1774"/>
      <c r="S691" s="1825"/>
      <c r="T691" s="1774"/>
      <c r="U691" s="1825"/>
      <c r="V691" s="1774"/>
      <c r="W691" s="1825"/>
      <c r="X691" s="1781"/>
      <c r="Y691" s="1825"/>
      <c r="Z691" s="1825"/>
      <c r="AA691" s="1769"/>
      <c r="AB691" s="812">
        <v>5</v>
      </c>
      <c r="AC691" s="774"/>
      <c r="AD691" s="774"/>
      <c r="AE691" s="774"/>
      <c r="AF691" s="813" t="str">
        <f t="shared" si="54"/>
        <v/>
      </c>
      <c r="AG691" s="780"/>
      <c r="AH691" s="790" t="str">
        <f t="shared" si="55"/>
        <v/>
      </c>
      <c r="AI691" s="780"/>
      <c r="AJ691" s="790" t="str">
        <f t="shared" si="56"/>
        <v/>
      </c>
      <c r="AK691" s="814" t="str">
        <f t="shared" si="57"/>
        <v/>
      </c>
      <c r="AL691" s="815" t="str">
        <f>IFERROR(IF(AND(AF690="Probabilidad",AF691="Probabilidad"),(AL690-(+AL690*AK691)),IF(AND(AF690="Impacto",AF691="Probabilidad"),(AL689-(+AL689*AK691)),IF(AF691="Impacto",AL690,""))),"")</f>
        <v/>
      </c>
      <c r="AM691" s="815" t="str">
        <f>IFERROR(IF(AND(AF690="Impacto",AF691="Impacto"),(AM690-(+AM690*AK691)),IF(AND(AF690="Probabilidad",AF691="Impacto"),(AM689-(+AM689*AK691)),IF(AF691="Probabilidad",AM690,""))),"")</f>
        <v/>
      </c>
      <c r="AN691" s="751"/>
      <c r="AO691" s="751"/>
      <c r="AP691" s="751"/>
      <c r="AQ691" s="751"/>
      <c r="AR691" s="1013"/>
      <c r="AS691" s="1767"/>
      <c r="AT691" s="1767"/>
      <c r="AU691" s="1769"/>
      <c r="AV691" s="1767"/>
      <c r="AW691" s="1767"/>
      <c r="AX691" s="1769"/>
      <c r="AY691" s="1769"/>
      <c r="AZ691" s="1769"/>
      <c r="BA691" s="1774"/>
      <c r="BB691" s="789"/>
      <c r="BC691" s="789"/>
      <c r="BD691" s="822" t="str">
        <f t="shared" si="58"/>
        <v/>
      </c>
      <c r="BE691" s="774"/>
      <c r="BF691" s="774"/>
      <c r="BG691" s="774"/>
      <c r="BH691" s="774"/>
      <c r="BI691" s="789"/>
      <c r="BJ691" s="789"/>
      <c r="BK691" s="789"/>
      <c r="BL691" s="789"/>
      <c r="BM691" s="791"/>
      <c r="BN691" s="791"/>
      <c r="BO691" s="791"/>
      <c r="BP691" s="791"/>
      <c r="BQ691" s="792"/>
      <c r="BR691" s="796"/>
      <c r="BS691" s="884"/>
      <c r="BT691" s="884"/>
      <c r="BU691" s="1051"/>
      <c r="BV691" s="1191"/>
      <c r="BW691" s="1191"/>
      <c r="BX691" s="1837"/>
      <c r="BY691" s="1853"/>
      <c r="BZ691" s="998"/>
    </row>
    <row r="692" spans="1:78" ht="17" thickBot="1" x14ac:dyDescent="0.25">
      <c r="A692" s="1817"/>
      <c r="B692" s="1818"/>
      <c r="C692" s="1819"/>
      <c r="D692" s="1908"/>
      <c r="E692" s="1908"/>
      <c r="F692" s="1759"/>
      <c r="G692" s="1083"/>
      <c r="H692" s="1014"/>
      <c r="I692" s="1775"/>
      <c r="J692" s="1768"/>
      <c r="K692" s="1023"/>
      <c r="L692" s="996"/>
      <c r="M692" s="1170"/>
      <c r="N692" s="996"/>
      <c r="O692" s="996"/>
      <c r="P692" s="1192"/>
      <c r="Q692" s="1828"/>
      <c r="R692" s="1775"/>
      <c r="S692" s="1826"/>
      <c r="T692" s="1775"/>
      <c r="U692" s="1826"/>
      <c r="V692" s="1775"/>
      <c r="W692" s="1826"/>
      <c r="X692" s="1782"/>
      <c r="Y692" s="1826"/>
      <c r="Z692" s="1826"/>
      <c r="AA692" s="1770"/>
      <c r="AB692" s="773">
        <v>6</v>
      </c>
      <c r="AC692" s="757"/>
      <c r="AD692" s="757"/>
      <c r="AE692" s="757"/>
      <c r="AF692" s="896" t="str">
        <f t="shared" si="54"/>
        <v/>
      </c>
      <c r="AG692" s="888"/>
      <c r="AH692" s="887" t="str">
        <f t="shared" si="55"/>
        <v/>
      </c>
      <c r="AI692" s="888"/>
      <c r="AJ692" s="887" t="str">
        <f t="shared" si="56"/>
        <v/>
      </c>
      <c r="AK692" s="889" t="str">
        <f t="shared" si="57"/>
        <v/>
      </c>
      <c r="AL692" s="935" t="str">
        <f>IFERROR(IF(AND(AF691="Probabilidad",AF692="Probabilidad"),(AL691-(+AL691*AK692)),IF(AND(AF691="Impacto",AF692="Probabilidad"),(AL690-(+AL690*AK692)),IF(AF692="Impacto",AL691,""))),"")</f>
        <v/>
      </c>
      <c r="AM692" s="935" t="str">
        <f>IFERROR(IF(AND(AF691="Impacto",AF692="Impacto"),(AM691-(+AM691*AK692)),IF(AND(AF691="Probabilidad",AF692="Impacto"),(AM690-(+AM690*AK692)),IF(AF692="Probabilidad",AM691,""))),"")</f>
        <v/>
      </c>
      <c r="AN692" s="51"/>
      <c r="AO692" s="51"/>
      <c r="AP692" s="51"/>
      <c r="AQ692" s="51"/>
      <c r="AR692" s="1014"/>
      <c r="AS692" s="1768"/>
      <c r="AT692" s="1768"/>
      <c r="AU692" s="1770"/>
      <c r="AV692" s="1768"/>
      <c r="AW692" s="1768"/>
      <c r="AX692" s="1770"/>
      <c r="AY692" s="1770"/>
      <c r="AZ692" s="1770"/>
      <c r="BA692" s="1775"/>
      <c r="BB692" s="770"/>
      <c r="BC692" s="770"/>
      <c r="BD692" s="762" t="str">
        <f t="shared" si="58"/>
        <v/>
      </c>
      <c r="BE692" s="757"/>
      <c r="BF692" s="757"/>
      <c r="BG692" s="757"/>
      <c r="BH692" s="757"/>
      <c r="BI692" s="770"/>
      <c r="BJ692" s="770"/>
      <c r="BK692" s="770"/>
      <c r="BL692" s="770"/>
      <c r="BM692" s="749"/>
      <c r="BN692" s="749"/>
      <c r="BO692" s="749"/>
      <c r="BP692" s="749"/>
      <c r="BQ692" s="766"/>
      <c r="BR692" s="890"/>
      <c r="BS692" s="891"/>
      <c r="BT692" s="891"/>
      <c r="BU692" s="1052"/>
      <c r="BV692" s="1192"/>
      <c r="BW692" s="1192"/>
      <c r="BX692" s="1838"/>
      <c r="BY692" s="1854"/>
      <c r="BZ692" s="999"/>
    </row>
    <row r="693" spans="1:78" ht="118" x14ac:dyDescent="0.2">
      <c r="A693" s="1817"/>
      <c r="B693" s="1818"/>
      <c r="C693" s="1819"/>
      <c r="D693" s="1908" t="s">
        <v>1387</v>
      </c>
      <c r="E693" s="1908" t="s">
        <v>1033</v>
      </c>
      <c r="F693" s="1759">
        <v>13</v>
      </c>
      <c r="G693" s="994" t="s">
        <v>2164</v>
      </c>
      <c r="H693" s="1012" t="s">
        <v>1247</v>
      </c>
      <c r="I693" s="1015" t="s">
        <v>1218</v>
      </c>
      <c r="J693" s="1812" t="str">
        <f>IF(D693="","",IF(D693="RG",[1]Árbol!A704,IF(D693="RIC",[1]Árbol!A704,IF(D693="RLAFT",[1]Árbol!A704,IF(D693="RF",[1]Árbol!A704,IF(I693="","",(CONCATENATE(I693," ",$M$3," ",G693," ",$M$4," ",O693," ",$M$5," ",N693))))))))</f>
        <v>Pérdida de confidencialidad e integridad de CORREO ELECTRÓNICO
HERRAMIENTAS COLABORATIVAS  1. Pérdida, borrado, modificación o acceso no autorizado a la información.
2. Error en el uso  1. Desconocimiento de politicas de seguridad relacionadas con la gestión de contraseñas.
2. Desconocimiento del funcionamiento de las herramientas colaborativas</v>
      </c>
      <c r="K693" s="1021" t="s">
        <v>313</v>
      </c>
      <c r="L693" s="994" t="s">
        <v>1179</v>
      </c>
      <c r="M693" s="1168" t="s">
        <v>1389</v>
      </c>
      <c r="N693" s="994" t="s">
        <v>2165</v>
      </c>
      <c r="O693" s="994" t="s">
        <v>2150</v>
      </c>
      <c r="P693" s="1075" t="s">
        <v>1392</v>
      </c>
      <c r="Q693" s="1133" t="s">
        <v>1392</v>
      </c>
      <c r="R693" s="1015" t="s">
        <v>250</v>
      </c>
      <c r="S693" s="1824">
        <f>IF(R693="Muy Alta",100%,IF(R693="Alta",80%,IF(R693="Media",60%,IF(R693="Baja",40%,IF(R693="Muy Baja",20%,"")))))</f>
        <v>0.4</v>
      </c>
      <c r="T693" s="1015" t="s">
        <v>317</v>
      </c>
      <c r="U693" s="1824">
        <f>IF(T693="Catastrófico",100%,IF(T693="Mayor",80%,IF(T693="Moderado",60%,IF(T693="Menor",40%,IF(T693="Leve",20%,"")))))</f>
        <v>0.2</v>
      </c>
      <c r="V693" s="1015" t="s">
        <v>218</v>
      </c>
      <c r="W693" s="1824">
        <f>IF(V693="Catastrófico",100%,IF(V693="Mayor",80%,IF(V693="Moderado",60%,IF(V693="Menor",40%,IF(V693="Leve",20%,"")))))</f>
        <v>0.6</v>
      </c>
      <c r="X693" s="1029" t="str">
        <f>IF(Y693=100%,"Catastrófico",IF(Y693=80%,"Mayor",IF(Y693=60%,"Moderado",IF(Y693=40%,"Menor",IF(Y693=20%,"Leve","")))))</f>
        <v>Moderado</v>
      </c>
      <c r="Y693" s="1824">
        <f>IF(AND(U693="",W693=""),"",MAX(U693,W693))</f>
        <v>0.6</v>
      </c>
      <c r="Z693" s="1824" t="str">
        <f>CONCATENATE(R693,X693)</f>
        <v>BajaModerado</v>
      </c>
      <c r="AA693" s="1032" t="str">
        <f>IF(Z693="Muy AltaLeve","Alto",IF(Z693="Muy AltaMenor","Alto",IF(Z693="Muy AltaModerado","Alto",IF(Z693="Muy AltaMayor","Alto",IF(Z693="Muy AltaCatastrófico","Extremo",IF(Z693="AltaLeve","Moderado",IF(Z693="AltaMenor","Moderado",IF(Z693="AltaModerado","Alto",IF(Z693="AltaMayor","Alto",IF(Z693="AltaCatastrófico","Extremo",IF(Z693="MediaLeve","Moderado",IF(Z693="MediaMenor","Moderado",IF(Z693="MediaModerado","Moderado",IF(Z693="MediaMayor","Alto",IF(Z693="MediaCatastrófico","Extremo",IF(Z693="BajaLeve","Bajo",IF(Z693="BajaMenor","Moderado",IF(Z693="BajaModerado","Moderado",IF(Z693="BajaMayor","Alto",IF(Z693="BajaCatastrófico","Extremo",IF(Z693="Muy BajaLeve","Bajo",IF(Z693="Muy BajaMenor","Bajo",IF(Z693="Muy BajaModerado","Moderado",IF(Z693="Muy BajaMayor","Alto",IF(Z693="Muy BajaCatastrófico","Extremo","")))))))))))))))))))))))))</f>
        <v>Moderado</v>
      </c>
      <c r="AB693" s="97">
        <v>1</v>
      </c>
      <c r="AC693" s="9" t="s">
        <v>1571</v>
      </c>
      <c r="AD693" s="9">
        <v>1.2</v>
      </c>
      <c r="AE693" s="9" t="s">
        <v>1572</v>
      </c>
      <c r="AF693" s="99" t="str">
        <f t="shared" si="54"/>
        <v>Probabilidad</v>
      </c>
      <c r="AG693" s="10" t="s">
        <v>221</v>
      </c>
      <c r="AH693" s="787">
        <f t="shared" si="55"/>
        <v>0.25</v>
      </c>
      <c r="AI693" s="10" t="s">
        <v>222</v>
      </c>
      <c r="AJ693" s="787">
        <f t="shared" si="56"/>
        <v>0.15</v>
      </c>
      <c r="AK693" s="101">
        <f t="shared" si="57"/>
        <v>0.4</v>
      </c>
      <c r="AL693" s="100">
        <f>IFERROR(IF(AF693="Probabilidad",(S693-(+S693*AK693)),IF(AF693="Impacto",S693,"")),"")</f>
        <v>0.24</v>
      </c>
      <c r="AM693" s="100">
        <f>IFERROR(IF(AF693="Impacto",(Y693-(+Y693*AK693)),IF(AF693="Probabilidad",Y693,"")),"")</f>
        <v>0.6</v>
      </c>
      <c r="AN693" s="50" t="s">
        <v>859</v>
      </c>
      <c r="AO693" s="50" t="s">
        <v>245</v>
      </c>
      <c r="AP693" s="50" t="s">
        <v>241</v>
      </c>
      <c r="AQ693" s="50" t="s">
        <v>226</v>
      </c>
      <c r="AR693" s="1764" t="s">
        <v>2070</v>
      </c>
      <c r="AS693" s="1035">
        <f>S693</f>
        <v>0.4</v>
      </c>
      <c r="AT693" s="1035">
        <f>IF(AL693="","",MIN(AL693:AL698))</f>
        <v>8.6399999999999991E-2</v>
      </c>
      <c r="AU693" s="1032" t="str">
        <f>IFERROR(IF(AT693="","",IF(AT693&lt;=0.2,"Muy Baja",IF(AT693&lt;=0.4,"Baja",IF(AT693&lt;=0.6,"Media",IF(AT693&lt;=0.8,"Alta","Muy Alta"))))),"")</f>
        <v>Muy Baja</v>
      </c>
      <c r="AV693" s="1035">
        <f>Y693</f>
        <v>0.6</v>
      </c>
      <c r="AW693" s="1035">
        <f>IF(AM693="","",MIN(AM693:AM698))</f>
        <v>0.44999999999999996</v>
      </c>
      <c r="AX693" s="1032" t="str">
        <f>IFERROR(IF(AW693="","",IF(AW693&lt;=0.2,"Leve",IF(AW693&lt;=0.4,"Menor",IF(AW693&lt;=0.6,"Moderado",IF(AW693&lt;=0.8,"Mayor","Catastrófico"))))),"")</f>
        <v>Moderado</v>
      </c>
      <c r="AY693" s="1032" t="str">
        <f>AA693</f>
        <v>Moderado</v>
      </c>
      <c r="AZ693" s="1032" t="str">
        <f>IFERROR(IF(OR(AND(AU693="Muy Baja",AX693="Leve"),AND(AU693="Muy Baja",AX693="Menor"),AND(AU693="Baja",AX693="Leve")),"Bajo",IF(OR(AND(AU693="Muy baja",AX693="Moderado"),AND(AU693="Baja",AX693="Menor"),AND(AU693="Baja",AX693="Moderado"),AND(AU693="Media",AX693="Leve"),AND(AU693="Media",AX693="Menor"),AND(AU693="Media",AX693="Moderado"),AND(AU693="Alta",AX693="Leve"),AND(AU693="Alta",AX693="Menor")),"Moderado",IF(OR(AND(AU693="Muy Baja",AX693="Mayor"),AND(AU693="Baja",AX693="Mayor"),AND(AU693="Media",AX693="Mayor"),AND(AU693="Alta",AX693="Moderado"),AND(AU693="Alta",AX693="Mayor"),AND(AU693="Muy Alta",AX693="Leve"),AND(AU693="Muy Alta",AX693="Menor"),AND(AU693="Muy Alta",AX693="Moderado"),AND(AU693="Muy Alta",AX693="Mayor")),"Alto",IF(OR(AND(AU693="Muy Baja",AX693="Catastrófico"),AND(AU693="Baja",AX693="Catastrófico"),AND(AU693="Media",AX693="Catastrófico"),AND(AU693="Alta",AX693="Catastrófico"),AND(AU693="Muy Alta",AX693="Catastrófico")),"Extremo","")))),"")</f>
        <v>Moderado</v>
      </c>
      <c r="BA693" s="1015" t="s">
        <v>228</v>
      </c>
      <c r="BB693" s="46" t="s">
        <v>2166</v>
      </c>
      <c r="BC693" s="46" t="s">
        <v>2072</v>
      </c>
      <c r="BD693" s="103">
        <f t="shared" si="58"/>
        <v>4</v>
      </c>
      <c r="BE693" s="9">
        <v>1</v>
      </c>
      <c r="BF693" s="9">
        <v>1</v>
      </c>
      <c r="BG693" s="9">
        <v>1</v>
      </c>
      <c r="BH693" s="9">
        <v>1</v>
      </c>
      <c r="BI693" s="46" t="s">
        <v>1748</v>
      </c>
      <c r="BJ693" s="46" t="s">
        <v>2167</v>
      </c>
      <c r="BK693" s="46"/>
      <c r="BL693" s="46"/>
      <c r="BM693" s="48"/>
      <c r="BN693" s="48"/>
      <c r="BO693" s="48"/>
      <c r="BP693" s="48"/>
      <c r="BQ693" s="104"/>
      <c r="BR693" s="797"/>
      <c r="BS693" s="883"/>
      <c r="BT693" s="883"/>
      <c r="BU693" s="1050"/>
      <c r="BV693" s="1075"/>
      <c r="BW693" s="1075"/>
      <c r="BX693" s="1836"/>
      <c r="BY693" s="1852"/>
      <c r="BZ693" s="997"/>
    </row>
    <row r="694" spans="1:78" ht="167" x14ac:dyDescent="0.2">
      <c r="A694" s="1817"/>
      <c r="B694" s="1818"/>
      <c r="C694" s="1819"/>
      <c r="D694" s="1908"/>
      <c r="E694" s="1908"/>
      <c r="F694" s="1759"/>
      <c r="G694" s="995"/>
      <c r="H694" s="1013"/>
      <c r="I694" s="1774"/>
      <c r="J694" s="1767"/>
      <c r="K694" s="1022"/>
      <c r="L694" s="995"/>
      <c r="M694" s="1169"/>
      <c r="N694" s="995"/>
      <c r="O694" s="995"/>
      <c r="P694" s="1191"/>
      <c r="Q694" s="1827"/>
      <c r="R694" s="1774"/>
      <c r="S694" s="1825"/>
      <c r="T694" s="1774"/>
      <c r="U694" s="1825"/>
      <c r="V694" s="1774"/>
      <c r="W694" s="1825"/>
      <c r="X694" s="1781"/>
      <c r="Y694" s="1825"/>
      <c r="Z694" s="1825"/>
      <c r="AA694" s="1769"/>
      <c r="AB694" s="812">
        <v>2</v>
      </c>
      <c r="AC694" s="774" t="s">
        <v>2168</v>
      </c>
      <c r="AD694" s="774">
        <v>2</v>
      </c>
      <c r="AE694" s="774" t="s">
        <v>1408</v>
      </c>
      <c r="AF694" s="813" t="str">
        <f t="shared" si="54"/>
        <v>Probabilidad</v>
      </c>
      <c r="AG694" s="780" t="s">
        <v>221</v>
      </c>
      <c r="AH694" s="790">
        <f t="shared" si="55"/>
        <v>0.25</v>
      </c>
      <c r="AI694" s="780" t="s">
        <v>222</v>
      </c>
      <c r="AJ694" s="790">
        <f t="shared" si="56"/>
        <v>0.15</v>
      </c>
      <c r="AK694" s="814">
        <f t="shared" si="57"/>
        <v>0.4</v>
      </c>
      <c r="AL694" s="815">
        <f>IFERROR(IF(AND(AF693="Probabilidad",AF694="Probabilidad"),(AL693-(+AL693*AK694)),IF(AF694="Probabilidad",(S693-(+S693*AK694)),IF(AF694="Impacto",AL693,""))),"")</f>
        <v>0.14399999999999999</v>
      </c>
      <c r="AM694" s="815">
        <f>IFERROR(IF(AND(AF693="Impacto",AF694="Impacto"),(AM693-(+AM693*AK694)),IF(AF694="Impacto",(Y693-(Y693*AK694)),IF(AF694="Probabilidad",AM693,""))),"")</f>
        <v>0.6</v>
      </c>
      <c r="AN694" s="751" t="s">
        <v>223</v>
      </c>
      <c r="AO694" s="751" t="s">
        <v>291</v>
      </c>
      <c r="AP694" s="751" t="s">
        <v>241</v>
      </c>
      <c r="AQ694" s="751" t="s">
        <v>226</v>
      </c>
      <c r="AR694" s="1013"/>
      <c r="AS694" s="1767"/>
      <c r="AT694" s="1767"/>
      <c r="AU694" s="1769"/>
      <c r="AV694" s="1767"/>
      <c r="AW694" s="1767"/>
      <c r="AX694" s="1769"/>
      <c r="AY694" s="1769"/>
      <c r="AZ694" s="1769"/>
      <c r="BA694" s="1774"/>
      <c r="BB694" s="789"/>
      <c r="BC694" s="789"/>
      <c r="BD694" s="822" t="str">
        <f t="shared" si="58"/>
        <v/>
      </c>
      <c r="BE694" s="774"/>
      <c r="BF694" s="774"/>
      <c r="BG694" s="774"/>
      <c r="BH694" s="774"/>
      <c r="BI694" s="789"/>
      <c r="BJ694" s="789"/>
      <c r="BK694" s="789"/>
      <c r="BL694" s="789"/>
      <c r="BM694" s="791"/>
      <c r="BN694" s="791"/>
      <c r="BO694" s="791"/>
      <c r="BP694" s="791"/>
      <c r="BQ694" s="792"/>
      <c r="BR694" s="796"/>
      <c r="BS694" s="884"/>
      <c r="BT694" s="884"/>
      <c r="BU694" s="1051"/>
      <c r="BV694" s="1191"/>
      <c r="BW694" s="1191"/>
      <c r="BX694" s="1837"/>
      <c r="BY694" s="1853"/>
      <c r="BZ694" s="998"/>
    </row>
    <row r="695" spans="1:78" ht="145" x14ac:dyDescent="0.2">
      <c r="A695" s="1817"/>
      <c r="B695" s="1818"/>
      <c r="C695" s="1819"/>
      <c r="D695" s="1908"/>
      <c r="E695" s="1908"/>
      <c r="F695" s="1759"/>
      <c r="G695" s="995"/>
      <c r="H695" s="1013"/>
      <c r="I695" s="1774"/>
      <c r="J695" s="1767"/>
      <c r="K695" s="1022"/>
      <c r="L695" s="995"/>
      <c r="M695" s="1169"/>
      <c r="N695" s="995"/>
      <c r="O695" s="995"/>
      <c r="P695" s="1191"/>
      <c r="Q695" s="1827"/>
      <c r="R695" s="1774"/>
      <c r="S695" s="1825"/>
      <c r="T695" s="1774"/>
      <c r="U695" s="1825"/>
      <c r="V695" s="1774"/>
      <c r="W695" s="1825"/>
      <c r="X695" s="1781"/>
      <c r="Y695" s="1825"/>
      <c r="Z695" s="1825"/>
      <c r="AA695" s="1769"/>
      <c r="AB695" s="812">
        <v>3</v>
      </c>
      <c r="AC695" s="774" t="s">
        <v>2169</v>
      </c>
      <c r="AD695" s="774">
        <v>2</v>
      </c>
      <c r="AE695" s="774" t="s">
        <v>1408</v>
      </c>
      <c r="AF695" s="813" t="str">
        <f t="shared" si="54"/>
        <v>Impacto</v>
      </c>
      <c r="AG695" s="780" t="s">
        <v>264</v>
      </c>
      <c r="AH695" s="790">
        <f t="shared" si="55"/>
        <v>0.1</v>
      </c>
      <c r="AI695" s="780" t="s">
        <v>222</v>
      </c>
      <c r="AJ695" s="790">
        <f t="shared" si="56"/>
        <v>0.15</v>
      </c>
      <c r="AK695" s="814">
        <f t="shared" si="57"/>
        <v>0.25</v>
      </c>
      <c r="AL695" s="815">
        <f>IFERROR(IF(AND(AF694="Probabilidad",AF695="Probabilidad"),(AL694-(+AL694*AK695)),IF(AND(AF694="Impacto",AF695="Probabilidad"),(AL693-(+AL693*AK695)),IF(AF695="Impacto",AL694,""))),"")</f>
        <v>0.14399999999999999</v>
      </c>
      <c r="AM695" s="815">
        <f>IFERROR(IF(AND(AF694="Impacto",AF695="Impacto"),(AM694-(+AM694*AK695)),IF(AND(AF694="Probabilidad",AF695="Impacto"),(AM693-(+AM693*AK695)),IF(AF695="Probabilidad",AM694,""))),"")</f>
        <v>0.44999999999999996</v>
      </c>
      <c r="AN695" s="751" t="s">
        <v>223</v>
      </c>
      <c r="AO695" s="751" t="s">
        <v>443</v>
      </c>
      <c r="AP695" s="751" t="s">
        <v>241</v>
      </c>
      <c r="AQ695" s="751" t="s">
        <v>226</v>
      </c>
      <c r="AR695" s="1013"/>
      <c r="AS695" s="1767"/>
      <c r="AT695" s="1767"/>
      <c r="AU695" s="1769"/>
      <c r="AV695" s="1767"/>
      <c r="AW695" s="1767"/>
      <c r="AX695" s="1769"/>
      <c r="AY695" s="1769"/>
      <c r="AZ695" s="1769"/>
      <c r="BA695" s="1774"/>
      <c r="BB695" s="789"/>
      <c r="BC695" s="789"/>
      <c r="BD695" s="822" t="str">
        <f t="shared" si="58"/>
        <v/>
      </c>
      <c r="BE695" s="774"/>
      <c r="BF695" s="774"/>
      <c r="BG695" s="774"/>
      <c r="BH695" s="774"/>
      <c r="BI695" s="789"/>
      <c r="BJ695" s="789"/>
      <c r="BK695" s="789"/>
      <c r="BL695" s="789"/>
      <c r="BM695" s="791"/>
      <c r="BN695" s="791"/>
      <c r="BO695" s="791"/>
      <c r="BP695" s="791"/>
      <c r="BQ695" s="792"/>
      <c r="BR695" s="796"/>
      <c r="BS695" s="884"/>
      <c r="BT695" s="884"/>
      <c r="BU695" s="1051"/>
      <c r="BV695" s="1191"/>
      <c r="BW695" s="1191"/>
      <c r="BX695" s="1837"/>
      <c r="BY695" s="1853"/>
      <c r="BZ695" s="998"/>
    </row>
    <row r="696" spans="1:78" ht="167" x14ac:dyDescent="0.2">
      <c r="A696" s="1817"/>
      <c r="B696" s="1818"/>
      <c r="C696" s="1819"/>
      <c r="D696" s="1908"/>
      <c r="E696" s="1908"/>
      <c r="F696" s="1759"/>
      <c r="G696" s="995"/>
      <c r="H696" s="1013"/>
      <c r="I696" s="1774"/>
      <c r="J696" s="1767"/>
      <c r="K696" s="1022"/>
      <c r="L696" s="995"/>
      <c r="M696" s="1169"/>
      <c r="N696" s="995"/>
      <c r="O696" s="995"/>
      <c r="P696" s="1191"/>
      <c r="Q696" s="1827"/>
      <c r="R696" s="1774"/>
      <c r="S696" s="1825"/>
      <c r="T696" s="1774"/>
      <c r="U696" s="1825"/>
      <c r="V696" s="1774"/>
      <c r="W696" s="1825"/>
      <c r="X696" s="1781"/>
      <c r="Y696" s="1825"/>
      <c r="Z696" s="1825"/>
      <c r="AA696" s="1769"/>
      <c r="AB696" s="812">
        <v>4</v>
      </c>
      <c r="AC696" s="774" t="s">
        <v>2170</v>
      </c>
      <c r="AD696" s="774">
        <v>1</v>
      </c>
      <c r="AE696" s="774" t="s">
        <v>2171</v>
      </c>
      <c r="AF696" s="813" t="str">
        <f t="shared" si="54"/>
        <v>Probabilidad</v>
      </c>
      <c r="AG696" s="780" t="s">
        <v>221</v>
      </c>
      <c r="AH696" s="790">
        <f t="shared" si="55"/>
        <v>0.25</v>
      </c>
      <c r="AI696" s="780" t="s">
        <v>222</v>
      </c>
      <c r="AJ696" s="790">
        <f t="shared" si="56"/>
        <v>0.15</v>
      </c>
      <c r="AK696" s="814">
        <f t="shared" si="57"/>
        <v>0.4</v>
      </c>
      <c r="AL696" s="815">
        <f>IFERROR(IF(AND(AF695="Probabilidad",AF696="Probabilidad"),(AL695-(+AL695*AK696)),IF(AND(AF695="Impacto",AF696="Probabilidad"),(AL694-(+AL694*AK696)),IF(AF696="Impacto",AL695,""))),"")</f>
        <v>8.6399999999999991E-2</v>
      </c>
      <c r="AM696" s="815">
        <f>IFERROR(IF(AND(AF695="Impacto",AF696="Impacto"),(AM695-(+AM695*AK696)),IF(AND(AF695="Probabilidad",AF696="Impacto"),(AM694-(+AM694*AK696)),IF(AF696="Probabilidad",AM695,""))),"")</f>
        <v>0.44999999999999996</v>
      </c>
      <c r="AN696" s="751" t="s">
        <v>223</v>
      </c>
      <c r="AO696" s="751" t="s">
        <v>291</v>
      </c>
      <c r="AP696" s="751" t="s">
        <v>241</v>
      </c>
      <c r="AQ696" s="751" t="s">
        <v>226</v>
      </c>
      <c r="AR696" s="1013"/>
      <c r="AS696" s="1767"/>
      <c r="AT696" s="1767"/>
      <c r="AU696" s="1769"/>
      <c r="AV696" s="1767"/>
      <c r="AW696" s="1767"/>
      <c r="AX696" s="1769"/>
      <c r="AY696" s="1769"/>
      <c r="AZ696" s="1769"/>
      <c r="BA696" s="1774"/>
      <c r="BB696" s="789"/>
      <c r="BC696" s="789"/>
      <c r="BD696" s="822" t="str">
        <f t="shared" si="58"/>
        <v/>
      </c>
      <c r="BE696" s="774"/>
      <c r="BF696" s="774"/>
      <c r="BG696" s="774"/>
      <c r="BH696" s="774"/>
      <c r="BI696" s="789"/>
      <c r="BJ696" s="789"/>
      <c r="BK696" s="789"/>
      <c r="BL696" s="789"/>
      <c r="BM696" s="791"/>
      <c r="BN696" s="791"/>
      <c r="BO696" s="791"/>
      <c r="BP696" s="791"/>
      <c r="BQ696" s="792"/>
      <c r="BR696" s="796"/>
      <c r="BS696" s="884"/>
      <c r="BT696" s="884"/>
      <c r="BU696" s="1051"/>
      <c r="BV696" s="1191"/>
      <c r="BW696" s="1191"/>
      <c r="BX696" s="1837"/>
      <c r="BY696" s="1853"/>
      <c r="BZ696" s="998"/>
    </row>
    <row r="697" spans="1:78" ht="16" x14ac:dyDescent="0.2">
      <c r="A697" s="1817"/>
      <c r="B697" s="1818"/>
      <c r="C697" s="1819"/>
      <c r="D697" s="1908"/>
      <c r="E697" s="1908"/>
      <c r="F697" s="1759"/>
      <c r="G697" s="995"/>
      <c r="H697" s="1013"/>
      <c r="I697" s="1774"/>
      <c r="J697" s="1767"/>
      <c r="K697" s="1022"/>
      <c r="L697" s="995"/>
      <c r="M697" s="1169"/>
      <c r="N697" s="995"/>
      <c r="O697" s="995"/>
      <c r="P697" s="1191"/>
      <c r="Q697" s="1827"/>
      <c r="R697" s="1774"/>
      <c r="S697" s="1825"/>
      <c r="T697" s="1774"/>
      <c r="U697" s="1825"/>
      <c r="V697" s="1774"/>
      <c r="W697" s="1825"/>
      <c r="X697" s="1781"/>
      <c r="Y697" s="1825"/>
      <c r="Z697" s="1825"/>
      <c r="AA697" s="1769"/>
      <c r="AB697" s="812">
        <v>5</v>
      </c>
      <c r="AC697" s="774"/>
      <c r="AD697" s="774"/>
      <c r="AE697" s="774"/>
      <c r="AF697" s="813" t="str">
        <f t="shared" ref="AF697:AF760" si="59">IF(OR(AG697="Preventivo",AG697="Detectivo"),"Probabilidad",IF(AG697="Correctivo","Impacto",""))</f>
        <v/>
      </c>
      <c r="AG697" s="780"/>
      <c r="AH697" s="790" t="str">
        <f t="shared" ref="AH697:AH760" si="60">IF(AG697="","",IF(AG697="Preventivo",25%,IF(AG697="Detectivo",15%,IF(AG697="Correctivo",10%))))</f>
        <v/>
      </c>
      <c r="AI697" s="780"/>
      <c r="AJ697" s="790" t="str">
        <f t="shared" ref="AJ697:AJ760" si="61">IF(AI697="Automático",25%,IF(AI697="Manual",15%,""))</f>
        <v/>
      </c>
      <c r="AK697" s="814" t="str">
        <f t="shared" ref="AK697:AK760" si="62">IF(OR(AH697="",AJ697=""),"",AH697+AJ697)</f>
        <v/>
      </c>
      <c r="AL697" s="815" t="str">
        <f>IFERROR(IF(AND(AF696="Probabilidad",AF697="Probabilidad"),(AL696-(+AL696*AK697)),IF(AND(AF696="Impacto",AF697="Probabilidad"),(AL695-(+AL695*AK697)),IF(AF697="Impacto",AL696,""))),"")</f>
        <v/>
      </c>
      <c r="AM697" s="815" t="str">
        <f>IFERROR(IF(AND(AF696="Impacto",AF697="Impacto"),(AM696-(+AM696*AK697)),IF(AND(AF696="Probabilidad",AF697="Impacto"),(AM695-(+AM695*AK697)),IF(AF697="Probabilidad",AM696,""))),"")</f>
        <v/>
      </c>
      <c r="AN697" s="751"/>
      <c r="AO697" s="751"/>
      <c r="AP697" s="751"/>
      <c r="AQ697" s="751"/>
      <c r="AR697" s="1013"/>
      <c r="AS697" s="1767"/>
      <c r="AT697" s="1767"/>
      <c r="AU697" s="1769"/>
      <c r="AV697" s="1767"/>
      <c r="AW697" s="1767"/>
      <c r="AX697" s="1769"/>
      <c r="AY697" s="1769"/>
      <c r="AZ697" s="1769"/>
      <c r="BA697" s="1774"/>
      <c r="BB697" s="789"/>
      <c r="BC697" s="789"/>
      <c r="BD697" s="822" t="str">
        <f t="shared" si="58"/>
        <v/>
      </c>
      <c r="BE697" s="774"/>
      <c r="BF697" s="774"/>
      <c r="BG697" s="774"/>
      <c r="BH697" s="774"/>
      <c r="BI697" s="789"/>
      <c r="BJ697" s="789"/>
      <c r="BK697" s="789"/>
      <c r="BL697" s="789"/>
      <c r="BM697" s="791"/>
      <c r="BN697" s="791"/>
      <c r="BO697" s="791"/>
      <c r="BP697" s="791"/>
      <c r="BQ697" s="792"/>
      <c r="BR697" s="796"/>
      <c r="BS697" s="884"/>
      <c r="BT697" s="884"/>
      <c r="BU697" s="1051"/>
      <c r="BV697" s="1191"/>
      <c r="BW697" s="1191"/>
      <c r="BX697" s="1837"/>
      <c r="BY697" s="1853"/>
      <c r="BZ697" s="998"/>
    </row>
    <row r="698" spans="1:78" ht="17" thickBot="1" x14ac:dyDescent="0.25">
      <c r="A698" s="1817"/>
      <c r="B698" s="1818"/>
      <c r="C698" s="1819"/>
      <c r="D698" s="1908"/>
      <c r="E698" s="1908"/>
      <c r="F698" s="1759"/>
      <c r="G698" s="996"/>
      <c r="H698" s="1014"/>
      <c r="I698" s="1775"/>
      <c r="J698" s="1768"/>
      <c r="K698" s="1023"/>
      <c r="L698" s="996"/>
      <c r="M698" s="1170"/>
      <c r="N698" s="996"/>
      <c r="O698" s="996"/>
      <c r="P698" s="1192"/>
      <c r="Q698" s="1828"/>
      <c r="R698" s="1775"/>
      <c r="S698" s="1826"/>
      <c r="T698" s="1775"/>
      <c r="U698" s="1826"/>
      <c r="V698" s="1775"/>
      <c r="W698" s="1826"/>
      <c r="X698" s="1782"/>
      <c r="Y698" s="1826"/>
      <c r="Z698" s="1826"/>
      <c r="AA698" s="1770"/>
      <c r="AB698" s="773">
        <v>6</v>
      </c>
      <c r="AC698" s="757"/>
      <c r="AD698" s="757"/>
      <c r="AE698" s="757"/>
      <c r="AF698" s="896" t="str">
        <f t="shared" si="59"/>
        <v/>
      </c>
      <c r="AG698" s="888"/>
      <c r="AH698" s="887" t="str">
        <f t="shared" si="60"/>
        <v/>
      </c>
      <c r="AI698" s="888"/>
      <c r="AJ698" s="887" t="str">
        <f t="shared" si="61"/>
        <v/>
      </c>
      <c r="AK698" s="889" t="str">
        <f t="shared" si="62"/>
        <v/>
      </c>
      <c r="AL698" s="935" t="str">
        <f>IFERROR(IF(AND(AF697="Probabilidad",AF698="Probabilidad"),(AL697-(+AL697*AK698)),IF(AND(AF697="Impacto",AF698="Probabilidad"),(AL696-(+AL696*AK698)),IF(AF698="Impacto",AL697,""))),"")</f>
        <v/>
      </c>
      <c r="AM698" s="935" t="str">
        <f>IFERROR(IF(AND(AF697="Impacto",AF698="Impacto"),(AM697-(+AM697*AK698)),IF(AND(AF697="Probabilidad",AF698="Impacto"),(AM696-(+AM696*AK698)),IF(AF698="Probabilidad",AM697,""))),"")</f>
        <v/>
      </c>
      <c r="AN698" s="51"/>
      <c r="AO698" s="51"/>
      <c r="AP698" s="51"/>
      <c r="AQ698" s="51"/>
      <c r="AR698" s="1014"/>
      <c r="AS698" s="1768"/>
      <c r="AT698" s="1768"/>
      <c r="AU698" s="1770"/>
      <c r="AV698" s="1768"/>
      <c r="AW698" s="1768"/>
      <c r="AX698" s="1770"/>
      <c r="AY698" s="1770"/>
      <c r="AZ698" s="1770"/>
      <c r="BA698" s="1775"/>
      <c r="BB698" s="770"/>
      <c r="BC698" s="770"/>
      <c r="BD698" s="762" t="str">
        <f t="shared" si="58"/>
        <v/>
      </c>
      <c r="BE698" s="757"/>
      <c r="BF698" s="757"/>
      <c r="BG698" s="757"/>
      <c r="BH698" s="757"/>
      <c r="BI698" s="770"/>
      <c r="BJ698" s="770"/>
      <c r="BK698" s="770"/>
      <c r="BL698" s="770"/>
      <c r="BM698" s="749"/>
      <c r="BN698" s="749"/>
      <c r="BO698" s="749"/>
      <c r="BP698" s="749"/>
      <c r="BQ698" s="766"/>
      <c r="BR698" s="890"/>
      <c r="BS698" s="891"/>
      <c r="BT698" s="891"/>
      <c r="BU698" s="1052"/>
      <c r="BV698" s="1192"/>
      <c r="BW698" s="1192"/>
      <c r="BX698" s="1838"/>
      <c r="BY698" s="1854"/>
      <c r="BZ698" s="999"/>
    </row>
    <row r="699" spans="1:78" ht="167" x14ac:dyDescent="0.2">
      <c r="A699" s="1817"/>
      <c r="B699" s="1818"/>
      <c r="C699" s="1819"/>
      <c r="D699" s="1908" t="s">
        <v>1387</v>
      </c>
      <c r="E699" s="1908" t="s">
        <v>1033</v>
      </c>
      <c r="F699" s="1759">
        <v>14</v>
      </c>
      <c r="G699" s="994" t="s">
        <v>2164</v>
      </c>
      <c r="H699" s="1012" t="s">
        <v>1247</v>
      </c>
      <c r="I699" s="1015" t="s">
        <v>1215</v>
      </c>
      <c r="J699" s="1812" t="str">
        <f>IF(D699="","",IF(D699="RG",[1]Árbol!A710,IF(D699="RIC",[1]Árbol!A710,IF(D699="RLAFT",[1]Árbol!A710,IF(D699="RF",[1]Árbol!A710,IF(I699="","",(CONCATENATE(I699," ",$M$3," ",G699," ",$M$4," ",O699," ",$M$5," ",N699))))))))</f>
        <v>Pérdida de Disponibilidad de CORREO ELECTRÓNICO
HERRAMIENTAS COLABORATIVAS  1. Falta de acceso al servicio de las herramietnas colaborativas  1. Desconocimiento de las clausulas y reponsabilidades de los acuerdos marco. 
2. Desconocimiento del funcionamiento de las herramientas colaborativas</v>
      </c>
      <c r="K699" s="1021" t="s">
        <v>313</v>
      </c>
      <c r="L699" s="994" t="s">
        <v>1179</v>
      </c>
      <c r="M699" s="1168" t="s">
        <v>1389</v>
      </c>
      <c r="N699" s="994" t="s">
        <v>2172</v>
      </c>
      <c r="O699" s="994" t="s">
        <v>2173</v>
      </c>
      <c r="P699" s="1075" t="s">
        <v>1392</v>
      </c>
      <c r="Q699" s="1133" t="s">
        <v>1392</v>
      </c>
      <c r="R699" s="1015" t="s">
        <v>217</v>
      </c>
      <c r="S699" s="1824">
        <f>IF(R699="Muy Alta",100%,IF(R699="Alta",80%,IF(R699="Media",60%,IF(R699="Baja",40%,IF(R699="Muy Baja",20%,"")))))</f>
        <v>0.6</v>
      </c>
      <c r="T699" s="1015" t="s">
        <v>317</v>
      </c>
      <c r="U699" s="1824">
        <f>IF(T699="Catastrófico",100%,IF(T699="Mayor",80%,IF(T699="Moderado",60%,IF(T699="Menor",40%,IF(T699="Leve",20%,"")))))</f>
        <v>0.2</v>
      </c>
      <c r="V699" s="1015" t="s">
        <v>218</v>
      </c>
      <c r="W699" s="1824">
        <f>IF(V699="Catastrófico",100%,IF(V699="Mayor",80%,IF(V699="Moderado",60%,IF(V699="Menor",40%,IF(V699="Leve",20%,"")))))</f>
        <v>0.6</v>
      </c>
      <c r="X699" s="1029" t="str">
        <f>IF(Y699=100%,"Catastrófico",IF(Y699=80%,"Mayor",IF(Y699=60%,"Moderado",IF(Y699=40%,"Menor",IF(Y699=20%,"Leve","")))))</f>
        <v>Moderado</v>
      </c>
      <c r="Y699" s="1824">
        <f>IF(AND(U699="",W699=""),"",MAX(U699,W699))</f>
        <v>0.6</v>
      </c>
      <c r="Z699" s="1824" t="str">
        <f>CONCATENATE(R699,X699)</f>
        <v>MediaModerado</v>
      </c>
      <c r="AA699" s="1032" t="str">
        <f>IF(Z699="Muy AltaLeve","Alto",IF(Z699="Muy AltaMenor","Alto",IF(Z699="Muy AltaModerado","Alto",IF(Z699="Muy AltaMayor","Alto",IF(Z699="Muy AltaCatastrófico","Extremo",IF(Z699="AltaLeve","Moderado",IF(Z699="AltaMenor","Moderado",IF(Z699="AltaModerado","Alto",IF(Z699="AltaMayor","Alto",IF(Z699="AltaCatastrófico","Extremo",IF(Z699="MediaLeve","Moderado",IF(Z699="MediaMenor","Moderado",IF(Z699="MediaModerado","Moderado",IF(Z699="MediaMayor","Alto",IF(Z699="MediaCatastrófico","Extremo",IF(Z699="BajaLeve","Bajo",IF(Z699="BajaMenor","Moderado",IF(Z699="BajaModerado","Moderado",IF(Z699="BajaMayor","Alto",IF(Z699="BajaCatastrófico","Extremo",IF(Z699="Muy BajaLeve","Bajo",IF(Z699="Muy BajaMenor","Bajo",IF(Z699="Muy BajaModerado","Moderado",IF(Z699="Muy BajaMayor","Alto",IF(Z699="Muy BajaCatastrófico","Extremo","")))))))))))))))))))))))))</f>
        <v>Moderado</v>
      </c>
      <c r="AB699" s="97">
        <v>1</v>
      </c>
      <c r="AC699" s="9" t="s">
        <v>2174</v>
      </c>
      <c r="AD699" s="9">
        <v>1</v>
      </c>
      <c r="AE699" s="9" t="s">
        <v>2175</v>
      </c>
      <c r="AF699" s="99" t="str">
        <f t="shared" si="59"/>
        <v>Probabilidad</v>
      </c>
      <c r="AG699" s="10" t="s">
        <v>221</v>
      </c>
      <c r="AH699" s="787">
        <f t="shared" si="60"/>
        <v>0.25</v>
      </c>
      <c r="AI699" s="10" t="s">
        <v>222</v>
      </c>
      <c r="AJ699" s="787">
        <f t="shared" si="61"/>
        <v>0.15</v>
      </c>
      <c r="AK699" s="101">
        <f t="shared" si="62"/>
        <v>0.4</v>
      </c>
      <c r="AL699" s="100">
        <f>IFERROR(IF(AF699="Probabilidad",(S699-(+S699*AK699)),IF(AF699="Impacto",S699,"")),"")</f>
        <v>0.36</v>
      </c>
      <c r="AM699" s="100">
        <f>IFERROR(IF(AF699="Impacto",(Y699-(+Y699*AK699)),IF(AF699="Probabilidad",Y699,"")),"")</f>
        <v>0.6</v>
      </c>
      <c r="AN699" s="50" t="s">
        <v>223</v>
      </c>
      <c r="AO699" s="50" t="s">
        <v>291</v>
      </c>
      <c r="AP699" s="50" t="s">
        <v>241</v>
      </c>
      <c r="AQ699" s="50" t="s">
        <v>242</v>
      </c>
      <c r="AR699" s="1764" t="s">
        <v>2176</v>
      </c>
      <c r="AS699" s="1035">
        <f>S699</f>
        <v>0.6</v>
      </c>
      <c r="AT699" s="1035">
        <f>IF(AL699="","",MIN(AL699:AL704))</f>
        <v>0.126</v>
      </c>
      <c r="AU699" s="1032" t="str">
        <f>IFERROR(IF(AT699="","",IF(AT699&lt;=0.2,"Muy Baja",IF(AT699&lt;=0.4,"Baja",IF(AT699&lt;=0.6,"Media",IF(AT699&lt;=0.8,"Alta","Muy Alta"))))),"")</f>
        <v>Muy Baja</v>
      </c>
      <c r="AV699" s="1035">
        <f>Y699</f>
        <v>0.6</v>
      </c>
      <c r="AW699" s="1035">
        <f>IF(AM699="","",MIN(AM699:AM704))</f>
        <v>0.44999999999999996</v>
      </c>
      <c r="AX699" s="1032" t="str">
        <f>IFERROR(IF(AW699="","",IF(AW699&lt;=0.2,"Leve",IF(AW699&lt;=0.4,"Menor",IF(AW699&lt;=0.6,"Moderado",IF(AW699&lt;=0.8,"Mayor","Catastrófico"))))),"")</f>
        <v>Moderado</v>
      </c>
      <c r="AY699" s="1032" t="str">
        <f>AA699</f>
        <v>Moderado</v>
      </c>
      <c r="AZ699" s="1032" t="str">
        <f>IFERROR(IF(OR(AND(AU699="Muy Baja",AX699="Leve"),AND(AU699="Muy Baja",AX699="Menor"),AND(AU699="Baja",AX699="Leve")),"Bajo",IF(OR(AND(AU699="Muy baja",AX699="Moderado"),AND(AU699="Baja",AX699="Menor"),AND(AU699="Baja",AX699="Moderado"),AND(AU699="Media",AX699="Leve"),AND(AU699="Media",AX699="Menor"),AND(AU699="Media",AX699="Moderado"),AND(AU699="Alta",AX699="Leve"),AND(AU699="Alta",AX699="Menor")),"Moderado",IF(OR(AND(AU699="Muy Baja",AX699="Mayor"),AND(AU699="Baja",AX699="Mayor"),AND(AU699="Media",AX699="Mayor"),AND(AU699="Alta",AX699="Moderado"),AND(AU699="Alta",AX699="Mayor"),AND(AU699="Muy Alta",AX699="Leve"),AND(AU699="Muy Alta",AX699="Menor"),AND(AU699="Muy Alta",AX699="Moderado"),AND(AU699="Muy Alta",AX699="Mayor")),"Alto",IF(OR(AND(AU699="Muy Baja",AX699="Catastrófico"),AND(AU699="Baja",AX699="Catastrófico"),AND(AU699="Media",AX699="Catastrófico"),AND(AU699="Alta",AX699="Catastrófico"),AND(AU699="Muy Alta",AX699="Catastrófico")),"Extremo","")))),"")</f>
        <v>Moderado</v>
      </c>
      <c r="BA699" s="1015" t="s">
        <v>228</v>
      </c>
      <c r="BB699" s="46" t="s">
        <v>2177</v>
      </c>
      <c r="BC699" s="46" t="s">
        <v>2091</v>
      </c>
      <c r="BD699" s="103">
        <f t="shared" si="58"/>
        <v>12</v>
      </c>
      <c r="BE699" s="9">
        <v>3</v>
      </c>
      <c r="BF699" s="9">
        <v>3</v>
      </c>
      <c r="BG699" s="9">
        <v>3</v>
      </c>
      <c r="BH699" s="9">
        <v>3</v>
      </c>
      <c r="BI699" s="46" t="s">
        <v>1748</v>
      </c>
      <c r="BJ699" s="46" t="s">
        <v>2178</v>
      </c>
      <c r="BK699" s="46"/>
      <c r="BL699" s="46"/>
      <c r="BM699" s="48"/>
      <c r="BN699" s="48"/>
      <c r="BO699" s="48"/>
      <c r="BP699" s="48"/>
      <c r="BQ699" s="104"/>
      <c r="BR699" s="797"/>
      <c r="BS699" s="883"/>
      <c r="BT699" s="883"/>
      <c r="BU699" s="1050"/>
      <c r="BV699" s="1075"/>
      <c r="BW699" s="1075"/>
      <c r="BX699" s="1836"/>
      <c r="BY699" s="1852"/>
      <c r="BZ699" s="997"/>
    </row>
    <row r="700" spans="1:78" ht="167" x14ac:dyDescent="0.2">
      <c r="A700" s="1817"/>
      <c r="B700" s="1818"/>
      <c r="C700" s="1819"/>
      <c r="D700" s="1908"/>
      <c r="E700" s="1908"/>
      <c r="F700" s="1759"/>
      <c r="G700" s="995"/>
      <c r="H700" s="1013"/>
      <c r="I700" s="1774"/>
      <c r="J700" s="1767"/>
      <c r="K700" s="1022"/>
      <c r="L700" s="995"/>
      <c r="M700" s="1169"/>
      <c r="N700" s="995"/>
      <c r="O700" s="995"/>
      <c r="P700" s="1191"/>
      <c r="Q700" s="1827"/>
      <c r="R700" s="1774"/>
      <c r="S700" s="1825"/>
      <c r="T700" s="1774"/>
      <c r="U700" s="1825"/>
      <c r="V700" s="1774"/>
      <c r="W700" s="1825"/>
      <c r="X700" s="1781"/>
      <c r="Y700" s="1825"/>
      <c r="Z700" s="1825"/>
      <c r="AA700" s="1769"/>
      <c r="AB700" s="812">
        <v>2</v>
      </c>
      <c r="AC700" s="774" t="s">
        <v>2179</v>
      </c>
      <c r="AD700" s="774">
        <v>1</v>
      </c>
      <c r="AE700" s="774" t="s">
        <v>2180</v>
      </c>
      <c r="AF700" s="813" t="str">
        <f t="shared" si="59"/>
        <v>Impacto</v>
      </c>
      <c r="AG700" s="780" t="s">
        <v>264</v>
      </c>
      <c r="AH700" s="790">
        <f t="shared" si="60"/>
        <v>0.1</v>
      </c>
      <c r="AI700" s="780" t="s">
        <v>222</v>
      </c>
      <c r="AJ700" s="790">
        <f t="shared" si="61"/>
        <v>0.15</v>
      </c>
      <c r="AK700" s="814">
        <f t="shared" si="62"/>
        <v>0.25</v>
      </c>
      <c r="AL700" s="815">
        <f>IFERROR(IF(AND(AF699="Probabilidad",AF700="Probabilidad"),(AL699-(+AL699*AK700)),IF(AF700="Probabilidad",(S699-(+S699*AK700)),IF(AF700="Impacto",AL699,""))),"")</f>
        <v>0.36</v>
      </c>
      <c r="AM700" s="815">
        <f>IFERROR(IF(AND(AF699="Impacto",AF700="Impacto"),(AM699-(+AM699*AK700)),IF(AF700="Impacto",(Y699-(Y699*AK700)),IF(AF700="Probabilidad",AM699,""))),"")</f>
        <v>0.44999999999999996</v>
      </c>
      <c r="AN700" s="751" t="s">
        <v>223</v>
      </c>
      <c r="AO700" s="751" t="s">
        <v>291</v>
      </c>
      <c r="AP700" s="751" t="s">
        <v>241</v>
      </c>
      <c r="AQ700" s="751" t="s">
        <v>226</v>
      </c>
      <c r="AR700" s="1013"/>
      <c r="AS700" s="1767"/>
      <c r="AT700" s="1767"/>
      <c r="AU700" s="1769"/>
      <c r="AV700" s="1767"/>
      <c r="AW700" s="1767"/>
      <c r="AX700" s="1769"/>
      <c r="AY700" s="1769"/>
      <c r="AZ700" s="1769"/>
      <c r="BA700" s="1774"/>
      <c r="BB700" s="789"/>
      <c r="BC700" s="789"/>
      <c r="BD700" s="822" t="str">
        <f t="shared" si="58"/>
        <v/>
      </c>
      <c r="BE700" s="774"/>
      <c r="BF700" s="774"/>
      <c r="BG700" s="774"/>
      <c r="BH700" s="774"/>
      <c r="BI700" s="789"/>
      <c r="BJ700" s="789"/>
      <c r="BK700" s="789"/>
      <c r="BL700" s="789"/>
      <c r="BM700" s="791"/>
      <c r="BN700" s="791"/>
      <c r="BO700" s="791"/>
      <c r="BP700" s="791"/>
      <c r="BQ700" s="792"/>
      <c r="BR700" s="796"/>
      <c r="BS700" s="884"/>
      <c r="BT700" s="884"/>
      <c r="BU700" s="1051"/>
      <c r="BV700" s="1191"/>
      <c r="BW700" s="1191"/>
      <c r="BX700" s="1837"/>
      <c r="BY700" s="1853"/>
      <c r="BZ700" s="998"/>
    </row>
    <row r="701" spans="1:78" ht="145" x14ac:dyDescent="0.2">
      <c r="A701" s="1817"/>
      <c r="B701" s="1818"/>
      <c r="C701" s="1819"/>
      <c r="D701" s="1908"/>
      <c r="E701" s="1908"/>
      <c r="F701" s="1759"/>
      <c r="G701" s="995"/>
      <c r="H701" s="1013"/>
      <c r="I701" s="1774"/>
      <c r="J701" s="1767"/>
      <c r="K701" s="1022"/>
      <c r="L701" s="995"/>
      <c r="M701" s="1169"/>
      <c r="N701" s="995"/>
      <c r="O701" s="995"/>
      <c r="P701" s="1191"/>
      <c r="Q701" s="1827"/>
      <c r="R701" s="1774"/>
      <c r="S701" s="1825"/>
      <c r="T701" s="1774"/>
      <c r="U701" s="1825"/>
      <c r="V701" s="1774"/>
      <c r="W701" s="1825"/>
      <c r="X701" s="1781"/>
      <c r="Y701" s="1825"/>
      <c r="Z701" s="1825"/>
      <c r="AA701" s="1769"/>
      <c r="AB701" s="812">
        <v>3</v>
      </c>
      <c r="AC701" s="765" t="s">
        <v>2181</v>
      </c>
      <c r="AD701" s="774">
        <v>1</v>
      </c>
      <c r="AE701" s="774" t="s">
        <v>1408</v>
      </c>
      <c r="AF701" s="813" t="str">
        <f t="shared" si="59"/>
        <v>Probabilidad</v>
      </c>
      <c r="AG701" s="780" t="s">
        <v>221</v>
      </c>
      <c r="AH701" s="790">
        <f t="shared" si="60"/>
        <v>0.25</v>
      </c>
      <c r="AI701" s="780" t="s">
        <v>734</v>
      </c>
      <c r="AJ701" s="790">
        <f t="shared" si="61"/>
        <v>0.25</v>
      </c>
      <c r="AK701" s="814">
        <f t="shared" si="62"/>
        <v>0.5</v>
      </c>
      <c r="AL701" s="815">
        <f>IFERROR(IF(AND(AF700="Probabilidad",AF701="Probabilidad"),(AL700-(+AL700*AK701)),IF(AND(AF700="Impacto",AF701="Probabilidad"),(AL699-(+AL699*AK701)),IF(AF701="Impacto",AL700,""))),"")</f>
        <v>0.18</v>
      </c>
      <c r="AM701" s="815">
        <f>IFERROR(IF(AND(AF700="Impacto",AF701="Impacto"),(AM700-(+AM700*AK701)),IF(AND(AF700="Probabilidad",AF701="Impacto"),(AM699-(+AM699*AK701)),IF(AF701="Probabilidad",AM700,""))),"")</f>
        <v>0.44999999999999996</v>
      </c>
      <c r="AN701" s="751" t="s">
        <v>223</v>
      </c>
      <c r="AO701" s="751" t="s">
        <v>443</v>
      </c>
      <c r="AP701" s="751" t="s">
        <v>241</v>
      </c>
      <c r="AQ701" s="751" t="s">
        <v>226</v>
      </c>
      <c r="AR701" s="1013"/>
      <c r="AS701" s="1767"/>
      <c r="AT701" s="1767"/>
      <c r="AU701" s="1769"/>
      <c r="AV701" s="1767"/>
      <c r="AW701" s="1767"/>
      <c r="AX701" s="1769"/>
      <c r="AY701" s="1769"/>
      <c r="AZ701" s="1769"/>
      <c r="BA701" s="1774"/>
      <c r="BB701" s="789"/>
      <c r="BC701" s="789"/>
      <c r="BD701" s="822" t="str">
        <f t="shared" si="58"/>
        <v/>
      </c>
      <c r="BE701" s="774"/>
      <c r="BF701" s="774"/>
      <c r="BG701" s="774"/>
      <c r="BH701" s="774"/>
      <c r="BI701" s="789"/>
      <c r="BJ701" s="789"/>
      <c r="BK701" s="789"/>
      <c r="BL701" s="789"/>
      <c r="BM701" s="791"/>
      <c r="BN701" s="791"/>
      <c r="BO701" s="791"/>
      <c r="BP701" s="791"/>
      <c r="BQ701" s="792"/>
      <c r="BR701" s="796"/>
      <c r="BS701" s="884"/>
      <c r="BT701" s="884"/>
      <c r="BU701" s="1051"/>
      <c r="BV701" s="1191"/>
      <c r="BW701" s="1191"/>
      <c r="BX701" s="1837"/>
      <c r="BY701" s="1853"/>
      <c r="BZ701" s="998"/>
    </row>
    <row r="702" spans="1:78" ht="118" x14ac:dyDescent="0.2">
      <c r="A702" s="1817"/>
      <c r="B702" s="1818"/>
      <c r="C702" s="1819"/>
      <c r="D702" s="1908"/>
      <c r="E702" s="1908"/>
      <c r="F702" s="1759"/>
      <c r="G702" s="995"/>
      <c r="H702" s="1013"/>
      <c r="I702" s="1774"/>
      <c r="J702" s="1767"/>
      <c r="K702" s="1022"/>
      <c r="L702" s="995"/>
      <c r="M702" s="1169"/>
      <c r="N702" s="995"/>
      <c r="O702" s="995"/>
      <c r="P702" s="1191"/>
      <c r="Q702" s="1827"/>
      <c r="R702" s="1774"/>
      <c r="S702" s="1825"/>
      <c r="T702" s="1774"/>
      <c r="U702" s="1825"/>
      <c r="V702" s="1774"/>
      <c r="W702" s="1825"/>
      <c r="X702" s="1781"/>
      <c r="Y702" s="1825"/>
      <c r="Z702" s="1825"/>
      <c r="AA702" s="1769"/>
      <c r="AB702" s="812">
        <v>4</v>
      </c>
      <c r="AC702" s="765" t="s">
        <v>1571</v>
      </c>
      <c r="AD702" s="774">
        <v>1</v>
      </c>
      <c r="AE702" s="774" t="s">
        <v>1572</v>
      </c>
      <c r="AF702" s="813" t="str">
        <f t="shared" si="59"/>
        <v>Probabilidad</v>
      </c>
      <c r="AG702" s="780" t="s">
        <v>281</v>
      </c>
      <c r="AH702" s="790">
        <f t="shared" si="60"/>
        <v>0.15</v>
      </c>
      <c r="AI702" s="780" t="s">
        <v>222</v>
      </c>
      <c r="AJ702" s="790">
        <f t="shared" si="61"/>
        <v>0.15</v>
      </c>
      <c r="AK702" s="814">
        <f t="shared" si="62"/>
        <v>0.3</v>
      </c>
      <c r="AL702" s="815">
        <f>IFERROR(IF(AND(AF701="Probabilidad",AF702="Probabilidad"),(AL701-(+AL701*AK702)),IF(AND(AF701="Impacto",AF702="Probabilidad"),(AL700-(+AL700*AK702)),IF(AF702="Impacto",AL701,""))),"")</f>
        <v>0.126</v>
      </c>
      <c r="AM702" s="815">
        <f>IFERROR(IF(AND(AF701="Impacto",AF702="Impacto"),(AM701-(+AM701*AK702)),IF(AND(AF701="Probabilidad",AF702="Impacto"),(AM700-(+AM700*AK702)),IF(AF702="Probabilidad",AM701,""))),"")</f>
        <v>0.44999999999999996</v>
      </c>
      <c r="AN702" s="751" t="s">
        <v>859</v>
      </c>
      <c r="AO702" s="751" t="s">
        <v>245</v>
      </c>
      <c r="AP702" s="751" t="s">
        <v>241</v>
      </c>
      <c r="AQ702" s="751" t="s">
        <v>226</v>
      </c>
      <c r="AR702" s="1013"/>
      <c r="AS702" s="1767"/>
      <c r="AT702" s="1767"/>
      <c r="AU702" s="1769"/>
      <c r="AV702" s="1767"/>
      <c r="AW702" s="1767"/>
      <c r="AX702" s="1769"/>
      <c r="AY702" s="1769"/>
      <c r="AZ702" s="1769"/>
      <c r="BA702" s="1774"/>
      <c r="BB702" s="789"/>
      <c r="BC702" s="789"/>
      <c r="BD702" s="822" t="str">
        <f t="shared" si="58"/>
        <v/>
      </c>
      <c r="BE702" s="774"/>
      <c r="BF702" s="774"/>
      <c r="BG702" s="774"/>
      <c r="BH702" s="774"/>
      <c r="BI702" s="789"/>
      <c r="BJ702" s="789"/>
      <c r="BK702" s="789"/>
      <c r="BL702" s="789"/>
      <c r="BM702" s="791"/>
      <c r="BN702" s="791"/>
      <c r="BO702" s="791"/>
      <c r="BP702" s="791"/>
      <c r="BQ702" s="792"/>
      <c r="BR702" s="796"/>
      <c r="BS702" s="884"/>
      <c r="BT702" s="884"/>
      <c r="BU702" s="1051"/>
      <c r="BV702" s="1191"/>
      <c r="BW702" s="1191"/>
      <c r="BX702" s="1837"/>
      <c r="BY702" s="1853"/>
      <c r="BZ702" s="998"/>
    </row>
    <row r="703" spans="1:78" ht="16" x14ac:dyDescent="0.2">
      <c r="A703" s="1817"/>
      <c r="B703" s="1818"/>
      <c r="C703" s="1819"/>
      <c r="D703" s="1908"/>
      <c r="E703" s="1908"/>
      <c r="F703" s="1759"/>
      <c r="G703" s="995"/>
      <c r="H703" s="1013"/>
      <c r="I703" s="1774"/>
      <c r="J703" s="1767"/>
      <c r="K703" s="1022"/>
      <c r="L703" s="995"/>
      <c r="M703" s="1169"/>
      <c r="N703" s="995"/>
      <c r="O703" s="995"/>
      <c r="P703" s="1191"/>
      <c r="Q703" s="1827"/>
      <c r="R703" s="1774"/>
      <c r="S703" s="1825"/>
      <c r="T703" s="1774"/>
      <c r="U703" s="1825"/>
      <c r="V703" s="1774"/>
      <c r="W703" s="1825"/>
      <c r="X703" s="1781"/>
      <c r="Y703" s="1825"/>
      <c r="Z703" s="1825"/>
      <c r="AA703" s="1769"/>
      <c r="AB703" s="812">
        <v>5</v>
      </c>
      <c r="AC703" s="774"/>
      <c r="AD703" s="774"/>
      <c r="AE703" s="774"/>
      <c r="AF703" s="813" t="str">
        <f t="shared" si="59"/>
        <v/>
      </c>
      <c r="AG703" s="780"/>
      <c r="AH703" s="790" t="str">
        <f t="shared" si="60"/>
        <v/>
      </c>
      <c r="AI703" s="780"/>
      <c r="AJ703" s="790" t="str">
        <f t="shared" si="61"/>
        <v/>
      </c>
      <c r="AK703" s="814" t="str">
        <f t="shared" si="62"/>
        <v/>
      </c>
      <c r="AL703" s="815" t="str">
        <f>IFERROR(IF(AND(AF702="Probabilidad",AF703="Probabilidad"),(AL702-(+AL702*AK703)),IF(AND(AF702="Impacto",AF703="Probabilidad"),(AL701-(+AL701*AK703)),IF(AF703="Impacto",AL702,""))),"")</f>
        <v/>
      </c>
      <c r="AM703" s="815" t="str">
        <f>IFERROR(IF(AND(AF702="Impacto",AF703="Impacto"),(AM702-(+AM702*AK703)),IF(AND(AF702="Probabilidad",AF703="Impacto"),(AM701-(+AM701*AK703)),IF(AF703="Probabilidad",AM702,""))),"")</f>
        <v/>
      </c>
      <c r="AN703" s="751"/>
      <c r="AO703" s="751"/>
      <c r="AP703" s="751"/>
      <c r="AQ703" s="751"/>
      <c r="AR703" s="1013"/>
      <c r="AS703" s="1767"/>
      <c r="AT703" s="1767"/>
      <c r="AU703" s="1769"/>
      <c r="AV703" s="1767"/>
      <c r="AW703" s="1767"/>
      <c r="AX703" s="1769"/>
      <c r="AY703" s="1769"/>
      <c r="AZ703" s="1769"/>
      <c r="BA703" s="1774"/>
      <c r="BB703" s="789"/>
      <c r="BC703" s="789"/>
      <c r="BD703" s="822" t="str">
        <f t="shared" si="58"/>
        <v/>
      </c>
      <c r="BE703" s="774"/>
      <c r="BF703" s="774"/>
      <c r="BG703" s="774"/>
      <c r="BH703" s="774"/>
      <c r="BI703" s="789"/>
      <c r="BJ703" s="789"/>
      <c r="BK703" s="789"/>
      <c r="BL703" s="789"/>
      <c r="BM703" s="791"/>
      <c r="BN703" s="791"/>
      <c r="BO703" s="791"/>
      <c r="BP703" s="791"/>
      <c r="BQ703" s="792"/>
      <c r="BR703" s="796"/>
      <c r="BS703" s="884"/>
      <c r="BT703" s="884"/>
      <c r="BU703" s="1051"/>
      <c r="BV703" s="1191"/>
      <c r="BW703" s="1191"/>
      <c r="BX703" s="1837"/>
      <c r="BY703" s="1853"/>
      <c r="BZ703" s="998"/>
    </row>
    <row r="704" spans="1:78" ht="17" thickBot="1" x14ac:dyDescent="0.25">
      <c r="A704" s="1817"/>
      <c r="B704" s="1818"/>
      <c r="C704" s="1819"/>
      <c r="D704" s="1908"/>
      <c r="E704" s="1908"/>
      <c r="F704" s="1759"/>
      <c r="G704" s="996"/>
      <c r="H704" s="1014"/>
      <c r="I704" s="1775"/>
      <c r="J704" s="1768"/>
      <c r="K704" s="1023"/>
      <c r="L704" s="996"/>
      <c r="M704" s="1170"/>
      <c r="N704" s="996"/>
      <c r="O704" s="996"/>
      <c r="P704" s="1192"/>
      <c r="Q704" s="1828"/>
      <c r="R704" s="1775"/>
      <c r="S704" s="1826"/>
      <c r="T704" s="1775"/>
      <c r="U704" s="1826"/>
      <c r="V704" s="1775"/>
      <c r="W704" s="1826"/>
      <c r="X704" s="1782"/>
      <c r="Y704" s="1826"/>
      <c r="Z704" s="1826"/>
      <c r="AA704" s="1770"/>
      <c r="AB704" s="773">
        <v>6</v>
      </c>
      <c r="AC704" s="757"/>
      <c r="AD704" s="757"/>
      <c r="AE704" s="757"/>
      <c r="AF704" s="896" t="str">
        <f t="shared" si="59"/>
        <v/>
      </c>
      <c r="AG704" s="888"/>
      <c r="AH704" s="887" t="str">
        <f t="shared" si="60"/>
        <v/>
      </c>
      <c r="AI704" s="888"/>
      <c r="AJ704" s="887" t="str">
        <f t="shared" si="61"/>
        <v/>
      </c>
      <c r="AK704" s="889" t="str">
        <f t="shared" si="62"/>
        <v/>
      </c>
      <c r="AL704" s="935" t="str">
        <f>IFERROR(IF(AND(AF703="Probabilidad",AF704="Probabilidad"),(AL703-(+AL703*AK704)),IF(AND(AF703="Impacto",AF704="Probabilidad"),(AL702-(+AL702*AK704)),IF(AF704="Impacto",AL703,""))),"")</f>
        <v/>
      </c>
      <c r="AM704" s="935" t="str">
        <f>IFERROR(IF(AND(AF703="Impacto",AF704="Impacto"),(AM703-(+AM703*AK704)),IF(AND(AF703="Probabilidad",AF704="Impacto"),(AM702-(+AM702*AK704)),IF(AF704="Probabilidad",AM703,""))),"")</f>
        <v/>
      </c>
      <c r="AN704" s="51"/>
      <c r="AO704" s="51"/>
      <c r="AP704" s="51"/>
      <c r="AQ704" s="51"/>
      <c r="AR704" s="1014"/>
      <c r="AS704" s="1768"/>
      <c r="AT704" s="1768"/>
      <c r="AU704" s="1770"/>
      <c r="AV704" s="1768"/>
      <c r="AW704" s="1768"/>
      <c r="AX704" s="1770"/>
      <c r="AY704" s="1770"/>
      <c r="AZ704" s="1770"/>
      <c r="BA704" s="1775"/>
      <c r="BB704" s="770"/>
      <c r="BC704" s="770"/>
      <c r="BD704" s="762" t="str">
        <f t="shared" si="58"/>
        <v/>
      </c>
      <c r="BE704" s="757"/>
      <c r="BF704" s="757"/>
      <c r="BG704" s="757"/>
      <c r="BH704" s="757"/>
      <c r="BI704" s="770"/>
      <c r="BJ704" s="770"/>
      <c r="BK704" s="770"/>
      <c r="BL704" s="770"/>
      <c r="BM704" s="749"/>
      <c r="BN704" s="749"/>
      <c r="BO704" s="749"/>
      <c r="BP704" s="749"/>
      <c r="BQ704" s="766"/>
      <c r="BR704" s="890"/>
      <c r="BS704" s="891"/>
      <c r="BT704" s="891"/>
      <c r="BU704" s="1052"/>
      <c r="BV704" s="1192"/>
      <c r="BW704" s="1192"/>
      <c r="BX704" s="1838"/>
      <c r="BY704" s="1854"/>
      <c r="BZ704" s="999"/>
    </row>
    <row r="705" spans="1:78" ht="167" x14ac:dyDescent="0.2">
      <c r="A705" s="1817"/>
      <c r="B705" s="1818"/>
      <c r="C705" s="1819"/>
      <c r="D705" s="1908" t="s">
        <v>1387</v>
      </c>
      <c r="E705" s="1908" t="s">
        <v>1033</v>
      </c>
      <c r="F705" s="1759">
        <v>15</v>
      </c>
      <c r="G705" s="994" t="s">
        <v>2182</v>
      </c>
      <c r="H705" s="1012" t="s">
        <v>1247</v>
      </c>
      <c r="I705" s="1015" t="s">
        <v>1218</v>
      </c>
      <c r="J705" s="1812" t="str">
        <f>IF(D705="","",IF(D705="RG",[1]Árbol!A716,IF(D705="RIC",[1]Árbol!A716,IF(D705="RLAFT",[1]Árbol!A716,IF(D705="RF",[1]Árbol!A716,IF(I705="","",(CONCATENATE(I705," ",$M$3," ",G705," ",$M$4," ",O705," ",$M$5," ",N705))))))))</f>
        <v>Pérdida de confidencialidad e integridad de Servidores Virtualizados en IAAS de OCI (Producción, Pruebas / desarrollo)
Servidores Virtualizados en IAAS de Azure (Producción)  1. Perdida, modificación de la informacion
2. Error en el uso de la plataforma  1.Ausencia de control de acceso 
2. Desconocimiento en el uso de la plataforma virtualizada en cada una de las nubes</v>
      </c>
      <c r="K705" s="1021" t="s">
        <v>313</v>
      </c>
      <c r="L705" s="994" t="s">
        <v>562</v>
      </c>
      <c r="M705" s="1168" t="s">
        <v>1389</v>
      </c>
      <c r="N705" s="994" t="s">
        <v>2183</v>
      </c>
      <c r="O705" s="994" t="s">
        <v>2184</v>
      </c>
      <c r="P705" s="1075" t="s">
        <v>1392</v>
      </c>
      <c r="Q705" s="1133" t="s">
        <v>1392</v>
      </c>
      <c r="R705" s="1015" t="s">
        <v>250</v>
      </c>
      <c r="S705" s="1824">
        <f>IF(R705="Muy Alta",100%,IF(R705="Alta",80%,IF(R705="Media",60%,IF(R705="Baja",40%,IF(R705="Muy Baja",20%,"")))))</f>
        <v>0.4</v>
      </c>
      <c r="T705" s="1015" t="s">
        <v>317</v>
      </c>
      <c r="U705" s="1824">
        <f>IF(T705="Catastrófico",100%,IF(T705="Mayor",80%,IF(T705="Moderado",60%,IF(T705="Menor",40%,IF(T705="Leve",20%,"")))))</f>
        <v>0.2</v>
      </c>
      <c r="V705" s="1015" t="s">
        <v>218</v>
      </c>
      <c r="W705" s="1824">
        <f>IF(V705="Catastrófico",100%,IF(V705="Mayor",80%,IF(V705="Moderado",60%,IF(V705="Menor",40%,IF(V705="Leve",20%,"")))))</f>
        <v>0.6</v>
      </c>
      <c r="X705" s="1029" t="str">
        <f>IF(Y705=100%,"Catastrófico",IF(Y705=80%,"Mayor",IF(Y705=60%,"Moderado",IF(Y705=40%,"Menor",IF(Y705=20%,"Leve","")))))</f>
        <v>Moderado</v>
      </c>
      <c r="Y705" s="1824">
        <f>IF(AND(U705="",W705=""),"",MAX(U705,W705))</f>
        <v>0.6</v>
      </c>
      <c r="Z705" s="1824" t="str">
        <f>CONCATENATE(R705,X705)</f>
        <v>BajaModerado</v>
      </c>
      <c r="AA705" s="1032" t="str">
        <f>IF(Z705="Muy AltaLeve","Alto",IF(Z705="Muy AltaMenor","Alto",IF(Z705="Muy AltaModerado","Alto",IF(Z705="Muy AltaMayor","Alto",IF(Z705="Muy AltaCatastrófico","Extremo",IF(Z705="AltaLeve","Moderado",IF(Z705="AltaMenor","Moderado",IF(Z705="AltaModerado","Alto",IF(Z705="AltaMayor","Alto",IF(Z705="AltaCatastrófico","Extremo",IF(Z705="MediaLeve","Moderado",IF(Z705="MediaMenor","Moderado",IF(Z705="MediaModerado","Moderado",IF(Z705="MediaMayor","Alto",IF(Z705="MediaCatastrófico","Extremo",IF(Z705="BajaLeve","Bajo",IF(Z705="BajaMenor","Moderado",IF(Z705="BajaModerado","Moderado",IF(Z705="BajaMayor","Alto",IF(Z705="BajaCatastrófico","Extremo",IF(Z705="Muy BajaLeve","Bajo",IF(Z705="Muy BajaMenor","Bajo",IF(Z705="Muy BajaModerado","Moderado",IF(Z705="Muy BajaMayor","Alto",IF(Z705="Muy BajaCatastrófico","Extremo","")))))))))))))))))))))))))</f>
        <v>Moderado</v>
      </c>
      <c r="AB705" s="97">
        <v>1</v>
      </c>
      <c r="AC705" s="9" t="s">
        <v>2185</v>
      </c>
      <c r="AD705" s="9">
        <v>1</v>
      </c>
      <c r="AE705" s="9" t="s">
        <v>2171</v>
      </c>
      <c r="AF705" s="99" t="str">
        <f t="shared" si="59"/>
        <v>Probabilidad</v>
      </c>
      <c r="AG705" s="10" t="s">
        <v>221</v>
      </c>
      <c r="AH705" s="787">
        <f t="shared" si="60"/>
        <v>0.25</v>
      </c>
      <c r="AI705" s="10" t="s">
        <v>222</v>
      </c>
      <c r="AJ705" s="787">
        <f t="shared" si="61"/>
        <v>0.15</v>
      </c>
      <c r="AK705" s="101">
        <f t="shared" si="62"/>
        <v>0.4</v>
      </c>
      <c r="AL705" s="100">
        <f>IFERROR(IF(AF705="Probabilidad",(S705-(+S705*AK705)),IF(AF705="Impacto",S705,"")),"")</f>
        <v>0.24</v>
      </c>
      <c r="AM705" s="100">
        <f>IFERROR(IF(AF705="Impacto",(Y705-(+Y705*AK705)),IF(AF705="Probabilidad",Y705,"")),"")</f>
        <v>0.6</v>
      </c>
      <c r="AN705" s="50" t="s">
        <v>223</v>
      </c>
      <c r="AO705" s="50" t="s">
        <v>291</v>
      </c>
      <c r="AP705" s="50" t="s">
        <v>241</v>
      </c>
      <c r="AQ705" s="50" t="s">
        <v>226</v>
      </c>
      <c r="AR705" s="1764" t="s">
        <v>2176</v>
      </c>
      <c r="AS705" s="1035">
        <f>S705</f>
        <v>0.4</v>
      </c>
      <c r="AT705" s="1035">
        <f>IF(AL705="","",MIN(AL705:AL710))</f>
        <v>0.12</v>
      </c>
      <c r="AU705" s="1032" t="str">
        <f>IFERROR(IF(AT705="","",IF(AT705&lt;=0.2,"Muy Baja",IF(AT705&lt;=0.4,"Baja",IF(AT705&lt;=0.6,"Media",IF(AT705&lt;=0.8,"Alta","Muy Alta"))))),"")</f>
        <v>Muy Baja</v>
      </c>
      <c r="AV705" s="1035">
        <f>Y705</f>
        <v>0.6</v>
      </c>
      <c r="AW705" s="1035">
        <f>IF(AM705="","",MIN(AM705:AM710))</f>
        <v>0.39</v>
      </c>
      <c r="AX705" s="1032" t="str">
        <f>IFERROR(IF(AW705="","",IF(AW705&lt;=0.2,"Leve",IF(AW705&lt;=0.4,"Menor",IF(AW705&lt;=0.6,"Moderado",IF(AW705&lt;=0.8,"Mayor","Catastrófico"))))),"")</f>
        <v>Menor</v>
      </c>
      <c r="AY705" s="1032" t="str">
        <f>AA705</f>
        <v>Moderado</v>
      </c>
      <c r="AZ705" s="1032" t="str">
        <f>IFERROR(IF(OR(AND(AU705="Muy Baja",AX705="Leve"),AND(AU705="Muy Baja",AX705="Menor"),AND(AU705="Baja",AX705="Leve")),"Bajo",IF(OR(AND(AU705="Muy baja",AX705="Moderado"),AND(AU705="Baja",AX705="Menor"),AND(AU705="Baja",AX705="Moderado"),AND(AU705="Media",AX705="Leve"),AND(AU705="Media",AX705="Menor"),AND(AU705="Media",AX705="Moderado"),AND(AU705="Alta",AX705="Leve"),AND(AU705="Alta",AX705="Menor")),"Moderado",IF(OR(AND(AU705="Muy Baja",AX705="Mayor"),AND(AU705="Baja",AX705="Mayor"),AND(AU705="Media",AX705="Mayor"),AND(AU705="Alta",AX705="Moderado"),AND(AU705="Alta",AX705="Mayor"),AND(AU705="Muy Alta",AX705="Leve"),AND(AU705="Muy Alta",AX705="Menor"),AND(AU705="Muy Alta",AX705="Moderado"),AND(AU705="Muy Alta",AX705="Mayor")),"Alto",IF(OR(AND(AU705="Muy Baja",AX705="Catastrófico"),AND(AU705="Baja",AX705="Catastrófico"),AND(AU705="Media",AX705="Catastrófico"),AND(AU705="Alta",AX705="Catastrófico"),AND(AU705="Muy Alta",AX705="Catastrófico")),"Extremo","")))),"")</f>
        <v>Bajo</v>
      </c>
      <c r="BA705" s="1015" t="s">
        <v>255</v>
      </c>
      <c r="BB705" s="46"/>
      <c r="BC705" s="46"/>
      <c r="BD705" s="103" t="str">
        <f t="shared" si="58"/>
        <v/>
      </c>
      <c r="BE705" s="9"/>
      <c r="BF705" s="9"/>
      <c r="BG705" s="9"/>
      <c r="BH705" s="9"/>
      <c r="BI705" s="46"/>
      <c r="BJ705" s="46"/>
      <c r="BK705" s="46"/>
      <c r="BL705" s="46"/>
      <c r="BM705" s="48"/>
      <c r="BN705" s="48"/>
      <c r="BO705" s="48"/>
      <c r="BP705" s="48"/>
      <c r="BQ705" s="104"/>
      <c r="BR705" s="797"/>
      <c r="BS705" s="883"/>
      <c r="BT705" s="883"/>
      <c r="BU705" s="1050"/>
      <c r="BV705" s="1075"/>
      <c r="BW705" s="1075"/>
      <c r="BX705" s="1836"/>
      <c r="BY705" s="1852"/>
      <c r="BZ705" s="997"/>
    </row>
    <row r="706" spans="1:78" ht="145" x14ac:dyDescent="0.2">
      <c r="A706" s="1817"/>
      <c r="B706" s="1818"/>
      <c r="C706" s="1819"/>
      <c r="D706" s="1908"/>
      <c r="E706" s="1908"/>
      <c r="F706" s="1759"/>
      <c r="G706" s="995"/>
      <c r="H706" s="1013"/>
      <c r="I706" s="1774"/>
      <c r="J706" s="1767"/>
      <c r="K706" s="1022"/>
      <c r="L706" s="995"/>
      <c r="M706" s="1169"/>
      <c r="N706" s="995"/>
      <c r="O706" s="995"/>
      <c r="P706" s="1191"/>
      <c r="Q706" s="1827"/>
      <c r="R706" s="1774"/>
      <c r="S706" s="1825"/>
      <c r="T706" s="1774"/>
      <c r="U706" s="1825"/>
      <c r="V706" s="1774"/>
      <c r="W706" s="1825"/>
      <c r="X706" s="1781"/>
      <c r="Y706" s="1825"/>
      <c r="Z706" s="1825"/>
      <c r="AA706" s="1769"/>
      <c r="AB706" s="812">
        <v>2</v>
      </c>
      <c r="AC706" s="774" t="s">
        <v>1592</v>
      </c>
      <c r="AD706" s="774">
        <v>2</v>
      </c>
      <c r="AE706" s="774" t="s">
        <v>1408</v>
      </c>
      <c r="AF706" s="813" t="str">
        <f t="shared" si="59"/>
        <v>Probabilidad</v>
      </c>
      <c r="AG706" s="780" t="s">
        <v>221</v>
      </c>
      <c r="AH706" s="790">
        <f t="shared" si="60"/>
        <v>0.25</v>
      </c>
      <c r="AI706" s="780" t="s">
        <v>734</v>
      </c>
      <c r="AJ706" s="790">
        <f t="shared" si="61"/>
        <v>0.25</v>
      </c>
      <c r="AK706" s="814">
        <f t="shared" si="62"/>
        <v>0.5</v>
      </c>
      <c r="AL706" s="815">
        <f>IFERROR(IF(AND(AF705="Probabilidad",AF706="Probabilidad"),(AL705-(+AL705*AK706)),IF(AF706="Probabilidad",(S705-(+S705*AK706)),IF(AF706="Impacto",AL705,""))),"")</f>
        <v>0.12</v>
      </c>
      <c r="AM706" s="815">
        <f>IFERROR(IF(AND(AF705="Impacto",AF706="Impacto"),(AM705-(+AM705*AK706)),IF(AF706="Impacto",(Y705-(Y705*AK706)),IF(AF706="Probabilidad",AM705,""))),"")</f>
        <v>0.6</v>
      </c>
      <c r="AN706" s="751" t="s">
        <v>223</v>
      </c>
      <c r="AO706" s="751" t="s">
        <v>443</v>
      </c>
      <c r="AP706" s="751" t="s">
        <v>241</v>
      </c>
      <c r="AQ706" s="751" t="s">
        <v>242</v>
      </c>
      <c r="AR706" s="1013"/>
      <c r="AS706" s="1767"/>
      <c r="AT706" s="1767"/>
      <c r="AU706" s="1769"/>
      <c r="AV706" s="1767"/>
      <c r="AW706" s="1767"/>
      <c r="AX706" s="1769"/>
      <c r="AY706" s="1769"/>
      <c r="AZ706" s="1769"/>
      <c r="BA706" s="1774"/>
      <c r="BB706" s="789"/>
      <c r="BC706" s="789"/>
      <c r="BD706" s="822" t="str">
        <f t="shared" si="58"/>
        <v/>
      </c>
      <c r="BE706" s="774"/>
      <c r="BF706" s="774"/>
      <c r="BG706" s="774"/>
      <c r="BH706" s="774"/>
      <c r="BI706" s="789"/>
      <c r="BJ706" s="789"/>
      <c r="BK706" s="789"/>
      <c r="BL706" s="789"/>
      <c r="BM706" s="791"/>
      <c r="BN706" s="791"/>
      <c r="BO706" s="791"/>
      <c r="BP706" s="791"/>
      <c r="BQ706" s="792"/>
      <c r="BR706" s="796"/>
      <c r="BS706" s="884"/>
      <c r="BT706" s="884"/>
      <c r="BU706" s="1051"/>
      <c r="BV706" s="1191"/>
      <c r="BW706" s="1191"/>
      <c r="BX706" s="1837"/>
      <c r="BY706" s="1853"/>
      <c r="BZ706" s="998"/>
    </row>
    <row r="707" spans="1:78" ht="167" x14ac:dyDescent="0.2">
      <c r="A707" s="1817"/>
      <c r="B707" s="1818"/>
      <c r="C707" s="1819"/>
      <c r="D707" s="1908"/>
      <c r="E707" s="1908"/>
      <c r="F707" s="1759"/>
      <c r="G707" s="995"/>
      <c r="H707" s="1013"/>
      <c r="I707" s="1774"/>
      <c r="J707" s="1767"/>
      <c r="K707" s="1022"/>
      <c r="L707" s="995"/>
      <c r="M707" s="1169"/>
      <c r="N707" s="995"/>
      <c r="O707" s="995"/>
      <c r="P707" s="1191"/>
      <c r="Q707" s="1827"/>
      <c r="R707" s="1774"/>
      <c r="S707" s="1825"/>
      <c r="T707" s="1774"/>
      <c r="U707" s="1825"/>
      <c r="V707" s="1774"/>
      <c r="W707" s="1825"/>
      <c r="X707" s="1781"/>
      <c r="Y707" s="1825"/>
      <c r="Z707" s="1825"/>
      <c r="AA707" s="1769"/>
      <c r="AB707" s="812">
        <v>3</v>
      </c>
      <c r="AC707" s="774" t="s">
        <v>2186</v>
      </c>
      <c r="AD707" s="774">
        <v>2</v>
      </c>
      <c r="AE707" s="774" t="s">
        <v>1590</v>
      </c>
      <c r="AF707" s="813" t="str">
        <f t="shared" si="59"/>
        <v>Impacto</v>
      </c>
      <c r="AG707" s="780" t="s">
        <v>264</v>
      </c>
      <c r="AH707" s="790">
        <f t="shared" si="60"/>
        <v>0.1</v>
      </c>
      <c r="AI707" s="780" t="s">
        <v>734</v>
      </c>
      <c r="AJ707" s="790">
        <f t="shared" si="61"/>
        <v>0.25</v>
      </c>
      <c r="AK707" s="814">
        <f t="shared" si="62"/>
        <v>0.35</v>
      </c>
      <c r="AL707" s="815">
        <f>IFERROR(IF(AND(AF706="Probabilidad",AF707="Probabilidad"),(AL706-(+AL706*AK707)),IF(AND(AF706="Impacto",AF707="Probabilidad"),(AL705-(+AL705*AK707)),IF(AF707="Impacto",AL706,""))),"")</f>
        <v>0.12</v>
      </c>
      <c r="AM707" s="815">
        <f>IFERROR(IF(AND(AF706="Impacto",AF707="Impacto"),(AM706-(+AM706*AK707)),IF(AND(AF706="Probabilidad",AF707="Impacto"),(AM705-(+AM705*AK707)),IF(AF707="Probabilidad",AM706,""))),"")</f>
        <v>0.39</v>
      </c>
      <c r="AN707" s="751" t="s">
        <v>223</v>
      </c>
      <c r="AO707" s="751" t="s">
        <v>291</v>
      </c>
      <c r="AP707" s="751" t="s">
        <v>241</v>
      </c>
      <c r="AQ707" s="751" t="s">
        <v>226</v>
      </c>
      <c r="AR707" s="1013"/>
      <c r="AS707" s="1767"/>
      <c r="AT707" s="1767"/>
      <c r="AU707" s="1769"/>
      <c r="AV707" s="1767"/>
      <c r="AW707" s="1767"/>
      <c r="AX707" s="1769"/>
      <c r="AY707" s="1769"/>
      <c r="AZ707" s="1769"/>
      <c r="BA707" s="1774"/>
      <c r="BB707" s="789"/>
      <c r="BC707" s="789"/>
      <c r="BD707" s="822" t="str">
        <f t="shared" si="58"/>
        <v/>
      </c>
      <c r="BE707" s="774"/>
      <c r="BF707" s="774"/>
      <c r="BG707" s="774"/>
      <c r="BH707" s="774"/>
      <c r="BI707" s="789"/>
      <c r="BJ707" s="789"/>
      <c r="BK707" s="789"/>
      <c r="BL707" s="789"/>
      <c r="BM707" s="791"/>
      <c r="BN707" s="791"/>
      <c r="BO707" s="791"/>
      <c r="BP707" s="791"/>
      <c r="BQ707" s="792"/>
      <c r="BR707" s="796"/>
      <c r="BS707" s="884"/>
      <c r="BT707" s="884"/>
      <c r="BU707" s="1051"/>
      <c r="BV707" s="1191"/>
      <c r="BW707" s="1191"/>
      <c r="BX707" s="1837"/>
      <c r="BY707" s="1853"/>
      <c r="BZ707" s="998"/>
    </row>
    <row r="708" spans="1:78" ht="16" x14ac:dyDescent="0.2">
      <c r="A708" s="1817"/>
      <c r="B708" s="1818"/>
      <c r="C708" s="1819"/>
      <c r="D708" s="1908"/>
      <c r="E708" s="1908"/>
      <c r="F708" s="1759"/>
      <c r="G708" s="995"/>
      <c r="H708" s="1013"/>
      <c r="I708" s="1774"/>
      <c r="J708" s="1767"/>
      <c r="K708" s="1022"/>
      <c r="L708" s="995"/>
      <c r="M708" s="1169"/>
      <c r="N708" s="995"/>
      <c r="O708" s="995"/>
      <c r="P708" s="1191"/>
      <c r="Q708" s="1827"/>
      <c r="R708" s="1774"/>
      <c r="S708" s="1825"/>
      <c r="T708" s="1774"/>
      <c r="U708" s="1825"/>
      <c r="V708" s="1774"/>
      <c r="W708" s="1825"/>
      <c r="X708" s="1781"/>
      <c r="Y708" s="1825"/>
      <c r="Z708" s="1825"/>
      <c r="AA708" s="1769"/>
      <c r="AB708" s="812">
        <v>4</v>
      </c>
      <c r="AC708" s="774"/>
      <c r="AD708" s="774"/>
      <c r="AE708" s="774"/>
      <c r="AF708" s="813" t="str">
        <f t="shared" si="59"/>
        <v/>
      </c>
      <c r="AG708" s="780"/>
      <c r="AH708" s="790" t="str">
        <f t="shared" si="60"/>
        <v/>
      </c>
      <c r="AI708" s="780"/>
      <c r="AJ708" s="790" t="str">
        <f t="shared" si="61"/>
        <v/>
      </c>
      <c r="AK708" s="814" t="str">
        <f t="shared" si="62"/>
        <v/>
      </c>
      <c r="AL708" s="815" t="str">
        <f>IFERROR(IF(AND(AF707="Probabilidad",AF708="Probabilidad"),(AL707-(+AL707*AK708)),IF(AND(AF707="Impacto",AF708="Probabilidad"),(AL706-(+AL706*AK708)),IF(AF708="Impacto",AL707,""))),"")</f>
        <v/>
      </c>
      <c r="AM708" s="815" t="str">
        <f>IFERROR(IF(AND(AF707="Impacto",AF708="Impacto"),(AM707-(+AM707*AK708)),IF(AND(AF707="Probabilidad",AF708="Impacto"),(AM706-(+AM706*AK708)),IF(AF708="Probabilidad",AM707,""))),"")</f>
        <v/>
      </c>
      <c r="AN708" s="751"/>
      <c r="AO708" s="751"/>
      <c r="AP708" s="751"/>
      <c r="AQ708" s="751"/>
      <c r="AR708" s="1013"/>
      <c r="AS708" s="1767"/>
      <c r="AT708" s="1767"/>
      <c r="AU708" s="1769"/>
      <c r="AV708" s="1767"/>
      <c r="AW708" s="1767"/>
      <c r="AX708" s="1769"/>
      <c r="AY708" s="1769"/>
      <c r="AZ708" s="1769"/>
      <c r="BA708" s="1774"/>
      <c r="BB708" s="789"/>
      <c r="BC708" s="789"/>
      <c r="BD708" s="822" t="str">
        <f t="shared" si="58"/>
        <v/>
      </c>
      <c r="BE708" s="774"/>
      <c r="BF708" s="774"/>
      <c r="BG708" s="774"/>
      <c r="BH708" s="774"/>
      <c r="BI708" s="789"/>
      <c r="BJ708" s="789"/>
      <c r="BK708" s="789"/>
      <c r="BL708" s="789"/>
      <c r="BM708" s="791"/>
      <c r="BN708" s="791"/>
      <c r="BO708" s="791"/>
      <c r="BP708" s="791"/>
      <c r="BQ708" s="792"/>
      <c r="BR708" s="796"/>
      <c r="BS708" s="884"/>
      <c r="BT708" s="884"/>
      <c r="BU708" s="1051"/>
      <c r="BV708" s="1191"/>
      <c r="BW708" s="1191"/>
      <c r="BX708" s="1837"/>
      <c r="BY708" s="1853"/>
      <c r="BZ708" s="998"/>
    </row>
    <row r="709" spans="1:78" ht="16" x14ac:dyDescent="0.2">
      <c r="A709" s="1817"/>
      <c r="B709" s="1818"/>
      <c r="C709" s="1819"/>
      <c r="D709" s="1908"/>
      <c r="E709" s="1908"/>
      <c r="F709" s="1759"/>
      <c r="G709" s="995"/>
      <c r="H709" s="1013"/>
      <c r="I709" s="1774"/>
      <c r="J709" s="1767"/>
      <c r="K709" s="1022"/>
      <c r="L709" s="995"/>
      <c r="M709" s="1169"/>
      <c r="N709" s="995"/>
      <c r="O709" s="995"/>
      <c r="P709" s="1191"/>
      <c r="Q709" s="1827"/>
      <c r="R709" s="1774"/>
      <c r="S709" s="1825"/>
      <c r="T709" s="1774"/>
      <c r="U709" s="1825"/>
      <c r="V709" s="1774"/>
      <c r="W709" s="1825"/>
      <c r="X709" s="1781"/>
      <c r="Y709" s="1825"/>
      <c r="Z709" s="1825"/>
      <c r="AA709" s="1769"/>
      <c r="AB709" s="812">
        <v>5</v>
      </c>
      <c r="AC709" s="774"/>
      <c r="AD709" s="774"/>
      <c r="AE709" s="774"/>
      <c r="AF709" s="813" t="str">
        <f t="shared" si="59"/>
        <v/>
      </c>
      <c r="AG709" s="780"/>
      <c r="AH709" s="790" t="str">
        <f t="shared" si="60"/>
        <v/>
      </c>
      <c r="AI709" s="780"/>
      <c r="AJ709" s="790" t="str">
        <f t="shared" si="61"/>
        <v/>
      </c>
      <c r="AK709" s="814" t="str">
        <f t="shared" si="62"/>
        <v/>
      </c>
      <c r="AL709" s="815" t="str">
        <f>IFERROR(IF(AND(AF708="Probabilidad",AF709="Probabilidad"),(AL708-(+AL708*AK709)),IF(AND(AF708="Impacto",AF709="Probabilidad"),(AL707-(+AL707*AK709)),IF(AF709="Impacto",AL708,""))),"")</f>
        <v/>
      </c>
      <c r="AM709" s="815" t="str">
        <f>IFERROR(IF(AND(AF708="Impacto",AF709="Impacto"),(AM708-(+AM708*AK709)),IF(AND(AF708="Probabilidad",AF709="Impacto"),(AM707-(+AM707*AK709)),IF(AF709="Probabilidad",AM708,""))),"")</f>
        <v/>
      </c>
      <c r="AN709" s="751"/>
      <c r="AO709" s="751"/>
      <c r="AP709" s="751"/>
      <c r="AQ709" s="751"/>
      <c r="AR709" s="1013"/>
      <c r="AS709" s="1767"/>
      <c r="AT709" s="1767"/>
      <c r="AU709" s="1769"/>
      <c r="AV709" s="1767"/>
      <c r="AW709" s="1767"/>
      <c r="AX709" s="1769"/>
      <c r="AY709" s="1769"/>
      <c r="AZ709" s="1769"/>
      <c r="BA709" s="1774"/>
      <c r="BB709" s="789"/>
      <c r="BC709" s="789"/>
      <c r="BD709" s="822" t="str">
        <f t="shared" si="58"/>
        <v/>
      </c>
      <c r="BE709" s="774"/>
      <c r="BF709" s="774"/>
      <c r="BG709" s="774"/>
      <c r="BH709" s="774"/>
      <c r="BI709" s="789"/>
      <c r="BJ709" s="789"/>
      <c r="BK709" s="789"/>
      <c r="BL709" s="789"/>
      <c r="BM709" s="791"/>
      <c r="BN709" s="791"/>
      <c r="BO709" s="791"/>
      <c r="BP709" s="791"/>
      <c r="BQ709" s="792"/>
      <c r="BR709" s="796"/>
      <c r="BS709" s="884"/>
      <c r="BT709" s="884"/>
      <c r="BU709" s="1051"/>
      <c r="BV709" s="1191"/>
      <c r="BW709" s="1191"/>
      <c r="BX709" s="1837"/>
      <c r="BY709" s="1853"/>
      <c r="BZ709" s="998"/>
    </row>
    <row r="710" spans="1:78" ht="17" thickBot="1" x14ac:dyDescent="0.25">
      <c r="A710" s="1817"/>
      <c r="B710" s="1818"/>
      <c r="C710" s="1819"/>
      <c r="D710" s="1908"/>
      <c r="E710" s="1908"/>
      <c r="F710" s="1759"/>
      <c r="G710" s="996"/>
      <c r="H710" s="1014"/>
      <c r="I710" s="1775"/>
      <c r="J710" s="1768"/>
      <c r="K710" s="1023"/>
      <c r="L710" s="996"/>
      <c r="M710" s="1170"/>
      <c r="N710" s="996"/>
      <c r="O710" s="996"/>
      <c r="P710" s="1192"/>
      <c r="Q710" s="1828"/>
      <c r="R710" s="1775"/>
      <c r="S710" s="1826"/>
      <c r="T710" s="1775"/>
      <c r="U710" s="1826"/>
      <c r="V710" s="1775"/>
      <c r="W710" s="1826"/>
      <c r="X710" s="1782"/>
      <c r="Y710" s="1826"/>
      <c r="Z710" s="1826"/>
      <c r="AA710" s="1770"/>
      <c r="AB710" s="773">
        <v>6</v>
      </c>
      <c r="AC710" s="757"/>
      <c r="AD710" s="757"/>
      <c r="AE710" s="757"/>
      <c r="AF710" s="896" t="str">
        <f t="shared" si="59"/>
        <v/>
      </c>
      <c r="AG710" s="888"/>
      <c r="AH710" s="887" t="str">
        <f t="shared" si="60"/>
        <v/>
      </c>
      <c r="AI710" s="888"/>
      <c r="AJ710" s="887" t="str">
        <f t="shared" si="61"/>
        <v/>
      </c>
      <c r="AK710" s="889" t="str">
        <f t="shared" si="62"/>
        <v/>
      </c>
      <c r="AL710" s="935" t="str">
        <f>IFERROR(IF(AND(AF709="Probabilidad",AF710="Probabilidad"),(AL709-(+AL709*AK710)),IF(AND(AF709="Impacto",AF710="Probabilidad"),(AL708-(+AL708*AK710)),IF(AF710="Impacto",AL709,""))),"")</f>
        <v/>
      </c>
      <c r="AM710" s="935" t="str">
        <f>IFERROR(IF(AND(AF709="Impacto",AF710="Impacto"),(AM709-(+AM709*AK710)),IF(AND(AF709="Probabilidad",AF710="Impacto"),(AM708-(+AM708*AK710)),IF(AF710="Probabilidad",AM709,""))),"")</f>
        <v/>
      </c>
      <c r="AN710" s="51"/>
      <c r="AO710" s="51"/>
      <c r="AP710" s="51"/>
      <c r="AQ710" s="51"/>
      <c r="AR710" s="1014"/>
      <c r="AS710" s="1768"/>
      <c r="AT710" s="1768"/>
      <c r="AU710" s="1770"/>
      <c r="AV710" s="1768"/>
      <c r="AW710" s="1768"/>
      <c r="AX710" s="1770"/>
      <c r="AY710" s="1770"/>
      <c r="AZ710" s="1770"/>
      <c r="BA710" s="1775"/>
      <c r="BB710" s="770"/>
      <c r="BC710" s="770"/>
      <c r="BD710" s="762" t="str">
        <f t="shared" si="58"/>
        <v/>
      </c>
      <c r="BE710" s="757"/>
      <c r="BF710" s="757"/>
      <c r="BG710" s="757"/>
      <c r="BH710" s="757"/>
      <c r="BI710" s="770"/>
      <c r="BJ710" s="770"/>
      <c r="BK710" s="770"/>
      <c r="BL710" s="770"/>
      <c r="BM710" s="749"/>
      <c r="BN710" s="749"/>
      <c r="BO710" s="749"/>
      <c r="BP710" s="749"/>
      <c r="BQ710" s="766"/>
      <c r="BR710" s="890"/>
      <c r="BS710" s="891"/>
      <c r="BT710" s="891"/>
      <c r="BU710" s="1052"/>
      <c r="BV710" s="1192"/>
      <c r="BW710" s="1192"/>
      <c r="BX710" s="1838"/>
      <c r="BY710" s="1854"/>
      <c r="BZ710" s="999"/>
    </row>
    <row r="711" spans="1:78" ht="167" x14ac:dyDescent="0.2">
      <c r="A711" s="1817"/>
      <c r="B711" s="1818"/>
      <c r="C711" s="1819"/>
      <c r="D711" s="1908" t="s">
        <v>1387</v>
      </c>
      <c r="E711" s="1908" t="s">
        <v>1033</v>
      </c>
      <c r="F711" s="1759">
        <v>16</v>
      </c>
      <c r="G711" s="994" t="s">
        <v>2182</v>
      </c>
      <c r="H711" s="1012" t="s">
        <v>1247</v>
      </c>
      <c r="I711" s="1015" t="s">
        <v>1215</v>
      </c>
      <c r="J711" s="1812" t="str">
        <f>IF(D711="","",IF(D711="RG",[1]Árbol!A722,IF(D711="RIC",[1]Árbol!A722,IF(D711="RLAFT",[1]Árbol!A722,IF(D711="RF",[1]Árbol!A722,IF(I711="","",(CONCATENATE(I711," ",$M$3," ",G711," ",$M$4," ",O711," ",$M$5," ",N711))))))))</f>
        <v>Pérdida de Disponibilidad de Servidores Virtualizados en IAAS de OCI (Producción, Pruebas / desarrollo)
Servidores Virtualizados en IAAS de Azure (Producción)  1 . Mal funcionamiento del equipo y/o software  
1. Indisponibilidad de los servidores en la plataformas de nube azure y OCI 
2. Falta de backup de los servidores virtuales en las paltaformas de nube Azure y OCI 
3. Daños en el hipervisor que gestiona los servidores virtuales en cada una de las nubes</v>
      </c>
      <c r="K711" s="1021" t="s">
        <v>313</v>
      </c>
      <c r="L711" s="994" t="s">
        <v>562</v>
      </c>
      <c r="M711" s="1168" t="s">
        <v>1389</v>
      </c>
      <c r="N711" s="994" t="s">
        <v>2187</v>
      </c>
      <c r="O711" s="994" t="s">
        <v>2188</v>
      </c>
      <c r="P711" s="1075" t="s">
        <v>1392</v>
      </c>
      <c r="Q711" s="1133" t="s">
        <v>1392</v>
      </c>
      <c r="R711" s="1015" t="s">
        <v>250</v>
      </c>
      <c r="S711" s="1824">
        <f>IF(R711="Muy Alta",100%,IF(R711="Alta",80%,IF(R711="Media",60%,IF(R711="Baja",40%,IF(R711="Muy Baja",20%,"")))))</f>
        <v>0.4</v>
      </c>
      <c r="T711" s="1015" t="s">
        <v>317</v>
      </c>
      <c r="U711" s="1824">
        <f>IF(T711="Catastrófico",100%,IF(T711="Mayor",80%,IF(T711="Moderado",60%,IF(T711="Menor",40%,IF(T711="Leve",20%,"")))))</f>
        <v>0.2</v>
      </c>
      <c r="V711" s="1015" t="s">
        <v>403</v>
      </c>
      <c r="W711" s="1824">
        <f>IF(V711="Catastrófico",100%,IF(V711="Mayor",80%,IF(V711="Moderado",60%,IF(V711="Menor",40%,IF(V711="Leve",20%,"")))))</f>
        <v>0.8</v>
      </c>
      <c r="X711" s="1029" t="str">
        <f>IF(Y711=100%,"Catastrófico",IF(Y711=80%,"Mayor",IF(Y711=60%,"Moderado",IF(Y711=40%,"Menor",IF(Y711=20%,"Leve","")))))</f>
        <v>Mayor</v>
      </c>
      <c r="Y711" s="1824">
        <f>IF(AND(U711="",W711=""),"",MAX(U711,W711))</f>
        <v>0.8</v>
      </c>
      <c r="Z711" s="1824" t="str">
        <f>CONCATENATE(R711,X711)</f>
        <v>BajaMayor</v>
      </c>
      <c r="AA711" s="1032" t="str">
        <f>IF(Z711="Muy AltaLeve","Alto",IF(Z711="Muy AltaMenor","Alto",IF(Z711="Muy AltaModerado","Alto",IF(Z711="Muy AltaMayor","Alto",IF(Z711="Muy AltaCatastrófico","Extremo",IF(Z711="AltaLeve","Moderado",IF(Z711="AltaMenor","Moderado",IF(Z711="AltaModerado","Alto",IF(Z711="AltaMayor","Alto",IF(Z711="AltaCatastrófico","Extremo",IF(Z711="MediaLeve","Moderado",IF(Z711="MediaMenor","Moderado",IF(Z711="MediaModerado","Moderado",IF(Z711="MediaMayor","Alto",IF(Z711="MediaCatastrófico","Extremo",IF(Z711="BajaLeve","Bajo",IF(Z711="BajaMenor","Moderado",IF(Z711="BajaModerado","Moderado",IF(Z711="BajaMayor","Alto",IF(Z711="BajaCatastrófico","Extremo",IF(Z711="Muy BajaLeve","Bajo",IF(Z711="Muy BajaMenor","Bajo",IF(Z711="Muy BajaModerado","Moderado",IF(Z711="Muy BajaMayor","Alto",IF(Z711="Muy BajaCatastrófico","Extremo","")))))))))))))))))))))))))</f>
        <v>Alto</v>
      </c>
      <c r="AB711" s="97">
        <v>1</v>
      </c>
      <c r="AC711" s="9" t="s">
        <v>2189</v>
      </c>
      <c r="AD711" s="9">
        <v>1</v>
      </c>
      <c r="AE711" s="9" t="s">
        <v>1590</v>
      </c>
      <c r="AF711" s="99" t="str">
        <f t="shared" si="59"/>
        <v>Impacto</v>
      </c>
      <c r="AG711" s="10" t="s">
        <v>264</v>
      </c>
      <c r="AH711" s="787">
        <f t="shared" si="60"/>
        <v>0.1</v>
      </c>
      <c r="AI711" s="10" t="s">
        <v>222</v>
      </c>
      <c r="AJ711" s="787">
        <f t="shared" si="61"/>
        <v>0.15</v>
      </c>
      <c r="AK711" s="101">
        <f t="shared" si="62"/>
        <v>0.25</v>
      </c>
      <c r="AL711" s="100">
        <f>IFERROR(IF(AF711="Probabilidad",(S711-(+S711*AK711)),IF(AF711="Impacto",S711,"")),"")</f>
        <v>0.4</v>
      </c>
      <c r="AM711" s="100">
        <f>IFERROR(IF(AF711="Impacto",(Y711-(+Y711*AK711)),IF(AF711="Probabilidad",Y711,"")),"")</f>
        <v>0.60000000000000009</v>
      </c>
      <c r="AN711" s="50" t="s">
        <v>223</v>
      </c>
      <c r="AO711" s="50" t="s">
        <v>291</v>
      </c>
      <c r="AP711" s="50" t="s">
        <v>241</v>
      </c>
      <c r="AQ711" s="50" t="s">
        <v>226</v>
      </c>
      <c r="AR711" s="1764" t="s">
        <v>2176</v>
      </c>
      <c r="AS711" s="1035">
        <f>S711</f>
        <v>0.4</v>
      </c>
      <c r="AT711" s="1035">
        <f>IF(AL711="","",MIN(AL711:AL716))</f>
        <v>0.12</v>
      </c>
      <c r="AU711" s="1032" t="str">
        <f>IFERROR(IF(AT711="","",IF(AT711&lt;=0.2,"Muy Baja",IF(AT711&lt;=0.4,"Baja",IF(AT711&lt;=0.6,"Media",IF(AT711&lt;=0.8,"Alta","Muy Alta"))))),"")</f>
        <v>Muy Baja</v>
      </c>
      <c r="AV711" s="1035">
        <f>Y711</f>
        <v>0.8</v>
      </c>
      <c r="AW711" s="1035">
        <f>IF(AM711="","",MIN(AM711:AM716))</f>
        <v>0.29250000000000004</v>
      </c>
      <c r="AX711" s="1032" t="str">
        <f>IFERROR(IF(AW711="","",IF(AW711&lt;=0.2,"Leve",IF(AW711&lt;=0.4,"Menor",IF(AW711&lt;=0.6,"Moderado",IF(AW711&lt;=0.8,"Mayor","Catastrófico"))))),"")</f>
        <v>Menor</v>
      </c>
      <c r="AY711" s="1032" t="str">
        <f>AA711</f>
        <v>Alto</v>
      </c>
      <c r="AZ711" s="1032" t="str">
        <f>IFERROR(IF(OR(AND(AU711="Muy Baja",AX711="Leve"),AND(AU711="Muy Baja",AX711="Menor"),AND(AU711="Baja",AX711="Leve")),"Bajo",IF(OR(AND(AU711="Muy baja",AX711="Moderado"),AND(AU711="Baja",AX711="Menor"),AND(AU711="Baja",AX711="Moderado"),AND(AU711="Media",AX711="Leve"),AND(AU711="Media",AX711="Menor"),AND(AU711="Media",AX711="Moderado"),AND(AU711="Alta",AX711="Leve"),AND(AU711="Alta",AX711="Menor")),"Moderado",IF(OR(AND(AU711="Muy Baja",AX711="Mayor"),AND(AU711="Baja",AX711="Mayor"),AND(AU711="Media",AX711="Mayor"),AND(AU711="Alta",AX711="Moderado"),AND(AU711="Alta",AX711="Mayor"),AND(AU711="Muy Alta",AX711="Leve"),AND(AU711="Muy Alta",AX711="Menor"),AND(AU711="Muy Alta",AX711="Moderado"),AND(AU711="Muy Alta",AX711="Mayor")),"Alto",IF(OR(AND(AU711="Muy Baja",AX711="Catastrófico"),AND(AU711="Baja",AX711="Catastrófico"),AND(AU711="Media",AX711="Catastrófico"),AND(AU711="Alta",AX711="Catastrófico"),AND(AU711="Muy Alta",AX711="Catastrófico")),"Extremo","")))),"")</f>
        <v>Bajo</v>
      </c>
      <c r="BA711" s="1015" t="s">
        <v>255</v>
      </c>
      <c r="BB711" s="46"/>
      <c r="BC711" s="46"/>
      <c r="BD711" s="103" t="str">
        <f t="shared" si="58"/>
        <v/>
      </c>
      <c r="BE711" s="9"/>
      <c r="BF711" s="9"/>
      <c r="BG711" s="9"/>
      <c r="BH711" s="9"/>
      <c r="BI711" s="46"/>
      <c r="BJ711" s="46"/>
      <c r="BK711" s="46"/>
      <c r="BL711" s="46"/>
      <c r="BM711" s="48"/>
      <c r="BN711" s="48"/>
      <c r="BO711" s="48"/>
      <c r="BP711" s="48"/>
      <c r="BQ711" s="104"/>
      <c r="BR711" s="797"/>
      <c r="BS711" s="883"/>
      <c r="BT711" s="883"/>
      <c r="BU711" s="1050"/>
      <c r="BV711" s="1075"/>
      <c r="BW711" s="1075"/>
      <c r="BX711" s="1836"/>
      <c r="BY711" s="1852"/>
      <c r="BZ711" s="997"/>
    </row>
    <row r="712" spans="1:78" ht="145" x14ac:dyDescent="0.2">
      <c r="A712" s="1817"/>
      <c r="B712" s="1818"/>
      <c r="C712" s="1819"/>
      <c r="D712" s="1908"/>
      <c r="E712" s="1908"/>
      <c r="F712" s="1759"/>
      <c r="G712" s="995"/>
      <c r="H712" s="1013"/>
      <c r="I712" s="1774"/>
      <c r="J712" s="1767"/>
      <c r="K712" s="1022"/>
      <c r="L712" s="995"/>
      <c r="M712" s="1169"/>
      <c r="N712" s="995"/>
      <c r="O712" s="995"/>
      <c r="P712" s="1191"/>
      <c r="Q712" s="1827"/>
      <c r="R712" s="1774"/>
      <c r="S712" s="1825"/>
      <c r="T712" s="1774"/>
      <c r="U712" s="1825"/>
      <c r="V712" s="1774"/>
      <c r="W712" s="1825"/>
      <c r="X712" s="1781"/>
      <c r="Y712" s="1825"/>
      <c r="Z712" s="1825"/>
      <c r="AA712" s="1769"/>
      <c r="AB712" s="812">
        <v>2</v>
      </c>
      <c r="AC712" s="774" t="s">
        <v>1592</v>
      </c>
      <c r="AD712" s="774">
        <v>2</v>
      </c>
      <c r="AE712" s="774" t="s">
        <v>1408</v>
      </c>
      <c r="AF712" s="813" t="str">
        <f t="shared" si="59"/>
        <v>Probabilidad</v>
      </c>
      <c r="AG712" s="780" t="s">
        <v>221</v>
      </c>
      <c r="AH712" s="790">
        <f t="shared" si="60"/>
        <v>0.25</v>
      </c>
      <c r="AI712" s="780" t="s">
        <v>734</v>
      </c>
      <c r="AJ712" s="790">
        <f t="shared" si="61"/>
        <v>0.25</v>
      </c>
      <c r="AK712" s="814">
        <f t="shared" si="62"/>
        <v>0.5</v>
      </c>
      <c r="AL712" s="815">
        <f>IFERROR(IF(AND(AF711="Probabilidad",AF712="Probabilidad"),(AL711-(+AL711*AK712)),IF(AF712="Probabilidad",(S711-(+S711*AK712)),IF(AF712="Impacto",AL711,""))),"")</f>
        <v>0.2</v>
      </c>
      <c r="AM712" s="815">
        <f>IFERROR(IF(AND(AF711="Impacto",AF712="Impacto"),(AM711-(+AM711*AK712)),IF(AF712="Impacto",(Y711-(Y711*AK712)),IF(AF712="Probabilidad",AM711,""))),"")</f>
        <v>0.60000000000000009</v>
      </c>
      <c r="AN712" s="751" t="s">
        <v>223</v>
      </c>
      <c r="AO712" s="751" t="s">
        <v>443</v>
      </c>
      <c r="AP712" s="751" t="s">
        <v>241</v>
      </c>
      <c r="AQ712" s="751" t="s">
        <v>226</v>
      </c>
      <c r="AR712" s="1013"/>
      <c r="AS712" s="1767"/>
      <c r="AT712" s="1767"/>
      <c r="AU712" s="1769"/>
      <c r="AV712" s="1767"/>
      <c r="AW712" s="1767"/>
      <c r="AX712" s="1769"/>
      <c r="AY712" s="1769"/>
      <c r="AZ712" s="1769"/>
      <c r="BA712" s="1774"/>
      <c r="BB712" s="789"/>
      <c r="BC712" s="789"/>
      <c r="BD712" s="822" t="str">
        <f t="shared" si="58"/>
        <v/>
      </c>
      <c r="BE712" s="774"/>
      <c r="BF712" s="774"/>
      <c r="BG712" s="774"/>
      <c r="BH712" s="774"/>
      <c r="BI712" s="789"/>
      <c r="BJ712" s="789"/>
      <c r="BK712" s="789"/>
      <c r="BL712" s="789"/>
      <c r="BM712" s="791"/>
      <c r="BN712" s="791"/>
      <c r="BO712" s="791"/>
      <c r="BP712" s="791"/>
      <c r="BQ712" s="792"/>
      <c r="BR712" s="796"/>
      <c r="BS712" s="884"/>
      <c r="BT712" s="884"/>
      <c r="BU712" s="1051"/>
      <c r="BV712" s="1191"/>
      <c r="BW712" s="1191"/>
      <c r="BX712" s="1837"/>
      <c r="BY712" s="1853"/>
      <c r="BZ712" s="998"/>
    </row>
    <row r="713" spans="1:78" ht="145" x14ac:dyDescent="0.2">
      <c r="A713" s="1817"/>
      <c r="B713" s="1818"/>
      <c r="C713" s="1819"/>
      <c r="D713" s="1908"/>
      <c r="E713" s="1908"/>
      <c r="F713" s="1759"/>
      <c r="G713" s="995"/>
      <c r="H713" s="1013"/>
      <c r="I713" s="1774"/>
      <c r="J713" s="1767"/>
      <c r="K713" s="1022"/>
      <c r="L713" s="995"/>
      <c r="M713" s="1169"/>
      <c r="N713" s="995"/>
      <c r="O713" s="995"/>
      <c r="P713" s="1191"/>
      <c r="Q713" s="1827"/>
      <c r="R713" s="1774"/>
      <c r="S713" s="1825"/>
      <c r="T713" s="1774"/>
      <c r="U713" s="1825"/>
      <c r="V713" s="1774"/>
      <c r="W713" s="1825"/>
      <c r="X713" s="1781"/>
      <c r="Y713" s="1825"/>
      <c r="Z713" s="1825"/>
      <c r="AA713" s="1769"/>
      <c r="AB713" s="812">
        <v>3</v>
      </c>
      <c r="AC713" s="774" t="s">
        <v>2190</v>
      </c>
      <c r="AD713" s="774">
        <v>3</v>
      </c>
      <c r="AE713" s="774" t="s">
        <v>1590</v>
      </c>
      <c r="AF713" s="813" t="str">
        <f t="shared" si="59"/>
        <v>Impacto</v>
      </c>
      <c r="AG713" s="780" t="s">
        <v>264</v>
      </c>
      <c r="AH713" s="790">
        <f t="shared" si="60"/>
        <v>0.1</v>
      </c>
      <c r="AI713" s="780" t="s">
        <v>734</v>
      </c>
      <c r="AJ713" s="790">
        <f t="shared" si="61"/>
        <v>0.25</v>
      </c>
      <c r="AK713" s="814">
        <f t="shared" si="62"/>
        <v>0.35</v>
      </c>
      <c r="AL713" s="815">
        <f>IFERROR(IF(AND(AF712="Probabilidad",AF713="Probabilidad"),(AL712-(+AL712*AK713)),IF(AND(AF712="Impacto",AF713="Probabilidad"),(AL711-(+AL711*AK713)),IF(AF713="Impacto",AL712,""))),"")</f>
        <v>0.2</v>
      </c>
      <c r="AM713" s="815">
        <f>IFERROR(IF(AND(AF712="Impacto",AF713="Impacto"),(AM712-(+AM712*AK713)),IF(AND(AF712="Probabilidad",AF713="Impacto"),(AM711-(+AM711*AK713)),IF(AF713="Probabilidad",AM712,""))),"")</f>
        <v>0.39000000000000007</v>
      </c>
      <c r="AN713" s="751" t="s">
        <v>223</v>
      </c>
      <c r="AO713" s="751" t="s">
        <v>443</v>
      </c>
      <c r="AP713" s="751" t="s">
        <v>241</v>
      </c>
      <c r="AQ713" s="751" t="s">
        <v>226</v>
      </c>
      <c r="AR713" s="1013"/>
      <c r="AS713" s="1767"/>
      <c r="AT713" s="1767"/>
      <c r="AU713" s="1769"/>
      <c r="AV713" s="1767"/>
      <c r="AW713" s="1767"/>
      <c r="AX713" s="1769"/>
      <c r="AY713" s="1769"/>
      <c r="AZ713" s="1769"/>
      <c r="BA713" s="1774"/>
      <c r="BB713" s="789"/>
      <c r="BC713" s="789"/>
      <c r="BD713" s="822" t="str">
        <f t="shared" si="58"/>
        <v/>
      </c>
      <c r="BE713" s="774"/>
      <c r="BF713" s="774"/>
      <c r="BG713" s="774"/>
      <c r="BH713" s="774"/>
      <c r="BI713" s="789"/>
      <c r="BJ713" s="789"/>
      <c r="BK713" s="789"/>
      <c r="BL713" s="789"/>
      <c r="BM713" s="791"/>
      <c r="BN713" s="791"/>
      <c r="BO713" s="791"/>
      <c r="BP713" s="791"/>
      <c r="BQ713" s="792"/>
      <c r="BR713" s="796"/>
      <c r="BS713" s="884"/>
      <c r="BT713" s="884"/>
      <c r="BU713" s="1051"/>
      <c r="BV713" s="1191"/>
      <c r="BW713" s="1191"/>
      <c r="BX713" s="1837"/>
      <c r="BY713" s="1853"/>
      <c r="BZ713" s="998"/>
    </row>
    <row r="714" spans="1:78" ht="145" x14ac:dyDescent="0.2">
      <c r="A714" s="1817"/>
      <c r="B714" s="1818"/>
      <c r="C714" s="1819"/>
      <c r="D714" s="1908"/>
      <c r="E714" s="1908"/>
      <c r="F714" s="1759"/>
      <c r="G714" s="995"/>
      <c r="H714" s="1013"/>
      <c r="I714" s="1774"/>
      <c r="J714" s="1767"/>
      <c r="K714" s="1022"/>
      <c r="L714" s="995"/>
      <c r="M714" s="1169"/>
      <c r="N714" s="995"/>
      <c r="O714" s="995"/>
      <c r="P714" s="1191"/>
      <c r="Q714" s="1827"/>
      <c r="R714" s="1774"/>
      <c r="S714" s="1825"/>
      <c r="T714" s="1774"/>
      <c r="U714" s="1825"/>
      <c r="V714" s="1774"/>
      <c r="W714" s="1825"/>
      <c r="X714" s="1781"/>
      <c r="Y714" s="1825"/>
      <c r="Z714" s="1825"/>
      <c r="AA714" s="1769"/>
      <c r="AB714" s="812">
        <v>4</v>
      </c>
      <c r="AC714" s="774" t="s">
        <v>2191</v>
      </c>
      <c r="AD714" s="774">
        <v>1</v>
      </c>
      <c r="AE714" s="774" t="s">
        <v>1590</v>
      </c>
      <c r="AF714" s="813" t="str">
        <f t="shared" si="59"/>
        <v>Impacto</v>
      </c>
      <c r="AG714" s="780" t="s">
        <v>264</v>
      </c>
      <c r="AH714" s="790">
        <f t="shared" si="60"/>
        <v>0.1</v>
      </c>
      <c r="AI714" s="780" t="s">
        <v>222</v>
      </c>
      <c r="AJ714" s="790">
        <f t="shared" si="61"/>
        <v>0.15</v>
      </c>
      <c r="AK714" s="814">
        <f t="shared" si="62"/>
        <v>0.25</v>
      </c>
      <c r="AL714" s="815">
        <f>IFERROR(IF(AND(AF713="Probabilidad",AF714="Probabilidad"),(AL713-(+AL713*AK714)),IF(AND(AF713="Impacto",AF714="Probabilidad"),(AL712-(+AL712*AK714)),IF(AF714="Impacto",AL713,""))),"")</f>
        <v>0.2</v>
      </c>
      <c r="AM714" s="815">
        <f>IFERROR(IF(AND(AF713="Impacto",AF714="Impacto"),(AM713-(+AM713*AK714)),IF(AND(AF713="Probabilidad",AF714="Impacto"),(AM712-(+AM712*AK714)),IF(AF714="Probabilidad",AM713,""))),"")</f>
        <v>0.29250000000000004</v>
      </c>
      <c r="AN714" s="751" t="s">
        <v>223</v>
      </c>
      <c r="AO714" s="751" t="s">
        <v>443</v>
      </c>
      <c r="AP714" s="751" t="s">
        <v>241</v>
      </c>
      <c r="AQ714" s="751" t="s">
        <v>226</v>
      </c>
      <c r="AR714" s="1013"/>
      <c r="AS714" s="1767"/>
      <c r="AT714" s="1767"/>
      <c r="AU714" s="1769"/>
      <c r="AV714" s="1767"/>
      <c r="AW714" s="1767"/>
      <c r="AX714" s="1769"/>
      <c r="AY714" s="1769"/>
      <c r="AZ714" s="1769"/>
      <c r="BA714" s="1774"/>
      <c r="BB714" s="789"/>
      <c r="BC714" s="789"/>
      <c r="BD714" s="822" t="str">
        <f t="shared" si="58"/>
        <v/>
      </c>
      <c r="BE714" s="774"/>
      <c r="BF714" s="774"/>
      <c r="BG714" s="774"/>
      <c r="BH714" s="774"/>
      <c r="BI714" s="789"/>
      <c r="BJ714" s="789"/>
      <c r="BK714" s="789"/>
      <c r="BL714" s="789"/>
      <c r="BM714" s="791"/>
      <c r="BN714" s="791"/>
      <c r="BO714" s="791"/>
      <c r="BP714" s="791"/>
      <c r="BQ714" s="792"/>
      <c r="BR714" s="796"/>
      <c r="BS714" s="884"/>
      <c r="BT714" s="884"/>
      <c r="BU714" s="1051"/>
      <c r="BV714" s="1191"/>
      <c r="BW714" s="1191"/>
      <c r="BX714" s="1837"/>
      <c r="BY714" s="1853"/>
      <c r="BZ714" s="998"/>
    </row>
    <row r="715" spans="1:78" ht="145" x14ac:dyDescent="0.2">
      <c r="A715" s="1817"/>
      <c r="B715" s="1818"/>
      <c r="C715" s="1819"/>
      <c r="D715" s="1908"/>
      <c r="E715" s="1908"/>
      <c r="F715" s="1759"/>
      <c r="G715" s="995"/>
      <c r="H715" s="1013"/>
      <c r="I715" s="1774"/>
      <c r="J715" s="1767"/>
      <c r="K715" s="1022"/>
      <c r="L715" s="995"/>
      <c r="M715" s="1169"/>
      <c r="N715" s="995"/>
      <c r="O715" s="995"/>
      <c r="P715" s="1191"/>
      <c r="Q715" s="1827"/>
      <c r="R715" s="1774"/>
      <c r="S715" s="1825"/>
      <c r="T715" s="1774"/>
      <c r="U715" s="1825"/>
      <c r="V715" s="1774"/>
      <c r="W715" s="1825"/>
      <c r="X715" s="1781"/>
      <c r="Y715" s="1825"/>
      <c r="Z715" s="1825"/>
      <c r="AA715" s="1769"/>
      <c r="AB715" s="812">
        <v>5</v>
      </c>
      <c r="AC715" s="774" t="s">
        <v>2192</v>
      </c>
      <c r="AD715" s="774">
        <v>2</v>
      </c>
      <c r="AE715" s="774" t="s">
        <v>1590</v>
      </c>
      <c r="AF715" s="813" t="str">
        <f t="shared" si="59"/>
        <v>Probabilidad</v>
      </c>
      <c r="AG715" s="780" t="s">
        <v>221</v>
      </c>
      <c r="AH715" s="790">
        <f t="shared" si="60"/>
        <v>0.25</v>
      </c>
      <c r="AI715" s="780" t="s">
        <v>222</v>
      </c>
      <c r="AJ715" s="790">
        <f t="shared" si="61"/>
        <v>0.15</v>
      </c>
      <c r="AK715" s="814">
        <f t="shared" si="62"/>
        <v>0.4</v>
      </c>
      <c r="AL715" s="815">
        <f>IFERROR(IF(AND(AF714="Probabilidad",AF715="Probabilidad"),(AL714-(+AL714*AK715)),IF(AND(AF714="Impacto",AF715="Probabilidad"),(AL713-(+AL713*AK715)),IF(AF715="Impacto",AL714,""))),"")</f>
        <v>0.12</v>
      </c>
      <c r="AM715" s="815">
        <f>IFERROR(IF(AND(AF714="Impacto",AF715="Impacto"),(AM714-(+AM714*AK715)),IF(AND(AF714="Probabilidad",AF715="Impacto"),(AM713-(+AM713*AK715)),IF(AF715="Probabilidad",AM714,""))),"")</f>
        <v>0.29250000000000004</v>
      </c>
      <c r="AN715" s="751" t="s">
        <v>223</v>
      </c>
      <c r="AO715" s="751" t="s">
        <v>443</v>
      </c>
      <c r="AP715" s="751" t="s">
        <v>241</v>
      </c>
      <c r="AQ715" s="751" t="s">
        <v>226</v>
      </c>
      <c r="AR715" s="1013"/>
      <c r="AS715" s="1767"/>
      <c r="AT715" s="1767"/>
      <c r="AU715" s="1769"/>
      <c r="AV715" s="1767"/>
      <c r="AW715" s="1767"/>
      <c r="AX715" s="1769"/>
      <c r="AY715" s="1769"/>
      <c r="AZ715" s="1769"/>
      <c r="BA715" s="1774"/>
      <c r="BB715" s="789"/>
      <c r="BC715" s="789"/>
      <c r="BD715" s="822" t="str">
        <f t="shared" si="58"/>
        <v/>
      </c>
      <c r="BE715" s="774"/>
      <c r="BF715" s="774"/>
      <c r="BG715" s="774"/>
      <c r="BH715" s="774"/>
      <c r="BI715" s="789"/>
      <c r="BJ715" s="789"/>
      <c r="BK715" s="789"/>
      <c r="BL715" s="789"/>
      <c r="BM715" s="791"/>
      <c r="BN715" s="791"/>
      <c r="BO715" s="791"/>
      <c r="BP715" s="791"/>
      <c r="BQ715" s="792"/>
      <c r="BR715" s="796"/>
      <c r="BS715" s="884"/>
      <c r="BT715" s="884"/>
      <c r="BU715" s="1051"/>
      <c r="BV715" s="1191"/>
      <c r="BW715" s="1191"/>
      <c r="BX715" s="1837"/>
      <c r="BY715" s="1853"/>
      <c r="BZ715" s="998"/>
    </row>
    <row r="716" spans="1:78" ht="17" thickBot="1" x14ac:dyDescent="0.25">
      <c r="A716" s="1817"/>
      <c r="B716" s="1818"/>
      <c r="C716" s="1819"/>
      <c r="D716" s="1908"/>
      <c r="E716" s="1908"/>
      <c r="F716" s="1759"/>
      <c r="G716" s="996"/>
      <c r="H716" s="1014"/>
      <c r="I716" s="1775"/>
      <c r="J716" s="1768"/>
      <c r="K716" s="1023"/>
      <c r="L716" s="996"/>
      <c r="M716" s="1170"/>
      <c r="N716" s="996"/>
      <c r="O716" s="996"/>
      <c r="P716" s="1192"/>
      <c r="Q716" s="1828"/>
      <c r="R716" s="1775"/>
      <c r="S716" s="1826"/>
      <c r="T716" s="1775"/>
      <c r="U716" s="1826"/>
      <c r="V716" s="1775"/>
      <c r="W716" s="1826"/>
      <c r="X716" s="1782"/>
      <c r="Y716" s="1826"/>
      <c r="Z716" s="1826"/>
      <c r="AA716" s="1770"/>
      <c r="AB716" s="773">
        <v>6</v>
      </c>
      <c r="AC716" s="757"/>
      <c r="AD716" s="757"/>
      <c r="AE716" s="757"/>
      <c r="AF716" s="896" t="str">
        <f t="shared" si="59"/>
        <v/>
      </c>
      <c r="AG716" s="888"/>
      <c r="AH716" s="887" t="str">
        <f t="shared" si="60"/>
        <v/>
      </c>
      <c r="AI716" s="888"/>
      <c r="AJ716" s="887" t="str">
        <f t="shared" si="61"/>
        <v/>
      </c>
      <c r="AK716" s="889" t="str">
        <f t="shared" si="62"/>
        <v/>
      </c>
      <c r="AL716" s="935" t="str">
        <f>IFERROR(IF(AND(AF715="Probabilidad",AF716="Probabilidad"),(AL715-(+AL715*AK716)),IF(AND(AF715="Impacto",AF716="Probabilidad"),(AL714-(+AL714*AK716)),IF(AF716="Impacto",AL715,""))),"")</f>
        <v/>
      </c>
      <c r="AM716" s="935" t="str">
        <f>IFERROR(IF(AND(AF715="Impacto",AF716="Impacto"),(AM715-(+AM715*AK716)),IF(AND(AF715="Probabilidad",AF716="Impacto"),(AM714-(+AM714*AK716)),IF(AF716="Probabilidad",AM715,""))),"")</f>
        <v/>
      </c>
      <c r="AN716" s="51"/>
      <c r="AO716" s="51"/>
      <c r="AP716" s="51"/>
      <c r="AQ716" s="51"/>
      <c r="AR716" s="1014"/>
      <c r="AS716" s="1768"/>
      <c r="AT716" s="1768"/>
      <c r="AU716" s="1770"/>
      <c r="AV716" s="1768"/>
      <c r="AW716" s="1768"/>
      <c r="AX716" s="1770"/>
      <c r="AY716" s="1770"/>
      <c r="AZ716" s="1770"/>
      <c r="BA716" s="1775"/>
      <c r="BB716" s="770"/>
      <c r="BC716" s="770"/>
      <c r="BD716" s="762" t="str">
        <f t="shared" si="58"/>
        <v/>
      </c>
      <c r="BE716" s="757"/>
      <c r="BF716" s="757"/>
      <c r="BG716" s="757"/>
      <c r="BH716" s="757"/>
      <c r="BI716" s="770"/>
      <c r="BJ716" s="770"/>
      <c r="BK716" s="770"/>
      <c r="BL716" s="770"/>
      <c r="BM716" s="749"/>
      <c r="BN716" s="749"/>
      <c r="BO716" s="749"/>
      <c r="BP716" s="749"/>
      <c r="BQ716" s="766"/>
      <c r="BR716" s="890"/>
      <c r="BS716" s="891"/>
      <c r="BT716" s="891"/>
      <c r="BU716" s="1052"/>
      <c r="BV716" s="1192"/>
      <c r="BW716" s="1192"/>
      <c r="BX716" s="1838"/>
      <c r="BY716" s="1854"/>
      <c r="BZ716" s="999"/>
    </row>
    <row r="717" spans="1:78" ht="167" x14ac:dyDescent="0.2">
      <c r="A717" s="1817"/>
      <c r="B717" s="1818"/>
      <c r="C717" s="1819"/>
      <c r="D717" s="1908" t="s">
        <v>1387</v>
      </c>
      <c r="E717" s="1908" t="s">
        <v>1033</v>
      </c>
      <c r="F717" s="1759">
        <v>17</v>
      </c>
      <c r="G717" s="994" t="s">
        <v>2193</v>
      </c>
      <c r="H717" s="1012" t="s">
        <v>1247</v>
      </c>
      <c r="I717" s="1015" t="s">
        <v>1218</v>
      </c>
      <c r="J717" s="1812" t="str">
        <f>IF(D717="","",IF(D717="RG",[1]Árbol!A728,IF(D717="RIC",[1]Árbol!A728,IF(D717="RLAFT",[1]Árbol!A728,IF(D717="RF",[1]Árbol!A728,IF(I717="","",(CONCATENATE(I717," ",$M$3," ",G717," ",$M$4," ",O717," ",$M$5," ",N717))))))))</f>
        <v>Pérdida de confidencialidad e integridad de Infraestructura - Nube de Azure - OCI (IAAS)  1. Pérdida, borrado, modificación o acceso no autorizado a la información.
2. Error en el uso  1. Desconocimiento de politicas de seguridad relacionadas con la gestión de contraseñas.
2. Desconocimiento del funcionamiento de la infraestructura.</v>
      </c>
      <c r="K717" s="1021" t="s">
        <v>313</v>
      </c>
      <c r="L717" s="994" t="s">
        <v>562</v>
      </c>
      <c r="M717" s="1168" t="s">
        <v>1389</v>
      </c>
      <c r="N717" s="994" t="s">
        <v>2194</v>
      </c>
      <c r="O717" s="994" t="s">
        <v>2150</v>
      </c>
      <c r="P717" s="1075" t="s">
        <v>1392</v>
      </c>
      <c r="Q717" s="1133" t="s">
        <v>1392</v>
      </c>
      <c r="R717" s="1015" t="s">
        <v>250</v>
      </c>
      <c r="S717" s="1824">
        <f>IF(R717="Muy Alta",100%,IF(R717="Alta",80%,IF(R717="Media",60%,IF(R717="Baja",40%,IF(R717="Muy Baja",20%,"")))))</f>
        <v>0.4</v>
      </c>
      <c r="T717" s="1015" t="s">
        <v>317</v>
      </c>
      <c r="U717" s="1824">
        <f>IF(T717="Catastrófico",100%,IF(T717="Mayor",80%,IF(T717="Moderado",60%,IF(T717="Menor",40%,IF(T717="Leve",20%,"")))))</f>
        <v>0.2</v>
      </c>
      <c r="V717" s="1015" t="s">
        <v>251</v>
      </c>
      <c r="W717" s="1824">
        <f>IF(V717="Catastrófico",100%,IF(V717="Mayor",80%,IF(V717="Moderado",60%,IF(V717="Menor",40%,IF(V717="Leve",20%,"")))))</f>
        <v>0.4</v>
      </c>
      <c r="X717" s="1029" t="str">
        <f>IF(Y717=100%,"Catastrófico",IF(Y717=80%,"Mayor",IF(Y717=60%,"Moderado",IF(Y717=40%,"Menor",IF(Y717=20%,"Leve","")))))</f>
        <v>Menor</v>
      </c>
      <c r="Y717" s="1824">
        <f>IF(AND(U717="",W717=""),"",MAX(U717,W717))</f>
        <v>0.4</v>
      </c>
      <c r="Z717" s="1824" t="str">
        <f>CONCATENATE(R717,X717)</f>
        <v>BajaMenor</v>
      </c>
      <c r="AA717" s="1032" t="str">
        <f>IF(Z717="Muy AltaLeve","Alto",IF(Z717="Muy AltaMenor","Alto",IF(Z717="Muy AltaModerado","Alto",IF(Z717="Muy AltaMayor","Alto",IF(Z717="Muy AltaCatastrófico","Extremo",IF(Z717="AltaLeve","Moderado",IF(Z717="AltaMenor","Moderado",IF(Z717="AltaModerado","Alto",IF(Z717="AltaMayor","Alto",IF(Z717="AltaCatastrófico","Extremo",IF(Z717="MediaLeve","Moderado",IF(Z717="MediaMenor","Moderado",IF(Z717="MediaModerado","Moderado",IF(Z717="MediaMayor","Alto",IF(Z717="MediaCatastrófico","Extremo",IF(Z717="BajaLeve","Bajo",IF(Z717="BajaMenor","Moderado",IF(Z717="BajaModerado","Moderado",IF(Z717="BajaMayor","Alto",IF(Z717="BajaCatastrófico","Extremo",IF(Z717="Muy BajaLeve","Bajo",IF(Z717="Muy BajaMenor","Bajo",IF(Z717="Muy BajaModerado","Moderado",IF(Z717="Muy BajaMayor","Alto",IF(Z717="Muy BajaCatastrófico","Extremo","")))))))))))))))))))))))))</f>
        <v>Moderado</v>
      </c>
      <c r="AB717" s="97">
        <v>1</v>
      </c>
      <c r="AC717" s="9" t="s">
        <v>1589</v>
      </c>
      <c r="AD717" s="9">
        <v>1</v>
      </c>
      <c r="AE717" s="9" t="s">
        <v>1590</v>
      </c>
      <c r="AF717" s="99" t="str">
        <f t="shared" si="59"/>
        <v>Probabilidad</v>
      </c>
      <c r="AG717" s="10" t="s">
        <v>221</v>
      </c>
      <c r="AH717" s="787">
        <f t="shared" si="60"/>
        <v>0.25</v>
      </c>
      <c r="AI717" s="10" t="s">
        <v>222</v>
      </c>
      <c r="AJ717" s="787">
        <f t="shared" si="61"/>
        <v>0.15</v>
      </c>
      <c r="AK717" s="101">
        <f t="shared" si="62"/>
        <v>0.4</v>
      </c>
      <c r="AL717" s="100">
        <f>IFERROR(IF(AF717="Probabilidad",(S717-(+S717*AK717)),IF(AF717="Impacto",S717,"")),"")</f>
        <v>0.24</v>
      </c>
      <c r="AM717" s="100">
        <f>IFERROR(IF(AF717="Impacto",(Y717-(+Y717*AK717)),IF(AF717="Probabilidad",Y717,"")),"")</f>
        <v>0.4</v>
      </c>
      <c r="AN717" s="50" t="s">
        <v>223</v>
      </c>
      <c r="AO717" s="50" t="s">
        <v>291</v>
      </c>
      <c r="AP717" s="50" t="s">
        <v>241</v>
      </c>
      <c r="AQ717" s="50" t="s">
        <v>226</v>
      </c>
      <c r="AR717" s="1764" t="s">
        <v>2195</v>
      </c>
      <c r="AS717" s="1035">
        <f>S717</f>
        <v>0.4</v>
      </c>
      <c r="AT717" s="1035">
        <f>IF(AL717="","",MIN(AL717:AL722))</f>
        <v>8.3999999999999991E-2</v>
      </c>
      <c r="AU717" s="1032" t="str">
        <f>IFERROR(IF(AT717="","",IF(AT717&lt;=0.2,"Muy Baja",IF(AT717&lt;=0.4,"Baja",IF(AT717&lt;=0.6,"Media",IF(AT717&lt;=0.8,"Alta","Muy Alta"))))),"")</f>
        <v>Muy Baja</v>
      </c>
      <c r="AV717" s="1035">
        <f>Y717</f>
        <v>0.4</v>
      </c>
      <c r="AW717" s="1035">
        <f>IF(AM717="","",MIN(AM717:AM722))</f>
        <v>0.30000000000000004</v>
      </c>
      <c r="AX717" s="1032" t="str">
        <f>IFERROR(IF(AW717="","",IF(AW717&lt;=0.2,"Leve",IF(AW717&lt;=0.4,"Menor",IF(AW717&lt;=0.6,"Moderado",IF(AW717&lt;=0.8,"Mayor","Catastrófico"))))),"")</f>
        <v>Menor</v>
      </c>
      <c r="AY717" s="1032" t="str">
        <f>AA717</f>
        <v>Moderado</v>
      </c>
      <c r="AZ717" s="1032" t="str">
        <f>IFERROR(IF(OR(AND(AU717="Muy Baja",AX717="Leve"),AND(AU717="Muy Baja",AX717="Menor"),AND(AU717="Baja",AX717="Leve")),"Bajo",IF(OR(AND(AU717="Muy baja",AX717="Moderado"),AND(AU717="Baja",AX717="Menor"),AND(AU717="Baja",AX717="Moderado"),AND(AU717="Media",AX717="Leve"),AND(AU717="Media",AX717="Menor"),AND(AU717="Media",AX717="Moderado"),AND(AU717="Alta",AX717="Leve"),AND(AU717="Alta",AX717="Menor")),"Moderado",IF(OR(AND(AU717="Muy Baja",AX717="Mayor"),AND(AU717="Baja",AX717="Mayor"),AND(AU717="Media",AX717="Mayor"),AND(AU717="Alta",AX717="Moderado"),AND(AU717="Alta",AX717="Mayor"),AND(AU717="Muy Alta",AX717="Leve"),AND(AU717="Muy Alta",AX717="Menor"),AND(AU717="Muy Alta",AX717="Moderado"),AND(AU717="Muy Alta",AX717="Mayor")),"Alto",IF(OR(AND(AU717="Muy Baja",AX717="Catastrófico"),AND(AU717="Baja",AX717="Catastrófico"),AND(AU717="Media",AX717="Catastrófico"),AND(AU717="Alta",AX717="Catastrófico"),AND(AU717="Muy Alta",AX717="Catastrófico")),"Extremo","")))),"")</f>
        <v>Bajo</v>
      </c>
      <c r="BA717" s="1015" t="s">
        <v>255</v>
      </c>
      <c r="BB717" s="46"/>
      <c r="BC717" s="46"/>
      <c r="BD717" s="103" t="str">
        <f t="shared" si="58"/>
        <v/>
      </c>
      <c r="BE717" s="9"/>
      <c r="BF717" s="9"/>
      <c r="BG717" s="9"/>
      <c r="BH717" s="9"/>
      <c r="BI717" s="46"/>
      <c r="BJ717" s="46"/>
      <c r="BK717" s="46"/>
      <c r="BL717" s="46"/>
      <c r="BM717" s="48"/>
      <c r="BN717" s="48"/>
      <c r="BO717" s="48"/>
      <c r="BP717" s="48"/>
      <c r="BQ717" s="104"/>
      <c r="BR717" s="797"/>
      <c r="BS717" s="883"/>
      <c r="BT717" s="883"/>
      <c r="BU717" s="1050"/>
      <c r="BV717" s="1075"/>
      <c r="BW717" s="1075"/>
      <c r="BX717" s="1836"/>
      <c r="BY717" s="1852"/>
      <c r="BZ717" s="997"/>
    </row>
    <row r="718" spans="1:78" ht="167" x14ac:dyDescent="0.2">
      <c r="A718" s="1817"/>
      <c r="B718" s="1818"/>
      <c r="C718" s="1819"/>
      <c r="D718" s="1908"/>
      <c r="E718" s="1908"/>
      <c r="F718" s="1759"/>
      <c r="G718" s="995"/>
      <c r="H718" s="1013"/>
      <c r="I718" s="1774"/>
      <c r="J718" s="1767"/>
      <c r="K718" s="1022"/>
      <c r="L718" s="995"/>
      <c r="M718" s="1169"/>
      <c r="N718" s="995"/>
      <c r="O718" s="995"/>
      <c r="P718" s="1191"/>
      <c r="Q718" s="1827"/>
      <c r="R718" s="1774"/>
      <c r="S718" s="1825"/>
      <c r="T718" s="1774"/>
      <c r="U718" s="1825"/>
      <c r="V718" s="1774"/>
      <c r="W718" s="1825"/>
      <c r="X718" s="1781"/>
      <c r="Y718" s="1825"/>
      <c r="Z718" s="1825"/>
      <c r="AA718" s="1769"/>
      <c r="AB718" s="812">
        <v>2</v>
      </c>
      <c r="AC718" s="774" t="s">
        <v>2196</v>
      </c>
      <c r="AD718" s="774">
        <v>1</v>
      </c>
      <c r="AE718" s="774" t="s">
        <v>1590</v>
      </c>
      <c r="AF718" s="813" t="str">
        <f t="shared" si="59"/>
        <v>Probabilidad</v>
      </c>
      <c r="AG718" s="780" t="s">
        <v>281</v>
      </c>
      <c r="AH718" s="790">
        <f t="shared" si="60"/>
        <v>0.15</v>
      </c>
      <c r="AI718" s="780" t="s">
        <v>222</v>
      </c>
      <c r="AJ718" s="790">
        <f t="shared" si="61"/>
        <v>0.15</v>
      </c>
      <c r="AK718" s="814">
        <f t="shared" si="62"/>
        <v>0.3</v>
      </c>
      <c r="AL718" s="815">
        <f>IFERROR(IF(AND(AF717="Probabilidad",AF718="Probabilidad"),(AL717-(+AL717*AK718)),IF(AF718="Probabilidad",(S717-(+S717*AK718)),IF(AF718="Impacto",AL717,""))),"")</f>
        <v>0.16799999999999998</v>
      </c>
      <c r="AM718" s="815">
        <f>IFERROR(IF(AND(AF717="Impacto",AF718="Impacto"),(AM717-(+AM717*AK718)),IF(AF718="Impacto",(Y717-(Y717*AK718)),IF(AF718="Probabilidad",AM717,""))),"")</f>
        <v>0.4</v>
      </c>
      <c r="AN718" s="751" t="s">
        <v>223</v>
      </c>
      <c r="AO718" s="751" t="s">
        <v>291</v>
      </c>
      <c r="AP718" s="751" t="s">
        <v>241</v>
      </c>
      <c r="AQ718" s="751" t="s">
        <v>226</v>
      </c>
      <c r="AR718" s="1013"/>
      <c r="AS718" s="1767"/>
      <c r="AT718" s="1767"/>
      <c r="AU718" s="1769"/>
      <c r="AV718" s="1767"/>
      <c r="AW718" s="1767"/>
      <c r="AX718" s="1769"/>
      <c r="AY718" s="1769"/>
      <c r="AZ718" s="1769"/>
      <c r="BA718" s="1774"/>
      <c r="BB718" s="789"/>
      <c r="BC718" s="789"/>
      <c r="BD718" s="822" t="str">
        <f t="shared" si="58"/>
        <v/>
      </c>
      <c r="BE718" s="774"/>
      <c r="BF718" s="774"/>
      <c r="BG718" s="774"/>
      <c r="BH718" s="774"/>
      <c r="BI718" s="789"/>
      <c r="BJ718" s="789"/>
      <c r="BK718" s="789"/>
      <c r="BL718" s="789"/>
      <c r="BM718" s="791"/>
      <c r="BN718" s="791"/>
      <c r="BO718" s="791"/>
      <c r="BP718" s="791"/>
      <c r="BQ718" s="792"/>
      <c r="BR718" s="796"/>
      <c r="BS718" s="884"/>
      <c r="BT718" s="884"/>
      <c r="BU718" s="1051"/>
      <c r="BV718" s="1191"/>
      <c r="BW718" s="1191"/>
      <c r="BX718" s="1837"/>
      <c r="BY718" s="1853"/>
      <c r="BZ718" s="998"/>
    </row>
    <row r="719" spans="1:78" ht="167" x14ac:dyDescent="0.2">
      <c r="A719" s="1817"/>
      <c r="B719" s="1818"/>
      <c r="C719" s="1819"/>
      <c r="D719" s="1908"/>
      <c r="E719" s="1908"/>
      <c r="F719" s="1759"/>
      <c r="G719" s="995"/>
      <c r="H719" s="1013"/>
      <c r="I719" s="1774"/>
      <c r="J719" s="1767"/>
      <c r="K719" s="1022"/>
      <c r="L719" s="995"/>
      <c r="M719" s="1169"/>
      <c r="N719" s="995"/>
      <c r="O719" s="995"/>
      <c r="P719" s="1191"/>
      <c r="Q719" s="1827"/>
      <c r="R719" s="1774"/>
      <c r="S719" s="1825"/>
      <c r="T719" s="1774"/>
      <c r="U719" s="1825"/>
      <c r="V719" s="1774"/>
      <c r="W719" s="1825"/>
      <c r="X719" s="1781"/>
      <c r="Y719" s="1825"/>
      <c r="Z719" s="1825"/>
      <c r="AA719" s="1769"/>
      <c r="AB719" s="812">
        <v>3</v>
      </c>
      <c r="AC719" s="774" t="s">
        <v>1593</v>
      </c>
      <c r="AD719" s="774">
        <v>1</v>
      </c>
      <c r="AE719" s="774" t="s">
        <v>1590</v>
      </c>
      <c r="AF719" s="813" t="str">
        <f t="shared" si="59"/>
        <v>Impacto</v>
      </c>
      <c r="AG719" s="780" t="s">
        <v>264</v>
      </c>
      <c r="AH719" s="790">
        <f t="shared" si="60"/>
        <v>0.1</v>
      </c>
      <c r="AI719" s="780" t="s">
        <v>222</v>
      </c>
      <c r="AJ719" s="790">
        <f t="shared" si="61"/>
        <v>0.15</v>
      </c>
      <c r="AK719" s="814">
        <f t="shared" si="62"/>
        <v>0.25</v>
      </c>
      <c r="AL719" s="815">
        <f>IFERROR(IF(AND(AF718="Probabilidad",AF719="Probabilidad"),(AL718-(+AL718*AK719)),IF(AND(AF718="Impacto",AF719="Probabilidad"),(AL717-(+AL717*AK719)),IF(AF719="Impacto",AL718,""))),"")</f>
        <v>0.16799999999999998</v>
      </c>
      <c r="AM719" s="815">
        <f>IFERROR(IF(AND(AF718="Impacto",AF719="Impacto"),(AM718-(+AM718*AK719)),IF(AND(AF718="Probabilidad",AF719="Impacto"),(AM717-(+AM717*AK719)),IF(AF719="Probabilidad",AM718,""))),"")</f>
        <v>0.30000000000000004</v>
      </c>
      <c r="AN719" s="751" t="s">
        <v>223</v>
      </c>
      <c r="AO719" s="751" t="s">
        <v>291</v>
      </c>
      <c r="AP719" s="751" t="s">
        <v>241</v>
      </c>
      <c r="AQ719" s="751" t="s">
        <v>226</v>
      </c>
      <c r="AR719" s="1013"/>
      <c r="AS719" s="1767"/>
      <c r="AT719" s="1767"/>
      <c r="AU719" s="1769"/>
      <c r="AV719" s="1767"/>
      <c r="AW719" s="1767"/>
      <c r="AX719" s="1769"/>
      <c r="AY719" s="1769"/>
      <c r="AZ719" s="1769"/>
      <c r="BA719" s="1774"/>
      <c r="BB719" s="789"/>
      <c r="BC719" s="789"/>
      <c r="BD719" s="822" t="str">
        <f t="shared" si="58"/>
        <v/>
      </c>
      <c r="BE719" s="774"/>
      <c r="BF719" s="774"/>
      <c r="BG719" s="774"/>
      <c r="BH719" s="774"/>
      <c r="BI719" s="789"/>
      <c r="BJ719" s="789"/>
      <c r="BK719" s="789"/>
      <c r="BL719" s="789"/>
      <c r="BM719" s="791"/>
      <c r="BN719" s="791"/>
      <c r="BO719" s="791"/>
      <c r="BP719" s="791"/>
      <c r="BQ719" s="792"/>
      <c r="BR719" s="796"/>
      <c r="BS719" s="884"/>
      <c r="BT719" s="884"/>
      <c r="BU719" s="1051"/>
      <c r="BV719" s="1191"/>
      <c r="BW719" s="1191"/>
      <c r="BX719" s="1837"/>
      <c r="BY719" s="1853"/>
      <c r="BZ719" s="998"/>
    </row>
    <row r="720" spans="1:78" ht="145" x14ac:dyDescent="0.2">
      <c r="A720" s="1817"/>
      <c r="B720" s="1818"/>
      <c r="C720" s="1819"/>
      <c r="D720" s="1908"/>
      <c r="E720" s="1908"/>
      <c r="F720" s="1759"/>
      <c r="G720" s="995"/>
      <c r="H720" s="1013"/>
      <c r="I720" s="1774"/>
      <c r="J720" s="1767"/>
      <c r="K720" s="1022"/>
      <c r="L720" s="995"/>
      <c r="M720" s="1169"/>
      <c r="N720" s="995"/>
      <c r="O720" s="995"/>
      <c r="P720" s="1191"/>
      <c r="Q720" s="1827"/>
      <c r="R720" s="1774"/>
      <c r="S720" s="1825"/>
      <c r="T720" s="1774"/>
      <c r="U720" s="1825"/>
      <c r="V720" s="1774"/>
      <c r="W720" s="1825"/>
      <c r="X720" s="1781"/>
      <c r="Y720" s="1825"/>
      <c r="Z720" s="1825"/>
      <c r="AA720" s="1769"/>
      <c r="AB720" s="812">
        <v>4</v>
      </c>
      <c r="AC720" s="774" t="s">
        <v>2197</v>
      </c>
      <c r="AD720" s="774">
        <v>2</v>
      </c>
      <c r="AE720" s="774" t="s">
        <v>1590</v>
      </c>
      <c r="AF720" s="813" t="str">
        <f t="shared" si="59"/>
        <v>Probabilidad</v>
      </c>
      <c r="AG720" s="780" t="s">
        <v>221</v>
      </c>
      <c r="AH720" s="790">
        <f t="shared" si="60"/>
        <v>0.25</v>
      </c>
      <c r="AI720" s="780" t="s">
        <v>734</v>
      </c>
      <c r="AJ720" s="790">
        <f t="shared" si="61"/>
        <v>0.25</v>
      </c>
      <c r="AK720" s="814">
        <f t="shared" si="62"/>
        <v>0.5</v>
      </c>
      <c r="AL720" s="815">
        <f>IFERROR(IF(AND(AF719="Probabilidad",AF720="Probabilidad"),(AL719-(+AL719*AK720)),IF(AND(AF719="Impacto",AF720="Probabilidad"),(AL718-(+AL718*AK720)),IF(AF720="Impacto",AL719,""))),"")</f>
        <v>8.3999999999999991E-2</v>
      </c>
      <c r="AM720" s="815">
        <f>IFERROR(IF(AND(AF719="Impacto",AF720="Impacto"),(AM719-(+AM719*AK720)),IF(AND(AF719="Probabilidad",AF720="Impacto"),(AM718-(+AM718*AK720)),IF(AF720="Probabilidad",AM719,""))),"")</f>
        <v>0.30000000000000004</v>
      </c>
      <c r="AN720" s="751" t="s">
        <v>223</v>
      </c>
      <c r="AO720" s="751" t="s">
        <v>443</v>
      </c>
      <c r="AP720" s="751" t="s">
        <v>241</v>
      </c>
      <c r="AQ720" s="751" t="s">
        <v>226</v>
      </c>
      <c r="AR720" s="1013"/>
      <c r="AS720" s="1767"/>
      <c r="AT720" s="1767"/>
      <c r="AU720" s="1769"/>
      <c r="AV720" s="1767"/>
      <c r="AW720" s="1767"/>
      <c r="AX720" s="1769"/>
      <c r="AY720" s="1769"/>
      <c r="AZ720" s="1769"/>
      <c r="BA720" s="1774"/>
      <c r="BB720" s="789"/>
      <c r="BC720" s="789"/>
      <c r="BD720" s="822" t="str">
        <f t="shared" si="58"/>
        <v/>
      </c>
      <c r="BE720" s="774"/>
      <c r="BF720" s="774"/>
      <c r="BG720" s="774"/>
      <c r="BH720" s="774"/>
      <c r="BI720" s="789"/>
      <c r="BJ720" s="789"/>
      <c r="BK720" s="789"/>
      <c r="BL720" s="789"/>
      <c r="BM720" s="791"/>
      <c r="BN720" s="791"/>
      <c r="BO720" s="791"/>
      <c r="BP720" s="791"/>
      <c r="BQ720" s="792"/>
      <c r="BR720" s="796"/>
      <c r="BS720" s="884"/>
      <c r="BT720" s="884"/>
      <c r="BU720" s="1051"/>
      <c r="BV720" s="1191"/>
      <c r="BW720" s="1191"/>
      <c r="BX720" s="1837"/>
      <c r="BY720" s="1853"/>
      <c r="BZ720" s="998"/>
    </row>
    <row r="721" spans="1:78" ht="16" x14ac:dyDescent="0.2">
      <c r="A721" s="1817"/>
      <c r="B721" s="1818"/>
      <c r="C721" s="1819"/>
      <c r="D721" s="1908"/>
      <c r="E721" s="1908"/>
      <c r="F721" s="1759"/>
      <c r="G721" s="995"/>
      <c r="H721" s="1013"/>
      <c r="I721" s="1774"/>
      <c r="J721" s="1767"/>
      <c r="K721" s="1022"/>
      <c r="L721" s="995"/>
      <c r="M721" s="1169"/>
      <c r="N721" s="995"/>
      <c r="O721" s="995"/>
      <c r="P721" s="1191"/>
      <c r="Q721" s="1827"/>
      <c r="R721" s="1774"/>
      <c r="S721" s="1825"/>
      <c r="T721" s="1774"/>
      <c r="U721" s="1825"/>
      <c r="V721" s="1774"/>
      <c r="W721" s="1825"/>
      <c r="X721" s="1781"/>
      <c r="Y721" s="1825"/>
      <c r="Z721" s="1825"/>
      <c r="AA721" s="1769"/>
      <c r="AB721" s="812">
        <v>5</v>
      </c>
      <c r="AC721" s="774"/>
      <c r="AD721" s="774"/>
      <c r="AE721" s="774"/>
      <c r="AF721" s="813" t="str">
        <f t="shared" si="59"/>
        <v/>
      </c>
      <c r="AG721" s="780"/>
      <c r="AH721" s="790" t="str">
        <f t="shared" si="60"/>
        <v/>
      </c>
      <c r="AI721" s="780"/>
      <c r="AJ721" s="790" t="str">
        <f t="shared" si="61"/>
        <v/>
      </c>
      <c r="AK721" s="814" t="str">
        <f t="shared" si="62"/>
        <v/>
      </c>
      <c r="AL721" s="815" t="str">
        <f>IFERROR(IF(AND(AF720="Probabilidad",AF721="Probabilidad"),(AL720-(+AL720*AK721)),IF(AND(AF720="Impacto",AF721="Probabilidad"),(AL719-(+AL719*AK721)),IF(AF721="Impacto",AL720,""))),"")</f>
        <v/>
      </c>
      <c r="AM721" s="815" t="str">
        <f>IFERROR(IF(AND(AF720="Impacto",AF721="Impacto"),(AM720-(+AM720*AK721)),IF(AND(AF720="Probabilidad",AF721="Impacto"),(AM719-(+AM719*AK721)),IF(AF721="Probabilidad",AM720,""))),"")</f>
        <v/>
      </c>
      <c r="AN721" s="751"/>
      <c r="AO721" s="751"/>
      <c r="AP721" s="751"/>
      <c r="AQ721" s="751"/>
      <c r="AR721" s="1013"/>
      <c r="AS721" s="1767"/>
      <c r="AT721" s="1767"/>
      <c r="AU721" s="1769"/>
      <c r="AV721" s="1767"/>
      <c r="AW721" s="1767"/>
      <c r="AX721" s="1769"/>
      <c r="AY721" s="1769"/>
      <c r="AZ721" s="1769"/>
      <c r="BA721" s="1774"/>
      <c r="BB721" s="789"/>
      <c r="BC721" s="789"/>
      <c r="BD721" s="822" t="str">
        <f t="shared" si="58"/>
        <v/>
      </c>
      <c r="BE721" s="774"/>
      <c r="BF721" s="774"/>
      <c r="BG721" s="774"/>
      <c r="BH721" s="774"/>
      <c r="BI721" s="789"/>
      <c r="BJ721" s="789"/>
      <c r="BK721" s="789"/>
      <c r="BL721" s="789"/>
      <c r="BM721" s="791"/>
      <c r="BN721" s="791"/>
      <c r="BO721" s="791"/>
      <c r="BP721" s="791"/>
      <c r="BQ721" s="792"/>
      <c r="BR721" s="796"/>
      <c r="BS721" s="884"/>
      <c r="BT721" s="884"/>
      <c r="BU721" s="1051"/>
      <c r="BV721" s="1191"/>
      <c r="BW721" s="1191"/>
      <c r="BX721" s="1837"/>
      <c r="BY721" s="1853"/>
      <c r="BZ721" s="998"/>
    </row>
    <row r="722" spans="1:78" ht="17" thickBot="1" x14ac:dyDescent="0.25">
      <c r="A722" s="1817"/>
      <c r="B722" s="1818"/>
      <c r="C722" s="1819"/>
      <c r="D722" s="1908"/>
      <c r="E722" s="1908"/>
      <c r="F722" s="1759"/>
      <c r="G722" s="996"/>
      <c r="H722" s="1014"/>
      <c r="I722" s="1775"/>
      <c r="J722" s="1768"/>
      <c r="K722" s="1023"/>
      <c r="L722" s="996"/>
      <c r="M722" s="1170"/>
      <c r="N722" s="996"/>
      <c r="O722" s="996"/>
      <c r="P722" s="1192"/>
      <c r="Q722" s="1828"/>
      <c r="R722" s="1775"/>
      <c r="S722" s="1826"/>
      <c r="T722" s="1775"/>
      <c r="U722" s="1826"/>
      <c r="V722" s="1775"/>
      <c r="W722" s="1826"/>
      <c r="X722" s="1782"/>
      <c r="Y722" s="1826"/>
      <c r="Z722" s="1826"/>
      <c r="AA722" s="1770"/>
      <c r="AB722" s="773">
        <v>6</v>
      </c>
      <c r="AC722" s="757"/>
      <c r="AD722" s="757"/>
      <c r="AE722" s="757"/>
      <c r="AF722" s="896" t="str">
        <f t="shared" si="59"/>
        <v/>
      </c>
      <c r="AG722" s="888"/>
      <c r="AH722" s="887" t="str">
        <f t="shared" si="60"/>
        <v/>
      </c>
      <c r="AI722" s="888"/>
      <c r="AJ722" s="887" t="str">
        <f t="shared" si="61"/>
        <v/>
      </c>
      <c r="AK722" s="889" t="str">
        <f t="shared" si="62"/>
        <v/>
      </c>
      <c r="AL722" s="935" t="str">
        <f>IFERROR(IF(AND(AF721="Probabilidad",AF722="Probabilidad"),(AL721-(+AL721*AK722)),IF(AND(AF721="Impacto",AF722="Probabilidad"),(AL720-(+AL720*AK722)),IF(AF722="Impacto",AL721,""))),"")</f>
        <v/>
      </c>
      <c r="AM722" s="935" t="str">
        <f>IFERROR(IF(AND(AF721="Impacto",AF722="Impacto"),(AM721-(+AM721*AK722)),IF(AND(AF721="Probabilidad",AF722="Impacto"),(AM720-(+AM720*AK722)),IF(AF722="Probabilidad",AM721,""))),"")</f>
        <v/>
      </c>
      <c r="AN722" s="51"/>
      <c r="AO722" s="51"/>
      <c r="AP722" s="51"/>
      <c r="AQ722" s="51"/>
      <c r="AR722" s="1014"/>
      <c r="AS722" s="1768"/>
      <c r="AT722" s="1768"/>
      <c r="AU722" s="1770"/>
      <c r="AV722" s="1768"/>
      <c r="AW722" s="1768"/>
      <c r="AX722" s="1770"/>
      <c r="AY722" s="1770"/>
      <c r="AZ722" s="1770"/>
      <c r="BA722" s="1775"/>
      <c r="BB722" s="770"/>
      <c r="BC722" s="770"/>
      <c r="BD722" s="762" t="str">
        <f t="shared" si="58"/>
        <v/>
      </c>
      <c r="BE722" s="757"/>
      <c r="BF722" s="757"/>
      <c r="BG722" s="757"/>
      <c r="BH722" s="757"/>
      <c r="BI722" s="770"/>
      <c r="BJ722" s="770"/>
      <c r="BK722" s="770"/>
      <c r="BL722" s="770"/>
      <c r="BM722" s="749"/>
      <c r="BN722" s="749"/>
      <c r="BO722" s="749"/>
      <c r="BP722" s="749"/>
      <c r="BQ722" s="766"/>
      <c r="BR722" s="890"/>
      <c r="BS722" s="891"/>
      <c r="BT722" s="891"/>
      <c r="BU722" s="1052"/>
      <c r="BV722" s="1192"/>
      <c r="BW722" s="1192"/>
      <c r="BX722" s="1838"/>
      <c r="BY722" s="1854"/>
      <c r="BZ722" s="999"/>
    </row>
    <row r="723" spans="1:78" ht="145" x14ac:dyDescent="0.2">
      <c r="A723" s="1817"/>
      <c r="B723" s="1818"/>
      <c r="C723" s="1819"/>
      <c r="D723" s="1908" t="s">
        <v>1387</v>
      </c>
      <c r="E723" s="1908" t="s">
        <v>1033</v>
      </c>
      <c r="F723" s="1759">
        <v>18</v>
      </c>
      <c r="G723" s="994" t="s">
        <v>2193</v>
      </c>
      <c r="H723" s="1012" t="s">
        <v>1247</v>
      </c>
      <c r="I723" s="1015" t="s">
        <v>1215</v>
      </c>
      <c r="J723" s="1812" t="str">
        <f>IF(D723="","",IF(D723="RG",[1]Árbol!A734,IF(D723="RIC",[1]Árbol!A734,IF(D723="RLAFT",[1]Árbol!A734,IF(D723="RF",[1]Árbol!A734,IF(I723="","",(CONCATENATE(I723," ",$M$3," ",G723," ",$M$4," ",O723," ",$M$5," ",N723))))))))</f>
        <v>Pérdida de Disponibilidad de Infraestructura - Nube de Azure - OCI (IAAS)  1. indisponibilidad a la infraestructura tecnologica de la entidad en las Nubes OCI y Azure
2. Vulneracion de la seguridad de la informacion  en la infraestructura desplegada en las Nubes de OCI y Azure
3. Errores en la ejecucion de procesos de la IAAS  
1. Desconocimiento de politicas de seguridad de la Información
2. Desconocimiento en la ejecución de procesos de la plataforma IAAS</v>
      </c>
      <c r="K723" s="1021" t="s">
        <v>313</v>
      </c>
      <c r="L723" s="994" t="s">
        <v>562</v>
      </c>
      <c r="M723" s="1168" t="s">
        <v>1389</v>
      </c>
      <c r="N723" s="994" t="s">
        <v>2198</v>
      </c>
      <c r="O723" s="994" t="s">
        <v>2199</v>
      </c>
      <c r="P723" s="1075" t="s">
        <v>1392</v>
      </c>
      <c r="Q723" s="1133" t="s">
        <v>1392</v>
      </c>
      <c r="R723" s="1015" t="s">
        <v>250</v>
      </c>
      <c r="S723" s="1824">
        <f>IF(R723="Muy Alta",100%,IF(R723="Alta",80%,IF(R723="Media",60%,IF(R723="Baja",40%,IF(R723="Muy Baja",20%,"")))))</f>
        <v>0.4</v>
      </c>
      <c r="T723" s="1015" t="s">
        <v>317</v>
      </c>
      <c r="U723" s="1824">
        <f>IF(T723="Catastrófico",100%,IF(T723="Mayor",80%,IF(T723="Moderado",60%,IF(T723="Menor",40%,IF(T723="Leve",20%,"")))))</f>
        <v>0.2</v>
      </c>
      <c r="V723" s="1015" t="s">
        <v>403</v>
      </c>
      <c r="W723" s="1824">
        <f>IF(V723="Catastrófico",100%,IF(V723="Mayor",80%,IF(V723="Moderado",60%,IF(V723="Menor",40%,IF(V723="Leve",20%,"")))))</f>
        <v>0.8</v>
      </c>
      <c r="X723" s="1029" t="str">
        <f>IF(Y723=100%,"Catastrófico",IF(Y723=80%,"Mayor",IF(Y723=60%,"Moderado",IF(Y723=40%,"Menor",IF(Y723=20%,"Leve","")))))</f>
        <v>Mayor</v>
      </c>
      <c r="Y723" s="1824">
        <f>IF(AND(U723="",W723=""),"",MAX(U723,W723))</f>
        <v>0.8</v>
      </c>
      <c r="Z723" s="1824" t="str">
        <f>CONCATENATE(R723,X723)</f>
        <v>BajaMayor</v>
      </c>
      <c r="AA723" s="1032" t="str">
        <f>IF(Z723="Muy AltaLeve","Alto",IF(Z723="Muy AltaMenor","Alto",IF(Z723="Muy AltaModerado","Alto",IF(Z723="Muy AltaMayor","Alto",IF(Z723="Muy AltaCatastrófico","Extremo",IF(Z723="AltaLeve","Moderado",IF(Z723="AltaMenor","Moderado",IF(Z723="AltaModerado","Alto",IF(Z723="AltaMayor","Alto",IF(Z723="AltaCatastrófico","Extremo",IF(Z723="MediaLeve","Moderado",IF(Z723="MediaMenor","Moderado",IF(Z723="MediaModerado","Moderado",IF(Z723="MediaMayor","Alto",IF(Z723="MediaCatastrófico","Extremo",IF(Z723="BajaLeve","Bajo",IF(Z723="BajaMenor","Moderado",IF(Z723="BajaModerado","Moderado",IF(Z723="BajaMayor","Alto",IF(Z723="BajaCatastrófico","Extremo",IF(Z723="Muy BajaLeve","Bajo",IF(Z723="Muy BajaMenor","Bajo",IF(Z723="Muy BajaModerado","Moderado",IF(Z723="Muy BajaMayor","Alto",IF(Z723="Muy BajaCatastrófico","Extremo","")))))))))))))))))))))))))</f>
        <v>Alto</v>
      </c>
      <c r="AB723" s="97">
        <v>1</v>
      </c>
      <c r="AC723" s="9" t="s">
        <v>2200</v>
      </c>
      <c r="AD723" s="9">
        <v>1.2</v>
      </c>
      <c r="AE723" s="9" t="s">
        <v>1590</v>
      </c>
      <c r="AF723" s="99" t="str">
        <f t="shared" si="59"/>
        <v>Probabilidad</v>
      </c>
      <c r="AG723" s="10" t="s">
        <v>221</v>
      </c>
      <c r="AH723" s="787">
        <f t="shared" si="60"/>
        <v>0.25</v>
      </c>
      <c r="AI723" s="10" t="s">
        <v>734</v>
      </c>
      <c r="AJ723" s="787">
        <f t="shared" si="61"/>
        <v>0.25</v>
      </c>
      <c r="AK723" s="101">
        <f t="shared" si="62"/>
        <v>0.5</v>
      </c>
      <c r="AL723" s="100">
        <f>IFERROR(IF(AF723="Probabilidad",(S723-(+S723*AK723)),IF(AF723="Impacto",S723,"")),"")</f>
        <v>0.2</v>
      </c>
      <c r="AM723" s="100">
        <f>IFERROR(IF(AF723="Impacto",(Y723-(+Y723*AK723)),IF(AF723="Probabilidad",Y723,"")),"")</f>
        <v>0.8</v>
      </c>
      <c r="AN723" s="50" t="s">
        <v>223</v>
      </c>
      <c r="AO723" s="50" t="s">
        <v>443</v>
      </c>
      <c r="AP723" s="50" t="s">
        <v>241</v>
      </c>
      <c r="AQ723" s="50" t="s">
        <v>226</v>
      </c>
      <c r="AR723" s="1764" t="s">
        <v>2176</v>
      </c>
      <c r="AS723" s="1035">
        <f>S723</f>
        <v>0.4</v>
      </c>
      <c r="AT723" s="1035">
        <f>IF(AL723="","",MIN(AL723:AL728))</f>
        <v>0.1</v>
      </c>
      <c r="AU723" s="1032" t="str">
        <f>IFERROR(IF(AT723="","",IF(AT723&lt;=0.2,"Muy Baja",IF(AT723&lt;=0.4,"Baja",IF(AT723&lt;=0.6,"Media",IF(AT723&lt;=0.8,"Alta","Muy Alta"))))),"")</f>
        <v>Muy Baja</v>
      </c>
      <c r="AV723" s="1035">
        <f>Y723</f>
        <v>0.8</v>
      </c>
      <c r="AW723" s="1035">
        <f>IF(AM723="","",MIN(AM723:AM728))</f>
        <v>0.60000000000000009</v>
      </c>
      <c r="AX723" s="1032" t="str">
        <f>IFERROR(IF(AW723="","",IF(AW723&lt;=0.2,"Leve",IF(AW723&lt;=0.4,"Menor",IF(AW723&lt;=0.6,"Moderado",IF(AW723&lt;=0.8,"Mayor","Catastrófico"))))),"")</f>
        <v>Moderado</v>
      </c>
      <c r="AY723" s="1032" t="str">
        <f>AA723</f>
        <v>Alto</v>
      </c>
      <c r="AZ723" s="1032" t="str">
        <f>IFERROR(IF(OR(AND(AU723="Muy Baja",AX723="Leve"),AND(AU723="Muy Baja",AX723="Menor"),AND(AU723="Baja",AX723="Leve")),"Bajo",IF(OR(AND(AU723="Muy baja",AX723="Moderado"),AND(AU723="Baja",AX723="Menor"),AND(AU723="Baja",AX723="Moderado"),AND(AU723="Media",AX723="Leve"),AND(AU723="Media",AX723="Menor"),AND(AU723="Media",AX723="Moderado"),AND(AU723="Alta",AX723="Leve"),AND(AU723="Alta",AX723="Menor")),"Moderado",IF(OR(AND(AU723="Muy Baja",AX723="Mayor"),AND(AU723="Baja",AX723="Mayor"),AND(AU723="Media",AX723="Mayor"),AND(AU723="Alta",AX723="Moderado"),AND(AU723="Alta",AX723="Mayor"),AND(AU723="Muy Alta",AX723="Leve"),AND(AU723="Muy Alta",AX723="Menor"),AND(AU723="Muy Alta",AX723="Moderado"),AND(AU723="Muy Alta",AX723="Mayor")),"Alto",IF(OR(AND(AU723="Muy Baja",AX723="Catastrófico"),AND(AU723="Baja",AX723="Catastrófico"),AND(AU723="Media",AX723="Catastrófico"),AND(AU723="Alta",AX723="Catastrófico"),AND(AU723="Muy Alta",AX723="Catastrófico")),"Extremo","")))),"")</f>
        <v>Moderado</v>
      </c>
      <c r="BA723" s="1015" t="s">
        <v>228</v>
      </c>
      <c r="BB723" s="46" t="s">
        <v>2082</v>
      </c>
      <c r="BC723" s="46" t="s">
        <v>2083</v>
      </c>
      <c r="BD723" s="103">
        <f t="shared" si="58"/>
        <v>4</v>
      </c>
      <c r="BE723" s="9">
        <v>1</v>
      </c>
      <c r="BF723" s="9">
        <v>1</v>
      </c>
      <c r="BG723" s="9">
        <v>1</v>
      </c>
      <c r="BH723" s="9">
        <v>1</v>
      </c>
      <c r="BI723" s="46" t="s">
        <v>1748</v>
      </c>
      <c r="BJ723" s="46" t="s">
        <v>2201</v>
      </c>
      <c r="BK723" s="46"/>
      <c r="BL723" s="46"/>
      <c r="BM723" s="48"/>
      <c r="BN723" s="48"/>
      <c r="BO723" s="48"/>
      <c r="BP723" s="48"/>
      <c r="BQ723" s="104"/>
      <c r="BR723" s="797"/>
      <c r="BS723" s="883"/>
      <c r="BT723" s="883"/>
      <c r="BU723" s="1050"/>
      <c r="BV723" s="1075"/>
      <c r="BW723" s="1075"/>
      <c r="BX723" s="1836"/>
      <c r="BY723" s="1852"/>
      <c r="BZ723" s="997"/>
    </row>
    <row r="724" spans="1:78" ht="145" x14ac:dyDescent="0.2">
      <c r="A724" s="1817"/>
      <c r="B724" s="1818"/>
      <c r="C724" s="1819"/>
      <c r="D724" s="1908"/>
      <c r="E724" s="1908"/>
      <c r="F724" s="1759"/>
      <c r="G724" s="995"/>
      <c r="H724" s="1013"/>
      <c r="I724" s="1774"/>
      <c r="J724" s="1767"/>
      <c r="K724" s="1022"/>
      <c r="L724" s="995"/>
      <c r="M724" s="1169"/>
      <c r="N724" s="995"/>
      <c r="O724" s="995"/>
      <c r="P724" s="1191"/>
      <c r="Q724" s="1827"/>
      <c r="R724" s="1774"/>
      <c r="S724" s="1825"/>
      <c r="T724" s="1774"/>
      <c r="U724" s="1825"/>
      <c r="V724" s="1774"/>
      <c r="W724" s="1825"/>
      <c r="X724" s="1781"/>
      <c r="Y724" s="1825"/>
      <c r="Z724" s="1825"/>
      <c r="AA724" s="1769"/>
      <c r="AB724" s="812">
        <v>2</v>
      </c>
      <c r="AC724" s="774" t="s">
        <v>2202</v>
      </c>
      <c r="AD724" s="774">
        <v>2</v>
      </c>
      <c r="AE724" s="774" t="s">
        <v>1590</v>
      </c>
      <c r="AF724" s="813" t="str">
        <f t="shared" si="59"/>
        <v>Probabilidad</v>
      </c>
      <c r="AG724" s="780" t="s">
        <v>221</v>
      </c>
      <c r="AH724" s="790">
        <f t="shared" si="60"/>
        <v>0.25</v>
      </c>
      <c r="AI724" s="780" t="s">
        <v>734</v>
      </c>
      <c r="AJ724" s="790">
        <f t="shared" si="61"/>
        <v>0.25</v>
      </c>
      <c r="AK724" s="814">
        <f t="shared" si="62"/>
        <v>0.5</v>
      </c>
      <c r="AL724" s="815">
        <f>IFERROR(IF(AND(AF723="Probabilidad",AF724="Probabilidad"),(AL723-(+AL723*AK724)),IF(AF724="Probabilidad",(S723-(+S723*AK724)),IF(AF724="Impacto",AL723,""))),"")</f>
        <v>0.1</v>
      </c>
      <c r="AM724" s="815">
        <f>IFERROR(IF(AND(AF723="Impacto",AF724="Impacto"),(AM723-(+AM723*AK724)),IF(AF724="Impacto",(Y723-(Y723*AK724)),IF(AF724="Probabilidad",AM723,""))),"")</f>
        <v>0.8</v>
      </c>
      <c r="AN724" s="751" t="s">
        <v>223</v>
      </c>
      <c r="AO724" s="751" t="s">
        <v>443</v>
      </c>
      <c r="AP724" s="751" t="s">
        <v>241</v>
      </c>
      <c r="AQ724" s="751" t="s">
        <v>226</v>
      </c>
      <c r="AR724" s="1013"/>
      <c r="AS724" s="1767"/>
      <c r="AT724" s="1767"/>
      <c r="AU724" s="1769"/>
      <c r="AV724" s="1767"/>
      <c r="AW724" s="1767"/>
      <c r="AX724" s="1769"/>
      <c r="AY724" s="1769"/>
      <c r="AZ724" s="1769"/>
      <c r="BA724" s="1774"/>
      <c r="BB724" s="789" t="s">
        <v>2087</v>
      </c>
      <c r="BC724" s="789" t="s">
        <v>2203</v>
      </c>
      <c r="BD724" s="822">
        <f t="shared" si="58"/>
        <v>4</v>
      </c>
      <c r="BE724" s="774">
        <v>1</v>
      </c>
      <c r="BF724" s="774">
        <v>1</v>
      </c>
      <c r="BG724" s="774">
        <v>1</v>
      </c>
      <c r="BH724" s="774">
        <v>1</v>
      </c>
      <c r="BI724" s="789" t="s">
        <v>1748</v>
      </c>
      <c r="BJ724" s="789" t="s">
        <v>2201</v>
      </c>
      <c r="BK724" s="789"/>
      <c r="BL724" s="789"/>
      <c r="BM724" s="791"/>
      <c r="BN724" s="791"/>
      <c r="BO724" s="791"/>
      <c r="BP724" s="791"/>
      <c r="BQ724" s="792"/>
      <c r="BR724" s="796"/>
      <c r="BS724" s="884"/>
      <c r="BT724" s="884"/>
      <c r="BU724" s="1051"/>
      <c r="BV724" s="1191"/>
      <c r="BW724" s="1191"/>
      <c r="BX724" s="1837"/>
      <c r="BY724" s="1853"/>
      <c r="BZ724" s="998"/>
    </row>
    <row r="725" spans="1:78" ht="167" x14ac:dyDescent="0.2">
      <c r="A725" s="1817"/>
      <c r="B725" s="1818"/>
      <c r="C725" s="1819"/>
      <c r="D725" s="1908"/>
      <c r="E725" s="1908"/>
      <c r="F725" s="1759"/>
      <c r="G725" s="995"/>
      <c r="H725" s="1013"/>
      <c r="I725" s="1774"/>
      <c r="J725" s="1767"/>
      <c r="K725" s="1022"/>
      <c r="L725" s="995"/>
      <c r="M725" s="1169"/>
      <c r="N725" s="995"/>
      <c r="O725" s="995"/>
      <c r="P725" s="1191"/>
      <c r="Q725" s="1827"/>
      <c r="R725" s="1774"/>
      <c r="S725" s="1825"/>
      <c r="T725" s="1774"/>
      <c r="U725" s="1825"/>
      <c r="V725" s="1774"/>
      <c r="W725" s="1825"/>
      <c r="X725" s="1781"/>
      <c r="Y725" s="1825"/>
      <c r="Z725" s="1825"/>
      <c r="AA725" s="1769"/>
      <c r="AB725" s="812">
        <v>3</v>
      </c>
      <c r="AC725" s="774" t="s">
        <v>1599</v>
      </c>
      <c r="AD725" s="774">
        <v>1.2</v>
      </c>
      <c r="AE725" s="774" t="s">
        <v>1590</v>
      </c>
      <c r="AF725" s="813" t="str">
        <f t="shared" si="59"/>
        <v>Impacto</v>
      </c>
      <c r="AG725" s="780" t="s">
        <v>264</v>
      </c>
      <c r="AH725" s="790">
        <f t="shared" si="60"/>
        <v>0.1</v>
      </c>
      <c r="AI725" s="780" t="s">
        <v>222</v>
      </c>
      <c r="AJ725" s="790">
        <f t="shared" si="61"/>
        <v>0.15</v>
      </c>
      <c r="AK725" s="814">
        <f t="shared" si="62"/>
        <v>0.25</v>
      </c>
      <c r="AL725" s="815">
        <f>IFERROR(IF(AND(AF724="Probabilidad",AF725="Probabilidad"),(AL724-(+AL724*AK725)),IF(AND(AF724="Impacto",AF725="Probabilidad"),(AL723-(+AL723*AK725)),IF(AF725="Impacto",AL724,""))),"")</f>
        <v>0.1</v>
      </c>
      <c r="AM725" s="815">
        <f>IFERROR(IF(AND(AF724="Impacto",AF725="Impacto"),(AM724-(+AM724*AK725)),IF(AND(AF724="Probabilidad",AF725="Impacto"),(AM723-(+AM723*AK725)),IF(AF725="Probabilidad",AM724,""))),"")</f>
        <v>0.60000000000000009</v>
      </c>
      <c r="AN725" s="751" t="s">
        <v>223</v>
      </c>
      <c r="AO725" s="751" t="s">
        <v>291</v>
      </c>
      <c r="AP725" s="751" t="s">
        <v>241</v>
      </c>
      <c r="AQ725" s="751" t="s">
        <v>226</v>
      </c>
      <c r="AR725" s="1013"/>
      <c r="AS725" s="1767"/>
      <c r="AT725" s="1767"/>
      <c r="AU725" s="1769"/>
      <c r="AV725" s="1767"/>
      <c r="AW725" s="1767"/>
      <c r="AX725" s="1769"/>
      <c r="AY725" s="1769"/>
      <c r="AZ725" s="1769"/>
      <c r="BA725" s="1774"/>
      <c r="BB725" s="789" t="s">
        <v>2204</v>
      </c>
      <c r="BC725" s="789" t="s">
        <v>2091</v>
      </c>
      <c r="BD725" s="822">
        <f t="shared" si="58"/>
        <v>4</v>
      </c>
      <c r="BE725" s="774">
        <v>1</v>
      </c>
      <c r="BF725" s="774">
        <v>1</v>
      </c>
      <c r="BG725" s="774">
        <v>1</v>
      </c>
      <c r="BH725" s="774">
        <v>1</v>
      </c>
      <c r="BI725" s="789" t="s">
        <v>1748</v>
      </c>
      <c r="BJ725" s="789" t="s">
        <v>2201</v>
      </c>
      <c r="BK725" s="789"/>
      <c r="BL725" s="789"/>
      <c r="BM725" s="791"/>
      <c r="BN725" s="791"/>
      <c r="BO725" s="791"/>
      <c r="BP725" s="791"/>
      <c r="BQ725" s="792"/>
      <c r="BR725" s="796"/>
      <c r="BS725" s="884"/>
      <c r="BT725" s="884"/>
      <c r="BU725" s="1051"/>
      <c r="BV725" s="1191"/>
      <c r="BW725" s="1191"/>
      <c r="BX725" s="1837"/>
      <c r="BY725" s="1853"/>
      <c r="BZ725" s="998"/>
    </row>
    <row r="726" spans="1:78" ht="16" x14ac:dyDescent="0.2">
      <c r="A726" s="1817"/>
      <c r="B726" s="1818"/>
      <c r="C726" s="1819"/>
      <c r="D726" s="1908"/>
      <c r="E726" s="1908"/>
      <c r="F726" s="1759"/>
      <c r="G726" s="995"/>
      <c r="H726" s="1013"/>
      <c r="I726" s="1774"/>
      <c r="J726" s="1767"/>
      <c r="K726" s="1022"/>
      <c r="L726" s="995"/>
      <c r="M726" s="1169"/>
      <c r="N726" s="995"/>
      <c r="O726" s="995"/>
      <c r="P726" s="1191"/>
      <c r="Q726" s="1827"/>
      <c r="R726" s="1774"/>
      <c r="S726" s="1825"/>
      <c r="T726" s="1774"/>
      <c r="U726" s="1825"/>
      <c r="V726" s="1774"/>
      <c r="W726" s="1825"/>
      <c r="X726" s="1781"/>
      <c r="Y726" s="1825"/>
      <c r="Z726" s="1825"/>
      <c r="AA726" s="1769"/>
      <c r="AB726" s="812">
        <v>4</v>
      </c>
      <c r="AC726" s="774"/>
      <c r="AD726" s="774"/>
      <c r="AE726" s="774"/>
      <c r="AF726" s="813" t="str">
        <f t="shared" si="59"/>
        <v/>
      </c>
      <c r="AG726" s="780"/>
      <c r="AH726" s="790" t="str">
        <f t="shared" si="60"/>
        <v/>
      </c>
      <c r="AI726" s="780"/>
      <c r="AJ726" s="790" t="str">
        <f t="shared" si="61"/>
        <v/>
      </c>
      <c r="AK726" s="814" t="str">
        <f t="shared" si="62"/>
        <v/>
      </c>
      <c r="AL726" s="815" t="str">
        <f>IFERROR(IF(AND(AF725="Probabilidad",AF726="Probabilidad"),(AL725-(+AL725*AK726)),IF(AND(AF725="Impacto",AF726="Probabilidad"),(AL724-(+AL724*AK726)),IF(AF726="Impacto",AL725,""))),"")</f>
        <v/>
      </c>
      <c r="AM726" s="815" t="str">
        <f>IFERROR(IF(AND(AF725="Impacto",AF726="Impacto"),(AM725-(+AM725*AK726)),IF(AND(AF725="Probabilidad",AF726="Impacto"),(AM724-(+AM724*AK726)),IF(AF726="Probabilidad",AM725,""))),"")</f>
        <v/>
      </c>
      <c r="AN726" s="751"/>
      <c r="AO726" s="751"/>
      <c r="AP726" s="751"/>
      <c r="AQ726" s="751"/>
      <c r="AR726" s="1013"/>
      <c r="AS726" s="1767"/>
      <c r="AT726" s="1767"/>
      <c r="AU726" s="1769"/>
      <c r="AV726" s="1767"/>
      <c r="AW726" s="1767"/>
      <c r="AX726" s="1769"/>
      <c r="AY726" s="1769"/>
      <c r="AZ726" s="1769"/>
      <c r="BA726" s="1774"/>
      <c r="BB726" s="789"/>
      <c r="BC726" s="789"/>
      <c r="BD726" s="822" t="str">
        <f t="shared" si="58"/>
        <v/>
      </c>
      <c r="BE726" s="774"/>
      <c r="BF726" s="774"/>
      <c r="BG726" s="774"/>
      <c r="BH726" s="774"/>
      <c r="BI726" s="789"/>
      <c r="BJ726" s="789"/>
      <c r="BK726" s="789"/>
      <c r="BL726" s="789"/>
      <c r="BM726" s="791"/>
      <c r="BN726" s="791"/>
      <c r="BO726" s="791"/>
      <c r="BP726" s="791"/>
      <c r="BQ726" s="792"/>
      <c r="BR726" s="796"/>
      <c r="BS726" s="884"/>
      <c r="BT726" s="884"/>
      <c r="BU726" s="1051"/>
      <c r="BV726" s="1191"/>
      <c r="BW726" s="1191"/>
      <c r="BX726" s="1837"/>
      <c r="BY726" s="1853"/>
      <c r="BZ726" s="998"/>
    </row>
    <row r="727" spans="1:78" ht="16" x14ac:dyDescent="0.2">
      <c r="A727" s="1817"/>
      <c r="B727" s="1818"/>
      <c r="C727" s="1819"/>
      <c r="D727" s="1908"/>
      <c r="E727" s="1908"/>
      <c r="F727" s="1759"/>
      <c r="G727" s="995"/>
      <c r="H727" s="1013"/>
      <c r="I727" s="1774"/>
      <c r="J727" s="1767"/>
      <c r="K727" s="1022"/>
      <c r="L727" s="995"/>
      <c r="M727" s="1169"/>
      <c r="N727" s="995"/>
      <c r="O727" s="995"/>
      <c r="P727" s="1191"/>
      <c r="Q727" s="1827"/>
      <c r="R727" s="1774"/>
      <c r="S727" s="1825"/>
      <c r="T727" s="1774"/>
      <c r="U727" s="1825"/>
      <c r="V727" s="1774"/>
      <c r="W727" s="1825"/>
      <c r="X727" s="1781"/>
      <c r="Y727" s="1825"/>
      <c r="Z727" s="1825"/>
      <c r="AA727" s="1769"/>
      <c r="AB727" s="812">
        <v>5</v>
      </c>
      <c r="AC727" s="774"/>
      <c r="AD727" s="774"/>
      <c r="AE727" s="774"/>
      <c r="AF727" s="813" t="str">
        <f t="shared" si="59"/>
        <v/>
      </c>
      <c r="AG727" s="780"/>
      <c r="AH727" s="790" t="str">
        <f t="shared" si="60"/>
        <v/>
      </c>
      <c r="AI727" s="780"/>
      <c r="AJ727" s="790" t="str">
        <f t="shared" si="61"/>
        <v/>
      </c>
      <c r="AK727" s="814" t="str">
        <f t="shared" si="62"/>
        <v/>
      </c>
      <c r="AL727" s="815" t="str">
        <f>IFERROR(IF(AND(AF726="Probabilidad",AF727="Probabilidad"),(AL726-(+AL726*AK727)),IF(AND(AF726="Impacto",AF727="Probabilidad"),(AL725-(+AL725*AK727)),IF(AF727="Impacto",AL726,""))),"")</f>
        <v/>
      </c>
      <c r="AM727" s="815" t="str">
        <f>IFERROR(IF(AND(AF726="Impacto",AF727="Impacto"),(AM726-(+AM726*AK727)),IF(AND(AF726="Probabilidad",AF727="Impacto"),(AM725-(+AM725*AK727)),IF(AF727="Probabilidad",AM726,""))),"")</f>
        <v/>
      </c>
      <c r="AN727" s="751"/>
      <c r="AO727" s="751"/>
      <c r="AP727" s="751"/>
      <c r="AQ727" s="751"/>
      <c r="AR727" s="1013"/>
      <c r="AS727" s="1767"/>
      <c r="AT727" s="1767"/>
      <c r="AU727" s="1769"/>
      <c r="AV727" s="1767"/>
      <c r="AW727" s="1767"/>
      <c r="AX727" s="1769"/>
      <c r="AY727" s="1769"/>
      <c r="AZ727" s="1769"/>
      <c r="BA727" s="1774"/>
      <c r="BB727" s="789"/>
      <c r="BC727" s="789"/>
      <c r="BD727" s="822" t="str">
        <f t="shared" si="58"/>
        <v/>
      </c>
      <c r="BE727" s="774"/>
      <c r="BF727" s="774"/>
      <c r="BG727" s="774"/>
      <c r="BH727" s="774"/>
      <c r="BI727" s="789"/>
      <c r="BJ727" s="789"/>
      <c r="BK727" s="789"/>
      <c r="BL727" s="789"/>
      <c r="BM727" s="791"/>
      <c r="BN727" s="791"/>
      <c r="BO727" s="791"/>
      <c r="BP727" s="791"/>
      <c r="BQ727" s="792"/>
      <c r="BR727" s="796"/>
      <c r="BS727" s="884"/>
      <c r="BT727" s="884"/>
      <c r="BU727" s="1051"/>
      <c r="BV727" s="1191"/>
      <c r="BW727" s="1191"/>
      <c r="BX727" s="1837"/>
      <c r="BY727" s="1853"/>
      <c r="BZ727" s="998"/>
    </row>
    <row r="728" spans="1:78" ht="17" thickBot="1" x14ac:dyDescent="0.25">
      <c r="A728" s="1817"/>
      <c r="B728" s="1818"/>
      <c r="C728" s="1819"/>
      <c r="D728" s="1908"/>
      <c r="E728" s="1908"/>
      <c r="F728" s="1759"/>
      <c r="G728" s="996"/>
      <c r="H728" s="1014"/>
      <c r="I728" s="1775"/>
      <c r="J728" s="1768"/>
      <c r="K728" s="1023"/>
      <c r="L728" s="996"/>
      <c r="M728" s="1170"/>
      <c r="N728" s="996"/>
      <c r="O728" s="996"/>
      <c r="P728" s="1192"/>
      <c r="Q728" s="1828"/>
      <c r="R728" s="1775"/>
      <c r="S728" s="1826"/>
      <c r="T728" s="1775"/>
      <c r="U728" s="1826"/>
      <c r="V728" s="1775"/>
      <c r="W728" s="1826"/>
      <c r="X728" s="1782"/>
      <c r="Y728" s="1826"/>
      <c r="Z728" s="1826"/>
      <c r="AA728" s="1770"/>
      <c r="AB728" s="773">
        <v>6</v>
      </c>
      <c r="AC728" s="757"/>
      <c r="AD728" s="757"/>
      <c r="AE728" s="757"/>
      <c r="AF728" s="896" t="str">
        <f t="shared" si="59"/>
        <v/>
      </c>
      <c r="AG728" s="888"/>
      <c r="AH728" s="887" t="str">
        <f t="shared" si="60"/>
        <v/>
      </c>
      <c r="AI728" s="888"/>
      <c r="AJ728" s="887" t="str">
        <f t="shared" si="61"/>
        <v/>
      </c>
      <c r="AK728" s="889" t="str">
        <f t="shared" si="62"/>
        <v/>
      </c>
      <c r="AL728" s="935" t="str">
        <f>IFERROR(IF(AND(AF727="Probabilidad",AF728="Probabilidad"),(AL727-(+AL727*AK728)),IF(AND(AF727="Impacto",AF728="Probabilidad"),(AL726-(+AL726*AK728)),IF(AF728="Impacto",AL727,""))),"")</f>
        <v/>
      </c>
      <c r="AM728" s="935" t="str">
        <f>IFERROR(IF(AND(AF727="Impacto",AF728="Impacto"),(AM727-(+AM727*AK728)),IF(AND(AF727="Probabilidad",AF728="Impacto"),(AM726-(+AM726*AK728)),IF(AF728="Probabilidad",AM727,""))),"")</f>
        <v/>
      </c>
      <c r="AN728" s="51"/>
      <c r="AO728" s="51"/>
      <c r="AP728" s="51"/>
      <c r="AQ728" s="51"/>
      <c r="AR728" s="1014"/>
      <c r="AS728" s="1768"/>
      <c r="AT728" s="1768"/>
      <c r="AU728" s="1770"/>
      <c r="AV728" s="1768"/>
      <c r="AW728" s="1768"/>
      <c r="AX728" s="1770"/>
      <c r="AY728" s="1770"/>
      <c r="AZ728" s="1770"/>
      <c r="BA728" s="1775"/>
      <c r="BB728" s="770"/>
      <c r="BC728" s="770"/>
      <c r="BD728" s="762" t="str">
        <f t="shared" si="58"/>
        <v/>
      </c>
      <c r="BE728" s="757"/>
      <c r="BF728" s="757"/>
      <c r="BG728" s="757"/>
      <c r="BH728" s="757"/>
      <c r="BI728" s="770"/>
      <c r="BJ728" s="770"/>
      <c r="BK728" s="770"/>
      <c r="BL728" s="770"/>
      <c r="BM728" s="749"/>
      <c r="BN728" s="749"/>
      <c r="BO728" s="749"/>
      <c r="BP728" s="749"/>
      <c r="BQ728" s="766"/>
      <c r="BR728" s="890"/>
      <c r="BS728" s="891"/>
      <c r="BT728" s="891"/>
      <c r="BU728" s="1052"/>
      <c r="BV728" s="1192"/>
      <c r="BW728" s="1192"/>
      <c r="BX728" s="1838"/>
      <c r="BY728" s="1854"/>
      <c r="BZ728" s="999"/>
    </row>
    <row r="729" spans="1:78" ht="167" x14ac:dyDescent="0.2">
      <c r="A729" s="1817"/>
      <c r="B729" s="1818"/>
      <c r="C729" s="1819"/>
      <c r="D729" s="1908" t="s">
        <v>1387</v>
      </c>
      <c r="E729" s="1908" t="s">
        <v>1033</v>
      </c>
      <c r="F729" s="1759">
        <v>19</v>
      </c>
      <c r="G729" s="994" t="s">
        <v>2205</v>
      </c>
      <c r="H729" s="1012" t="s">
        <v>1244</v>
      </c>
      <c r="I729" s="1015" t="s">
        <v>1218</v>
      </c>
      <c r="J729" s="1812" t="str">
        <f>IF(D729="","",IF(D729="RG",[1]Árbol!A740,IF(D729="RIC",[1]Árbol!A740,IF(D729="RLAFT",[1]Árbol!A740,IF(D729="RF",[1]Árbol!A740,IF(I729="","",(CONCATENATE(I729," ",$M$3," ",G729," ",$M$4," ",O729," ",$M$5," ",N729))))))))</f>
        <v>Pérdida de confidencialidad e integridad de     Veeam Backup   1. Perdida, modificación de la informacion
2. Error en el uso de la plataforma  1.Ausencia de control de acceso 
2. Desconocimiento en el uso de la plataforma de backup</v>
      </c>
      <c r="K729" s="1021" t="s">
        <v>313</v>
      </c>
      <c r="L729" s="994" t="s">
        <v>562</v>
      </c>
      <c r="M729" s="1168" t="s">
        <v>1389</v>
      </c>
      <c r="N729" s="994" t="s">
        <v>2206</v>
      </c>
      <c r="O729" s="994" t="s">
        <v>2184</v>
      </c>
      <c r="P729" s="1075" t="s">
        <v>1392</v>
      </c>
      <c r="Q729" s="1133" t="s">
        <v>1392</v>
      </c>
      <c r="R729" s="1015" t="s">
        <v>250</v>
      </c>
      <c r="S729" s="1824">
        <f>IF(R729="Muy Alta",100%,IF(R729="Alta",80%,IF(R729="Media",60%,IF(R729="Baja",40%,IF(R729="Muy Baja",20%,"")))))</f>
        <v>0.4</v>
      </c>
      <c r="T729" s="1015" t="s">
        <v>317</v>
      </c>
      <c r="U729" s="1824">
        <f>IF(T729="Catastrófico",100%,IF(T729="Mayor",80%,IF(T729="Moderado",60%,IF(T729="Menor",40%,IF(T729="Leve",20%,"")))))</f>
        <v>0.2</v>
      </c>
      <c r="V729" s="1015" t="s">
        <v>251</v>
      </c>
      <c r="W729" s="1824">
        <f>IF(V729="Catastrófico",100%,IF(V729="Mayor",80%,IF(V729="Moderado",60%,IF(V729="Menor",40%,IF(V729="Leve",20%,"")))))</f>
        <v>0.4</v>
      </c>
      <c r="X729" s="1029" t="str">
        <f>IF(Y729=100%,"Catastrófico",IF(Y729=80%,"Mayor",IF(Y729=60%,"Moderado",IF(Y729=40%,"Menor",IF(Y729=20%,"Leve","")))))</f>
        <v>Menor</v>
      </c>
      <c r="Y729" s="1824">
        <f>IF(AND(U729="",W729=""),"",MAX(U729,W729))</f>
        <v>0.4</v>
      </c>
      <c r="Z729" s="1824" t="str">
        <f>CONCATENATE(R729,X729)</f>
        <v>BajaMenor</v>
      </c>
      <c r="AA729" s="1032" t="str">
        <f>IF(Z729="Muy AltaLeve","Alto",IF(Z729="Muy AltaMenor","Alto",IF(Z729="Muy AltaModerado","Alto",IF(Z729="Muy AltaMayor","Alto",IF(Z729="Muy AltaCatastrófico","Extremo",IF(Z729="AltaLeve","Moderado",IF(Z729="AltaMenor","Moderado",IF(Z729="AltaModerado","Alto",IF(Z729="AltaMayor","Alto",IF(Z729="AltaCatastrófico","Extremo",IF(Z729="MediaLeve","Moderado",IF(Z729="MediaMenor","Moderado",IF(Z729="MediaModerado","Moderado",IF(Z729="MediaMayor","Alto",IF(Z729="MediaCatastrófico","Extremo",IF(Z729="BajaLeve","Bajo",IF(Z729="BajaMenor","Moderado",IF(Z729="BajaModerado","Moderado",IF(Z729="BajaMayor","Alto",IF(Z729="BajaCatastrófico","Extremo",IF(Z729="Muy BajaLeve","Bajo",IF(Z729="Muy BajaMenor","Bajo",IF(Z729="Muy BajaModerado","Moderado",IF(Z729="Muy BajaMayor","Alto",IF(Z729="Muy BajaCatastrófico","Extremo","")))))))))))))))))))))))))</f>
        <v>Moderado</v>
      </c>
      <c r="AB729" s="97">
        <v>1</v>
      </c>
      <c r="AC729" s="9" t="s">
        <v>2207</v>
      </c>
      <c r="AD729" s="9">
        <v>1.2</v>
      </c>
      <c r="AE729" s="9" t="s">
        <v>1762</v>
      </c>
      <c r="AF729" s="99" t="str">
        <f t="shared" si="59"/>
        <v>Probabilidad</v>
      </c>
      <c r="AG729" s="10" t="s">
        <v>221</v>
      </c>
      <c r="AH729" s="787">
        <f t="shared" si="60"/>
        <v>0.25</v>
      </c>
      <c r="AI729" s="10" t="s">
        <v>222</v>
      </c>
      <c r="AJ729" s="787">
        <f t="shared" si="61"/>
        <v>0.15</v>
      </c>
      <c r="AK729" s="101">
        <f t="shared" si="62"/>
        <v>0.4</v>
      </c>
      <c r="AL729" s="100">
        <f>IFERROR(IF(AF729="Probabilidad",(S729-(+S729*AK729)),IF(AF729="Impacto",S729,"")),"")</f>
        <v>0.24</v>
      </c>
      <c r="AM729" s="100">
        <f>IFERROR(IF(AF729="Impacto",(Y729-(+Y729*AK729)),IF(AF729="Probabilidad",Y729,"")),"")</f>
        <v>0.4</v>
      </c>
      <c r="AN729" s="50" t="s">
        <v>859</v>
      </c>
      <c r="AO729" s="50" t="s">
        <v>291</v>
      </c>
      <c r="AP729" s="50" t="s">
        <v>241</v>
      </c>
      <c r="AQ729" s="50" t="s">
        <v>226</v>
      </c>
      <c r="AR729" s="1764" t="s">
        <v>2195</v>
      </c>
      <c r="AS729" s="1035">
        <f>S729</f>
        <v>0.4</v>
      </c>
      <c r="AT729" s="1035">
        <f>IF(AL729="","",MIN(AL729:AL734))</f>
        <v>0.06</v>
      </c>
      <c r="AU729" s="1032" t="str">
        <f>IFERROR(IF(AT729="","",IF(AT729&lt;=0.2,"Muy Baja",IF(AT729&lt;=0.4,"Baja",IF(AT729&lt;=0.6,"Media",IF(AT729&lt;=0.8,"Alta","Muy Alta"))))),"")</f>
        <v>Muy Baja</v>
      </c>
      <c r="AV729" s="1035">
        <f>Y729</f>
        <v>0.4</v>
      </c>
      <c r="AW729" s="1035">
        <f>IF(AM729="","",MIN(AM729:AM734))</f>
        <v>0.30000000000000004</v>
      </c>
      <c r="AX729" s="1032" t="str">
        <f>IFERROR(IF(AW729="","",IF(AW729&lt;=0.2,"Leve",IF(AW729&lt;=0.4,"Menor",IF(AW729&lt;=0.6,"Moderado",IF(AW729&lt;=0.8,"Mayor","Catastrófico"))))),"")</f>
        <v>Menor</v>
      </c>
      <c r="AY729" s="1032" t="str">
        <f>AA729</f>
        <v>Moderado</v>
      </c>
      <c r="AZ729" s="1032" t="str">
        <f>IFERROR(IF(OR(AND(AU729="Muy Baja",AX729="Leve"),AND(AU729="Muy Baja",AX729="Menor"),AND(AU729="Baja",AX729="Leve")),"Bajo",IF(OR(AND(AU729="Muy baja",AX729="Moderado"),AND(AU729="Baja",AX729="Menor"),AND(AU729="Baja",AX729="Moderado"),AND(AU729="Media",AX729="Leve"),AND(AU729="Media",AX729="Menor"),AND(AU729="Media",AX729="Moderado"),AND(AU729="Alta",AX729="Leve"),AND(AU729="Alta",AX729="Menor")),"Moderado",IF(OR(AND(AU729="Muy Baja",AX729="Mayor"),AND(AU729="Baja",AX729="Mayor"),AND(AU729="Media",AX729="Mayor"),AND(AU729="Alta",AX729="Moderado"),AND(AU729="Alta",AX729="Mayor"),AND(AU729="Muy Alta",AX729="Leve"),AND(AU729="Muy Alta",AX729="Menor"),AND(AU729="Muy Alta",AX729="Moderado"),AND(AU729="Muy Alta",AX729="Mayor")),"Alto",IF(OR(AND(AU729="Muy Baja",AX729="Catastrófico"),AND(AU729="Baja",AX729="Catastrófico"),AND(AU729="Media",AX729="Catastrófico"),AND(AU729="Alta",AX729="Catastrófico"),AND(AU729="Muy Alta",AX729="Catastrófico")),"Extremo","")))),"")</f>
        <v>Bajo</v>
      </c>
      <c r="BA729" s="1015" t="s">
        <v>255</v>
      </c>
      <c r="BB729" s="46"/>
      <c r="BC729" s="46"/>
      <c r="BD729" s="103" t="str">
        <f t="shared" si="58"/>
        <v/>
      </c>
      <c r="BE729" s="9"/>
      <c r="BF729" s="9"/>
      <c r="BG729" s="9"/>
      <c r="BH729" s="9"/>
      <c r="BI729" s="46"/>
      <c r="BJ729" s="46"/>
      <c r="BK729" s="46"/>
      <c r="BL729" s="46"/>
      <c r="BM729" s="48"/>
      <c r="BN729" s="48"/>
      <c r="BO729" s="48"/>
      <c r="BP729" s="48"/>
      <c r="BQ729" s="104"/>
      <c r="BR729" s="797"/>
      <c r="BS729" s="883"/>
      <c r="BT729" s="883"/>
      <c r="BU729" s="1050"/>
      <c r="BV729" s="1075"/>
      <c r="BW729" s="1075"/>
      <c r="BX729" s="1836"/>
      <c r="BY729" s="1852"/>
      <c r="BZ729" s="997"/>
    </row>
    <row r="730" spans="1:78" ht="145" x14ac:dyDescent="0.2">
      <c r="A730" s="1817"/>
      <c r="B730" s="1818"/>
      <c r="C730" s="1819"/>
      <c r="D730" s="1908"/>
      <c r="E730" s="1908"/>
      <c r="F730" s="1759"/>
      <c r="G730" s="995"/>
      <c r="H730" s="1013"/>
      <c r="I730" s="1774"/>
      <c r="J730" s="1767"/>
      <c r="K730" s="1022"/>
      <c r="L730" s="995"/>
      <c r="M730" s="1169"/>
      <c r="N730" s="995"/>
      <c r="O730" s="995"/>
      <c r="P730" s="1191"/>
      <c r="Q730" s="1827"/>
      <c r="R730" s="1774"/>
      <c r="S730" s="1825"/>
      <c r="T730" s="1774"/>
      <c r="U730" s="1825"/>
      <c r="V730" s="1774"/>
      <c r="W730" s="1825"/>
      <c r="X730" s="1781"/>
      <c r="Y730" s="1825"/>
      <c r="Z730" s="1825"/>
      <c r="AA730" s="1769"/>
      <c r="AB730" s="812">
        <v>2</v>
      </c>
      <c r="AC730" s="774" t="s">
        <v>1592</v>
      </c>
      <c r="AD730" s="774">
        <v>1.2</v>
      </c>
      <c r="AE730" s="774" t="s">
        <v>1408</v>
      </c>
      <c r="AF730" s="813" t="str">
        <f t="shared" si="59"/>
        <v>Probabilidad</v>
      </c>
      <c r="AG730" s="780" t="s">
        <v>221</v>
      </c>
      <c r="AH730" s="790">
        <f t="shared" si="60"/>
        <v>0.25</v>
      </c>
      <c r="AI730" s="780" t="s">
        <v>734</v>
      </c>
      <c r="AJ730" s="790">
        <f t="shared" si="61"/>
        <v>0.25</v>
      </c>
      <c r="AK730" s="814">
        <f t="shared" si="62"/>
        <v>0.5</v>
      </c>
      <c r="AL730" s="815">
        <f>IFERROR(IF(AND(AF729="Probabilidad",AF730="Probabilidad"),(AL729-(+AL729*AK730)),IF(AF730="Probabilidad",(S729-(+S729*AK730)),IF(AF730="Impacto",AL729,""))),"")</f>
        <v>0.12</v>
      </c>
      <c r="AM730" s="815">
        <f>IFERROR(IF(AND(AF729="Impacto",AF730="Impacto"),(AM729-(+AM729*AK730)),IF(AF730="Impacto",(Y729-(Y729*AK730)),IF(AF730="Probabilidad",AM729,""))),"")</f>
        <v>0.4</v>
      </c>
      <c r="AN730" s="751" t="s">
        <v>223</v>
      </c>
      <c r="AO730" s="751" t="s">
        <v>443</v>
      </c>
      <c r="AP730" s="751" t="s">
        <v>241</v>
      </c>
      <c r="AQ730" s="751" t="s">
        <v>242</v>
      </c>
      <c r="AR730" s="1013"/>
      <c r="AS730" s="1767"/>
      <c r="AT730" s="1767"/>
      <c r="AU730" s="1769"/>
      <c r="AV730" s="1767"/>
      <c r="AW730" s="1767"/>
      <c r="AX730" s="1769"/>
      <c r="AY730" s="1769"/>
      <c r="AZ730" s="1769"/>
      <c r="BA730" s="1774"/>
      <c r="BB730" s="789"/>
      <c r="BC730" s="789"/>
      <c r="BD730" s="822" t="str">
        <f t="shared" si="58"/>
        <v/>
      </c>
      <c r="BE730" s="774"/>
      <c r="BF730" s="774"/>
      <c r="BG730" s="774"/>
      <c r="BH730" s="774"/>
      <c r="BI730" s="789"/>
      <c r="BJ730" s="789"/>
      <c r="BK730" s="789"/>
      <c r="BL730" s="789"/>
      <c r="BM730" s="791"/>
      <c r="BN730" s="791"/>
      <c r="BO730" s="791"/>
      <c r="BP730" s="791"/>
      <c r="BQ730" s="792"/>
      <c r="BR730" s="796"/>
      <c r="BS730" s="884"/>
      <c r="BT730" s="884"/>
      <c r="BU730" s="1051"/>
      <c r="BV730" s="1191"/>
      <c r="BW730" s="1191"/>
      <c r="BX730" s="1837"/>
      <c r="BY730" s="1853"/>
      <c r="BZ730" s="998"/>
    </row>
    <row r="731" spans="1:78" ht="167" x14ac:dyDescent="0.2">
      <c r="A731" s="1817"/>
      <c r="B731" s="1818"/>
      <c r="C731" s="1819"/>
      <c r="D731" s="1908"/>
      <c r="E731" s="1908"/>
      <c r="F731" s="1759"/>
      <c r="G731" s="995"/>
      <c r="H731" s="1013"/>
      <c r="I731" s="1774"/>
      <c r="J731" s="1767"/>
      <c r="K731" s="1022"/>
      <c r="L731" s="995"/>
      <c r="M731" s="1169"/>
      <c r="N731" s="995"/>
      <c r="O731" s="995"/>
      <c r="P731" s="1191"/>
      <c r="Q731" s="1827"/>
      <c r="R731" s="1774"/>
      <c r="S731" s="1825"/>
      <c r="T731" s="1774"/>
      <c r="U731" s="1825"/>
      <c r="V731" s="1774"/>
      <c r="W731" s="1825"/>
      <c r="X731" s="1781"/>
      <c r="Y731" s="1825"/>
      <c r="Z731" s="1825"/>
      <c r="AA731" s="1769"/>
      <c r="AB731" s="812">
        <v>3</v>
      </c>
      <c r="AC731" s="774" t="s">
        <v>2153</v>
      </c>
      <c r="AD731" s="774">
        <v>1.2</v>
      </c>
      <c r="AE731" s="774" t="s">
        <v>1408</v>
      </c>
      <c r="AF731" s="813" t="str">
        <f t="shared" si="59"/>
        <v>Impacto</v>
      </c>
      <c r="AG731" s="780" t="s">
        <v>264</v>
      </c>
      <c r="AH731" s="790">
        <f t="shared" si="60"/>
        <v>0.1</v>
      </c>
      <c r="AI731" s="780" t="s">
        <v>222</v>
      </c>
      <c r="AJ731" s="790">
        <f t="shared" si="61"/>
        <v>0.15</v>
      </c>
      <c r="AK731" s="814">
        <f t="shared" si="62"/>
        <v>0.25</v>
      </c>
      <c r="AL731" s="815">
        <f>IFERROR(IF(AND(AF730="Probabilidad",AF731="Probabilidad"),(AL730-(+AL730*AK731)),IF(AND(AF730="Impacto",AF731="Probabilidad"),(AL729-(+AL729*AK731)),IF(AF731="Impacto",AL730,""))),"")</f>
        <v>0.12</v>
      </c>
      <c r="AM731" s="815">
        <f>IFERROR(IF(AND(AF730="Impacto",AF731="Impacto"),(AM730-(+AM730*AK731)),IF(AND(AF730="Probabilidad",AF731="Impacto"),(AM729-(+AM729*AK731)),IF(AF731="Probabilidad",AM730,""))),"")</f>
        <v>0.30000000000000004</v>
      </c>
      <c r="AN731" s="751" t="s">
        <v>223</v>
      </c>
      <c r="AO731" s="751" t="s">
        <v>291</v>
      </c>
      <c r="AP731" s="751" t="s">
        <v>241</v>
      </c>
      <c r="AQ731" s="751" t="s">
        <v>226</v>
      </c>
      <c r="AR731" s="1013"/>
      <c r="AS731" s="1767"/>
      <c r="AT731" s="1767"/>
      <c r="AU731" s="1769"/>
      <c r="AV731" s="1767"/>
      <c r="AW731" s="1767"/>
      <c r="AX731" s="1769"/>
      <c r="AY731" s="1769"/>
      <c r="AZ731" s="1769"/>
      <c r="BA731" s="1774"/>
      <c r="BB731" s="789"/>
      <c r="BC731" s="789"/>
      <c r="BD731" s="822" t="str">
        <f t="shared" si="58"/>
        <v/>
      </c>
      <c r="BE731" s="774"/>
      <c r="BF731" s="774"/>
      <c r="BG731" s="774"/>
      <c r="BH731" s="774"/>
      <c r="BI731" s="789"/>
      <c r="BJ731" s="789"/>
      <c r="BK731" s="789"/>
      <c r="BL731" s="789"/>
      <c r="BM731" s="791"/>
      <c r="BN731" s="791"/>
      <c r="BO731" s="791"/>
      <c r="BP731" s="791"/>
      <c r="BQ731" s="792"/>
      <c r="BR731" s="796"/>
      <c r="BS731" s="884"/>
      <c r="BT731" s="884"/>
      <c r="BU731" s="1051"/>
      <c r="BV731" s="1191"/>
      <c r="BW731" s="1191"/>
      <c r="BX731" s="1837"/>
      <c r="BY731" s="1853"/>
      <c r="BZ731" s="998"/>
    </row>
    <row r="732" spans="1:78" ht="145" x14ac:dyDescent="0.2">
      <c r="A732" s="1817"/>
      <c r="B732" s="1818"/>
      <c r="C732" s="1819"/>
      <c r="D732" s="1908"/>
      <c r="E732" s="1908"/>
      <c r="F732" s="1759"/>
      <c r="G732" s="995"/>
      <c r="H732" s="1013"/>
      <c r="I732" s="1774"/>
      <c r="J732" s="1767"/>
      <c r="K732" s="1022"/>
      <c r="L732" s="995"/>
      <c r="M732" s="1169"/>
      <c r="N732" s="995"/>
      <c r="O732" s="995"/>
      <c r="P732" s="1191"/>
      <c r="Q732" s="1827"/>
      <c r="R732" s="1774"/>
      <c r="S732" s="1825"/>
      <c r="T732" s="1774"/>
      <c r="U732" s="1825"/>
      <c r="V732" s="1774"/>
      <c r="W732" s="1825"/>
      <c r="X732" s="1781"/>
      <c r="Y732" s="1825"/>
      <c r="Z732" s="1825"/>
      <c r="AA732" s="1769"/>
      <c r="AB732" s="812">
        <v>4</v>
      </c>
      <c r="AC732" s="774" t="s">
        <v>2208</v>
      </c>
      <c r="AD732" s="774">
        <v>3</v>
      </c>
      <c r="AE732" s="774" t="s">
        <v>2155</v>
      </c>
      <c r="AF732" s="813" t="str">
        <f t="shared" si="59"/>
        <v>Probabilidad</v>
      </c>
      <c r="AG732" s="780" t="s">
        <v>221</v>
      </c>
      <c r="AH732" s="790">
        <f t="shared" si="60"/>
        <v>0.25</v>
      </c>
      <c r="AI732" s="780" t="s">
        <v>734</v>
      </c>
      <c r="AJ732" s="790">
        <f t="shared" si="61"/>
        <v>0.25</v>
      </c>
      <c r="AK732" s="814">
        <f t="shared" si="62"/>
        <v>0.5</v>
      </c>
      <c r="AL732" s="815">
        <f>IFERROR(IF(AND(AF731="Probabilidad",AF732="Probabilidad"),(AL731-(+AL731*AK732)),IF(AND(AF731="Impacto",AF732="Probabilidad"),(AL730-(+AL730*AK732)),IF(AF732="Impacto",AL731,""))),"")</f>
        <v>0.06</v>
      </c>
      <c r="AM732" s="815">
        <f>IFERROR(IF(AND(AF731="Impacto",AF732="Impacto"),(AM731-(+AM731*AK732)),IF(AND(AF731="Probabilidad",AF732="Impacto"),(AM730-(+AM730*AK732)),IF(AF732="Probabilidad",AM731,""))),"")</f>
        <v>0.30000000000000004</v>
      </c>
      <c r="AN732" s="751" t="s">
        <v>223</v>
      </c>
      <c r="AO732" s="751" t="s">
        <v>443</v>
      </c>
      <c r="AP732" s="751" t="s">
        <v>241</v>
      </c>
      <c r="AQ732" s="751" t="s">
        <v>226</v>
      </c>
      <c r="AR732" s="1013"/>
      <c r="AS732" s="1767"/>
      <c r="AT732" s="1767"/>
      <c r="AU732" s="1769"/>
      <c r="AV732" s="1767"/>
      <c r="AW732" s="1767"/>
      <c r="AX732" s="1769"/>
      <c r="AY732" s="1769"/>
      <c r="AZ732" s="1769"/>
      <c r="BA732" s="1774"/>
      <c r="BB732" s="789"/>
      <c r="BC732" s="789"/>
      <c r="BD732" s="822" t="str">
        <f t="shared" si="58"/>
        <v/>
      </c>
      <c r="BE732" s="774"/>
      <c r="BF732" s="774"/>
      <c r="BG732" s="774"/>
      <c r="BH732" s="774"/>
      <c r="BI732" s="789"/>
      <c r="BJ732" s="789"/>
      <c r="BK732" s="789"/>
      <c r="BL732" s="789"/>
      <c r="BM732" s="791"/>
      <c r="BN732" s="791"/>
      <c r="BO732" s="791"/>
      <c r="BP732" s="791"/>
      <c r="BQ732" s="792"/>
      <c r="BR732" s="796"/>
      <c r="BS732" s="884"/>
      <c r="BT732" s="884"/>
      <c r="BU732" s="1051"/>
      <c r="BV732" s="1191"/>
      <c r="BW732" s="1191"/>
      <c r="BX732" s="1837"/>
      <c r="BY732" s="1853"/>
      <c r="BZ732" s="998"/>
    </row>
    <row r="733" spans="1:78" ht="16" x14ac:dyDescent="0.2">
      <c r="A733" s="1817"/>
      <c r="B733" s="1818"/>
      <c r="C733" s="1819"/>
      <c r="D733" s="1908"/>
      <c r="E733" s="1908"/>
      <c r="F733" s="1759"/>
      <c r="G733" s="995"/>
      <c r="H733" s="1013"/>
      <c r="I733" s="1774"/>
      <c r="J733" s="1767"/>
      <c r="K733" s="1022"/>
      <c r="L733" s="995"/>
      <c r="M733" s="1169"/>
      <c r="N733" s="995"/>
      <c r="O733" s="995"/>
      <c r="P733" s="1191"/>
      <c r="Q733" s="1827"/>
      <c r="R733" s="1774"/>
      <c r="S733" s="1825"/>
      <c r="T733" s="1774"/>
      <c r="U733" s="1825"/>
      <c r="V733" s="1774"/>
      <c r="W733" s="1825"/>
      <c r="X733" s="1781"/>
      <c r="Y733" s="1825"/>
      <c r="Z733" s="1825"/>
      <c r="AA733" s="1769"/>
      <c r="AB733" s="812">
        <v>5</v>
      </c>
      <c r="AC733" s="774"/>
      <c r="AD733" s="774"/>
      <c r="AE733" s="774"/>
      <c r="AF733" s="813" t="str">
        <f t="shared" si="59"/>
        <v/>
      </c>
      <c r="AG733" s="780"/>
      <c r="AH733" s="790" t="str">
        <f t="shared" si="60"/>
        <v/>
      </c>
      <c r="AI733" s="780"/>
      <c r="AJ733" s="790" t="str">
        <f t="shared" si="61"/>
        <v/>
      </c>
      <c r="AK733" s="814" t="str">
        <f t="shared" si="62"/>
        <v/>
      </c>
      <c r="AL733" s="815" t="str">
        <f>IFERROR(IF(AND(AF732="Probabilidad",AF733="Probabilidad"),(AL732-(+AL732*AK733)),IF(AND(AF732="Impacto",AF733="Probabilidad"),(AL731-(+AL731*AK733)),IF(AF733="Impacto",AL732,""))),"")</f>
        <v/>
      </c>
      <c r="AM733" s="815" t="str">
        <f>IFERROR(IF(AND(AF732="Impacto",AF733="Impacto"),(AM732-(+AM732*AK733)),IF(AND(AF732="Probabilidad",AF733="Impacto"),(AM731-(+AM731*AK733)),IF(AF733="Probabilidad",AM732,""))),"")</f>
        <v/>
      </c>
      <c r="AN733" s="751"/>
      <c r="AO733" s="751"/>
      <c r="AP733" s="751"/>
      <c r="AQ733" s="751"/>
      <c r="AR733" s="1013"/>
      <c r="AS733" s="1767"/>
      <c r="AT733" s="1767"/>
      <c r="AU733" s="1769"/>
      <c r="AV733" s="1767"/>
      <c r="AW733" s="1767"/>
      <c r="AX733" s="1769"/>
      <c r="AY733" s="1769"/>
      <c r="AZ733" s="1769"/>
      <c r="BA733" s="1774"/>
      <c r="BB733" s="789"/>
      <c r="BC733" s="789"/>
      <c r="BD733" s="822" t="str">
        <f t="shared" si="58"/>
        <v/>
      </c>
      <c r="BE733" s="774"/>
      <c r="BF733" s="774"/>
      <c r="BG733" s="774"/>
      <c r="BH733" s="774"/>
      <c r="BI733" s="789"/>
      <c r="BJ733" s="789"/>
      <c r="BK733" s="789"/>
      <c r="BL733" s="789"/>
      <c r="BM733" s="791"/>
      <c r="BN733" s="791"/>
      <c r="BO733" s="791"/>
      <c r="BP733" s="791"/>
      <c r="BQ733" s="792"/>
      <c r="BR733" s="796"/>
      <c r="BS733" s="884"/>
      <c r="BT733" s="884"/>
      <c r="BU733" s="1051"/>
      <c r="BV733" s="1191"/>
      <c r="BW733" s="1191"/>
      <c r="BX733" s="1837"/>
      <c r="BY733" s="1853"/>
      <c r="BZ733" s="998"/>
    </row>
    <row r="734" spans="1:78" ht="17" thickBot="1" x14ac:dyDescent="0.25">
      <c r="A734" s="1817"/>
      <c r="B734" s="1818"/>
      <c r="C734" s="1819"/>
      <c r="D734" s="1908"/>
      <c r="E734" s="1908"/>
      <c r="F734" s="1759"/>
      <c r="G734" s="996"/>
      <c r="H734" s="1014"/>
      <c r="I734" s="1775"/>
      <c r="J734" s="1768"/>
      <c r="K734" s="1023"/>
      <c r="L734" s="996"/>
      <c r="M734" s="1170"/>
      <c r="N734" s="996"/>
      <c r="O734" s="996"/>
      <c r="P734" s="1192"/>
      <c r="Q734" s="1828"/>
      <c r="R734" s="1775"/>
      <c r="S734" s="1826"/>
      <c r="T734" s="1775"/>
      <c r="U734" s="1826"/>
      <c r="V734" s="1775"/>
      <c r="W734" s="1826"/>
      <c r="X734" s="1782"/>
      <c r="Y734" s="1826"/>
      <c r="Z734" s="1826"/>
      <c r="AA734" s="1770"/>
      <c r="AB734" s="773">
        <v>6</v>
      </c>
      <c r="AC734" s="757"/>
      <c r="AD734" s="757"/>
      <c r="AE734" s="757"/>
      <c r="AF734" s="896" t="str">
        <f t="shared" si="59"/>
        <v/>
      </c>
      <c r="AG734" s="888"/>
      <c r="AH734" s="887" t="str">
        <f t="shared" si="60"/>
        <v/>
      </c>
      <c r="AI734" s="888"/>
      <c r="AJ734" s="887" t="str">
        <f t="shared" si="61"/>
        <v/>
      </c>
      <c r="AK734" s="889" t="str">
        <f t="shared" si="62"/>
        <v/>
      </c>
      <c r="AL734" s="935" t="str">
        <f>IFERROR(IF(AND(AF733="Probabilidad",AF734="Probabilidad"),(AL733-(+AL733*AK734)),IF(AND(AF733="Impacto",AF734="Probabilidad"),(AL732-(+AL732*AK734)),IF(AF734="Impacto",AL733,""))),"")</f>
        <v/>
      </c>
      <c r="AM734" s="935" t="str">
        <f>IFERROR(IF(AND(AF733="Impacto",AF734="Impacto"),(AM733-(+AM733*AK734)),IF(AND(AF733="Probabilidad",AF734="Impacto"),(AM732-(+AM732*AK734)),IF(AF734="Probabilidad",AM733,""))),"")</f>
        <v/>
      </c>
      <c r="AN734" s="51"/>
      <c r="AO734" s="51"/>
      <c r="AP734" s="51"/>
      <c r="AQ734" s="51"/>
      <c r="AR734" s="1014"/>
      <c r="AS734" s="1768"/>
      <c r="AT734" s="1768"/>
      <c r="AU734" s="1770"/>
      <c r="AV734" s="1768"/>
      <c r="AW734" s="1768"/>
      <c r="AX734" s="1770"/>
      <c r="AY734" s="1770"/>
      <c r="AZ734" s="1770"/>
      <c r="BA734" s="1775"/>
      <c r="BB734" s="770"/>
      <c r="BC734" s="770"/>
      <c r="BD734" s="762" t="str">
        <f t="shared" si="58"/>
        <v/>
      </c>
      <c r="BE734" s="757"/>
      <c r="BF734" s="757"/>
      <c r="BG734" s="757"/>
      <c r="BH734" s="757"/>
      <c r="BI734" s="770"/>
      <c r="BJ734" s="770"/>
      <c r="BK734" s="770"/>
      <c r="BL734" s="770"/>
      <c r="BM734" s="749"/>
      <c r="BN734" s="749"/>
      <c r="BO734" s="749"/>
      <c r="BP734" s="749"/>
      <c r="BQ734" s="766"/>
      <c r="BR734" s="890"/>
      <c r="BS734" s="891"/>
      <c r="BT734" s="891"/>
      <c r="BU734" s="1052"/>
      <c r="BV734" s="1192"/>
      <c r="BW734" s="1192"/>
      <c r="BX734" s="1838"/>
      <c r="BY734" s="1854"/>
      <c r="BZ734" s="999"/>
    </row>
    <row r="735" spans="1:78" ht="167" x14ac:dyDescent="0.2">
      <c r="A735" s="1817"/>
      <c r="B735" s="1818"/>
      <c r="C735" s="1819"/>
      <c r="D735" s="1908" t="s">
        <v>1387</v>
      </c>
      <c r="E735" s="1908" t="s">
        <v>1033</v>
      </c>
      <c r="F735" s="1759">
        <v>20</v>
      </c>
      <c r="G735" s="994" t="s">
        <v>2205</v>
      </c>
      <c r="H735" s="1012" t="s">
        <v>1244</v>
      </c>
      <c r="I735" s="1015" t="s">
        <v>1215</v>
      </c>
      <c r="J735" s="1812" t="str">
        <f>IF(D735="","",IF(D735="RG",[1]Árbol!A746,IF(D735="RIC",[1]Árbol!A746,IF(D735="RLAFT",[1]Árbol!A746,IF(D735="RF",[1]Árbol!A746,IF(I735="","",(CONCATENATE(I735," ",$M$3," ",G735," ",$M$4," ",O735," ",$M$5," ",N735))))))))</f>
        <v xml:space="preserve">Pérdida de Disponibilidad de     Veeam Backup   1 . Mal funcionamiento del equipo y/o software  
1. Indisponibilidad de la plataforma
2. Falta de backup de lla configuración de la plataforma
3. Desconocimiento en el uso de la plataforma de backup
</v>
      </c>
      <c r="K735" s="1021" t="s">
        <v>313</v>
      </c>
      <c r="L735" s="994" t="s">
        <v>562</v>
      </c>
      <c r="M735" s="1168" t="s">
        <v>1389</v>
      </c>
      <c r="N735" s="994" t="s">
        <v>2209</v>
      </c>
      <c r="O735" s="994" t="s">
        <v>2188</v>
      </c>
      <c r="P735" s="1075" t="s">
        <v>1392</v>
      </c>
      <c r="Q735" s="1133" t="s">
        <v>1392</v>
      </c>
      <c r="R735" s="1015" t="s">
        <v>250</v>
      </c>
      <c r="S735" s="1824">
        <f>IF(R735="Muy Alta",100%,IF(R735="Alta",80%,IF(R735="Media",60%,IF(R735="Baja",40%,IF(R735="Muy Baja",20%,"")))))</f>
        <v>0.4</v>
      </c>
      <c r="T735" s="1015" t="s">
        <v>317</v>
      </c>
      <c r="U735" s="1824">
        <f>IF(T735="Catastrófico",100%,IF(T735="Mayor",80%,IF(T735="Moderado",60%,IF(T735="Menor",40%,IF(T735="Leve",20%,"")))))</f>
        <v>0.2</v>
      </c>
      <c r="V735" s="1015" t="s">
        <v>251</v>
      </c>
      <c r="W735" s="1824">
        <f>IF(V735="Catastrófico",100%,IF(V735="Mayor",80%,IF(V735="Moderado",60%,IF(V735="Menor",40%,IF(V735="Leve",20%,"")))))</f>
        <v>0.4</v>
      </c>
      <c r="X735" s="1029" t="str">
        <f>IF(Y735=100%,"Catastrófico",IF(Y735=80%,"Mayor",IF(Y735=60%,"Moderado",IF(Y735=40%,"Menor",IF(Y735=20%,"Leve","")))))</f>
        <v>Menor</v>
      </c>
      <c r="Y735" s="1824">
        <f>IF(AND(U735="",W735=""),"",MAX(U735,W735))</f>
        <v>0.4</v>
      </c>
      <c r="Z735" s="1824" t="str">
        <f>CONCATENATE(R735,X735)</f>
        <v>BajaMenor</v>
      </c>
      <c r="AA735" s="1032" t="str">
        <f>IF(Z735="Muy AltaLeve","Alto",IF(Z735="Muy AltaMenor","Alto",IF(Z735="Muy AltaModerado","Alto",IF(Z735="Muy AltaMayor","Alto",IF(Z735="Muy AltaCatastrófico","Extremo",IF(Z735="AltaLeve","Moderado",IF(Z735="AltaMenor","Moderado",IF(Z735="AltaModerado","Alto",IF(Z735="AltaMayor","Alto",IF(Z735="AltaCatastrófico","Extremo",IF(Z735="MediaLeve","Moderado",IF(Z735="MediaMenor","Moderado",IF(Z735="MediaModerado","Moderado",IF(Z735="MediaMayor","Alto",IF(Z735="MediaCatastrófico","Extremo",IF(Z735="BajaLeve","Bajo",IF(Z735="BajaMenor","Moderado",IF(Z735="BajaModerado","Moderado",IF(Z735="BajaMayor","Alto",IF(Z735="BajaCatastrófico","Extremo",IF(Z735="Muy BajaLeve","Bajo",IF(Z735="Muy BajaMenor","Bajo",IF(Z735="Muy BajaModerado","Moderado",IF(Z735="Muy BajaMayor","Alto",IF(Z735="Muy BajaCatastrófico","Extremo","")))))))))))))))))))))))))</f>
        <v>Moderado</v>
      </c>
      <c r="AB735" s="97">
        <v>1</v>
      </c>
      <c r="AC735" s="9" t="s">
        <v>2210</v>
      </c>
      <c r="AD735" s="9">
        <v>2</v>
      </c>
      <c r="AE735" s="9" t="s">
        <v>2159</v>
      </c>
      <c r="AF735" s="99" t="str">
        <f t="shared" si="59"/>
        <v>Probabilidad</v>
      </c>
      <c r="AG735" s="10" t="s">
        <v>281</v>
      </c>
      <c r="AH735" s="787">
        <f t="shared" si="60"/>
        <v>0.15</v>
      </c>
      <c r="AI735" s="10" t="s">
        <v>222</v>
      </c>
      <c r="AJ735" s="787">
        <f t="shared" si="61"/>
        <v>0.15</v>
      </c>
      <c r="AK735" s="101">
        <f t="shared" si="62"/>
        <v>0.3</v>
      </c>
      <c r="AL735" s="100">
        <f>IFERROR(IF(AF735="Probabilidad",(S735-(+S735*AK735)),IF(AF735="Impacto",S735,"")),"")</f>
        <v>0.28000000000000003</v>
      </c>
      <c r="AM735" s="100">
        <f>IFERROR(IF(AF735="Impacto",(Y735-(+Y735*AK735)),IF(AF735="Probabilidad",Y735,"")),"")</f>
        <v>0.4</v>
      </c>
      <c r="AN735" s="50" t="s">
        <v>223</v>
      </c>
      <c r="AO735" s="50" t="s">
        <v>291</v>
      </c>
      <c r="AP735" s="50" t="s">
        <v>241</v>
      </c>
      <c r="AQ735" s="50" t="s">
        <v>226</v>
      </c>
      <c r="AR735" s="1764" t="s">
        <v>2176</v>
      </c>
      <c r="AS735" s="1035">
        <f>S735</f>
        <v>0.4</v>
      </c>
      <c r="AT735" s="1035">
        <f>IF(AL735="","",MIN(AL735:AL740))</f>
        <v>0.14000000000000001</v>
      </c>
      <c r="AU735" s="1032" t="str">
        <f>IFERROR(IF(AT735="","",IF(AT735&lt;=0.2,"Muy Baja",IF(AT735&lt;=0.4,"Baja",IF(AT735&lt;=0.6,"Media",IF(AT735&lt;=0.8,"Alta","Muy Alta"))))),"")</f>
        <v>Muy Baja</v>
      </c>
      <c r="AV735" s="1035">
        <f>Y735</f>
        <v>0.4</v>
      </c>
      <c r="AW735" s="1035">
        <f>IF(AM735="","",MIN(AM735:AM740))</f>
        <v>0.19500000000000001</v>
      </c>
      <c r="AX735" s="1032" t="str">
        <f>IFERROR(IF(AW735="","",IF(AW735&lt;=0.2,"Leve",IF(AW735&lt;=0.4,"Menor",IF(AW735&lt;=0.6,"Moderado",IF(AW735&lt;=0.8,"Mayor","Catastrófico"))))),"")</f>
        <v>Leve</v>
      </c>
      <c r="AY735" s="1032" t="str">
        <f>AA735</f>
        <v>Moderado</v>
      </c>
      <c r="AZ735" s="1032" t="str">
        <f>IFERROR(IF(OR(AND(AU735="Muy Baja",AX735="Leve"),AND(AU735="Muy Baja",AX735="Menor"),AND(AU735="Baja",AX735="Leve")),"Bajo",IF(OR(AND(AU735="Muy baja",AX735="Moderado"),AND(AU735="Baja",AX735="Menor"),AND(AU735="Baja",AX735="Moderado"),AND(AU735="Media",AX735="Leve"),AND(AU735="Media",AX735="Menor"),AND(AU735="Media",AX735="Moderado"),AND(AU735="Alta",AX735="Leve"),AND(AU735="Alta",AX735="Menor")),"Moderado",IF(OR(AND(AU735="Muy Baja",AX735="Mayor"),AND(AU735="Baja",AX735="Mayor"),AND(AU735="Media",AX735="Mayor"),AND(AU735="Alta",AX735="Moderado"),AND(AU735="Alta",AX735="Mayor"),AND(AU735="Muy Alta",AX735="Leve"),AND(AU735="Muy Alta",AX735="Menor"),AND(AU735="Muy Alta",AX735="Moderado"),AND(AU735="Muy Alta",AX735="Mayor")),"Alto",IF(OR(AND(AU735="Muy Baja",AX735="Catastrófico"),AND(AU735="Baja",AX735="Catastrófico"),AND(AU735="Media",AX735="Catastrófico"),AND(AU735="Alta",AX735="Catastrófico"),AND(AU735="Muy Alta",AX735="Catastrófico")),"Extremo","")))),"")</f>
        <v>Bajo</v>
      </c>
      <c r="BA735" s="1015" t="s">
        <v>255</v>
      </c>
      <c r="BB735" s="46"/>
      <c r="BC735" s="46"/>
      <c r="BD735" s="103" t="str">
        <f t="shared" si="58"/>
        <v/>
      </c>
      <c r="BE735" s="9"/>
      <c r="BF735" s="9"/>
      <c r="BG735" s="9"/>
      <c r="BH735" s="9"/>
      <c r="BI735" s="46"/>
      <c r="BJ735" s="46"/>
      <c r="BK735" s="46"/>
      <c r="BL735" s="46"/>
      <c r="BM735" s="48"/>
      <c r="BN735" s="48"/>
      <c r="BO735" s="48"/>
      <c r="BP735" s="48"/>
      <c r="BQ735" s="104"/>
      <c r="BR735" s="797"/>
      <c r="BS735" s="883"/>
      <c r="BT735" s="883"/>
      <c r="BU735" s="1050"/>
      <c r="BV735" s="1075"/>
      <c r="BW735" s="1075"/>
      <c r="BX735" s="1836"/>
      <c r="BY735" s="1852"/>
      <c r="BZ735" s="997"/>
    </row>
    <row r="736" spans="1:78" ht="145" x14ac:dyDescent="0.2">
      <c r="A736" s="1817"/>
      <c r="B736" s="1818"/>
      <c r="C736" s="1819"/>
      <c r="D736" s="1908"/>
      <c r="E736" s="1908"/>
      <c r="F736" s="1759"/>
      <c r="G736" s="995"/>
      <c r="H736" s="1013"/>
      <c r="I736" s="1774"/>
      <c r="J736" s="1767"/>
      <c r="K736" s="1022"/>
      <c r="L736" s="995"/>
      <c r="M736" s="1169"/>
      <c r="N736" s="995"/>
      <c r="O736" s="995"/>
      <c r="P736" s="1191"/>
      <c r="Q736" s="1827"/>
      <c r="R736" s="1774"/>
      <c r="S736" s="1825"/>
      <c r="T736" s="1774"/>
      <c r="U736" s="1825"/>
      <c r="V736" s="1774"/>
      <c r="W736" s="1825"/>
      <c r="X736" s="1781"/>
      <c r="Y736" s="1825"/>
      <c r="Z736" s="1825"/>
      <c r="AA736" s="1769"/>
      <c r="AB736" s="812">
        <v>2</v>
      </c>
      <c r="AC736" s="774" t="s">
        <v>2211</v>
      </c>
      <c r="AD736" s="774">
        <v>1</v>
      </c>
      <c r="AE736" s="774" t="s">
        <v>2159</v>
      </c>
      <c r="AF736" s="813" t="str">
        <f t="shared" si="59"/>
        <v>Impacto</v>
      </c>
      <c r="AG736" s="780" t="s">
        <v>264</v>
      </c>
      <c r="AH736" s="790">
        <f t="shared" si="60"/>
        <v>0.1</v>
      </c>
      <c r="AI736" s="780" t="s">
        <v>734</v>
      </c>
      <c r="AJ736" s="790">
        <f t="shared" si="61"/>
        <v>0.25</v>
      </c>
      <c r="AK736" s="814">
        <f t="shared" si="62"/>
        <v>0.35</v>
      </c>
      <c r="AL736" s="815">
        <f>IFERROR(IF(AND(AF735="Probabilidad",AF736="Probabilidad"),(AL735-(+AL735*AK736)),IF(AF736="Probabilidad",(S735-(+S735*AK736)),IF(AF736="Impacto",AL735,""))),"")</f>
        <v>0.28000000000000003</v>
      </c>
      <c r="AM736" s="815">
        <f>IFERROR(IF(AND(AF735="Impacto",AF736="Impacto"),(AM735-(+AM735*AK736)),IF(AF736="Impacto",(Y735-(Y735*AK736)),IF(AF736="Probabilidad",AM735,""))),"")</f>
        <v>0.26</v>
      </c>
      <c r="AN736" s="751" t="s">
        <v>223</v>
      </c>
      <c r="AO736" s="751" t="s">
        <v>443</v>
      </c>
      <c r="AP736" s="751" t="s">
        <v>241</v>
      </c>
      <c r="AQ736" s="751" t="s">
        <v>226</v>
      </c>
      <c r="AR736" s="1013"/>
      <c r="AS736" s="1767"/>
      <c r="AT736" s="1767"/>
      <c r="AU736" s="1769"/>
      <c r="AV736" s="1767"/>
      <c r="AW736" s="1767"/>
      <c r="AX736" s="1769"/>
      <c r="AY736" s="1769"/>
      <c r="AZ736" s="1769"/>
      <c r="BA736" s="1774"/>
      <c r="BB736" s="789"/>
      <c r="BC736" s="789"/>
      <c r="BD736" s="822" t="str">
        <f t="shared" si="58"/>
        <v/>
      </c>
      <c r="BE736" s="774"/>
      <c r="BF736" s="774"/>
      <c r="BG736" s="774"/>
      <c r="BH736" s="774"/>
      <c r="BI736" s="789"/>
      <c r="BJ736" s="789"/>
      <c r="BK736" s="789"/>
      <c r="BL736" s="789"/>
      <c r="BM736" s="791"/>
      <c r="BN736" s="791"/>
      <c r="BO736" s="791"/>
      <c r="BP736" s="791"/>
      <c r="BQ736" s="792"/>
      <c r="BR736" s="796"/>
      <c r="BS736" s="884"/>
      <c r="BT736" s="884"/>
      <c r="BU736" s="1051"/>
      <c r="BV736" s="1191"/>
      <c r="BW736" s="1191"/>
      <c r="BX736" s="1837"/>
      <c r="BY736" s="1853"/>
      <c r="BZ736" s="998"/>
    </row>
    <row r="737" spans="1:78" ht="145" x14ac:dyDescent="0.2">
      <c r="A737" s="1817"/>
      <c r="B737" s="1818"/>
      <c r="C737" s="1819"/>
      <c r="D737" s="1908"/>
      <c r="E737" s="1908"/>
      <c r="F737" s="1759"/>
      <c r="G737" s="995"/>
      <c r="H737" s="1013"/>
      <c r="I737" s="1774"/>
      <c r="J737" s="1767"/>
      <c r="K737" s="1022"/>
      <c r="L737" s="995"/>
      <c r="M737" s="1169"/>
      <c r="N737" s="995"/>
      <c r="O737" s="995"/>
      <c r="P737" s="1191"/>
      <c r="Q737" s="1827"/>
      <c r="R737" s="1774"/>
      <c r="S737" s="1825"/>
      <c r="T737" s="1774"/>
      <c r="U737" s="1825"/>
      <c r="V737" s="1774"/>
      <c r="W737" s="1825"/>
      <c r="X737" s="1781"/>
      <c r="Y737" s="1825"/>
      <c r="Z737" s="1825"/>
      <c r="AA737" s="1769"/>
      <c r="AB737" s="812">
        <v>3</v>
      </c>
      <c r="AC737" s="774" t="s">
        <v>2212</v>
      </c>
      <c r="AD737" s="774">
        <v>1</v>
      </c>
      <c r="AE737" s="774" t="s">
        <v>2162</v>
      </c>
      <c r="AF737" s="813" t="str">
        <f t="shared" si="59"/>
        <v>Probabilidad</v>
      </c>
      <c r="AG737" s="780" t="s">
        <v>221</v>
      </c>
      <c r="AH737" s="790">
        <f t="shared" si="60"/>
        <v>0.25</v>
      </c>
      <c r="AI737" s="780" t="s">
        <v>734</v>
      </c>
      <c r="AJ737" s="790">
        <f t="shared" si="61"/>
        <v>0.25</v>
      </c>
      <c r="AK737" s="814">
        <f t="shared" si="62"/>
        <v>0.5</v>
      </c>
      <c r="AL737" s="815">
        <f>IFERROR(IF(AND(AF736="Probabilidad",AF737="Probabilidad"),(AL736-(+AL736*AK737)),IF(AND(AF736="Impacto",AF737="Probabilidad"),(AL735-(+AL735*AK737)),IF(AF737="Impacto",AL736,""))),"")</f>
        <v>0.14000000000000001</v>
      </c>
      <c r="AM737" s="815">
        <f>IFERROR(IF(AND(AF736="Impacto",AF737="Impacto"),(AM736-(+AM736*AK737)),IF(AND(AF736="Probabilidad",AF737="Impacto"),(AM735-(+AM735*AK737)),IF(AF737="Probabilidad",AM736,""))),"")</f>
        <v>0.26</v>
      </c>
      <c r="AN737" s="751" t="s">
        <v>223</v>
      </c>
      <c r="AO737" s="751" t="s">
        <v>443</v>
      </c>
      <c r="AP737" s="751" t="s">
        <v>241</v>
      </c>
      <c r="AQ737" s="751" t="s">
        <v>226</v>
      </c>
      <c r="AR737" s="1013"/>
      <c r="AS737" s="1767"/>
      <c r="AT737" s="1767"/>
      <c r="AU737" s="1769"/>
      <c r="AV737" s="1767"/>
      <c r="AW737" s="1767"/>
      <c r="AX737" s="1769"/>
      <c r="AY737" s="1769"/>
      <c r="AZ737" s="1769"/>
      <c r="BA737" s="1774"/>
      <c r="BB737" s="789"/>
      <c r="BC737" s="789"/>
      <c r="BD737" s="822" t="str">
        <f t="shared" si="58"/>
        <v/>
      </c>
      <c r="BE737" s="774"/>
      <c r="BF737" s="774"/>
      <c r="BG737" s="774"/>
      <c r="BH737" s="774"/>
      <c r="BI737" s="789"/>
      <c r="BJ737" s="789"/>
      <c r="BK737" s="789"/>
      <c r="BL737" s="789"/>
      <c r="BM737" s="791"/>
      <c r="BN737" s="791"/>
      <c r="BO737" s="791"/>
      <c r="BP737" s="791"/>
      <c r="BQ737" s="792"/>
      <c r="BR737" s="796"/>
      <c r="BS737" s="884"/>
      <c r="BT737" s="884"/>
      <c r="BU737" s="1051"/>
      <c r="BV737" s="1191"/>
      <c r="BW737" s="1191"/>
      <c r="BX737" s="1837"/>
      <c r="BY737" s="1853"/>
      <c r="BZ737" s="998"/>
    </row>
    <row r="738" spans="1:78" ht="167" x14ac:dyDescent="0.2">
      <c r="A738" s="1817"/>
      <c r="B738" s="1818"/>
      <c r="C738" s="1819"/>
      <c r="D738" s="1908"/>
      <c r="E738" s="1908"/>
      <c r="F738" s="1759"/>
      <c r="G738" s="995"/>
      <c r="H738" s="1013"/>
      <c r="I738" s="1774"/>
      <c r="J738" s="1767"/>
      <c r="K738" s="1022"/>
      <c r="L738" s="995"/>
      <c r="M738" s="1169"/>
      <c r="N738" s="995"/>
      <c r="O738" s="995"/>
      <c r="P738" s="1191"/>
      <c r="Q738" s="1827"/>
      <c r="R738" s="1774"/>
      <c r="S738" s="1825"/>
      <c r="T738" s="1774"/>
      <c r="U738" s="1825"/>
      <c r="V738" s="1774"/>
      <c r="W738" s="1825"/>
      <c r="X738" s="1781"/>
      <c r="Y738" s="1825"/>
      <c r="Z738" s="1825"/>
      <c r="AA738" s="1769"/>
      <c r="AB738" s="812">
        <v>4</v>
      </c>
      <c r="AC738" s="774" t="s">
        <v>2163</v>
      </c>
      <c r="AD738" s="774">
        <v>1.2</v>
      </c>
      <c r="AE738" s="774" t="s">
        <v>1408</v>
      </c>
      <c r="AF738" s="813" t="str">
        <f t="shared" si="59"/>
        <v>Impacto</v>
      </c>
      <c r="AG738" s="780" t="s">
        <v>264</v>
      </c>
      <c r="AH738" s="790">
        <f t="shared" si="60"/>
        <v>0.1</v>
      </c>
      <c r="AI738" s="780" t="s">
        <v>222</v>
      </c>
      <c r="AJ738" s="790">
        <f t="shared" si="61"/>
        <v>0.15</v>
      </c>
      <c r="AK738" s="814">
        <f t="shared" si="62"/>
        <v>0.25</v>
      </c>
      <c r="AL738" s="815">
        <f>IFERROR(IF(AND(AF737="Probabilidad",AF738="Probabilidad"),(AL737-(+AL737*AK738)),IF(AND(AF737="Impacto",AF738="Probabilidad"),(AL736-(+AL736*AK738)),IF(AF738="Impacto",AL737,""))),"")</f>
        <v>0.14000000000000001</v>
      </c>
      <c r="AM738" s="815">
        <f>IFERROR(IF(AND(AF737="Impacto",AF738="Impacto"),(AM737-(+AM737*AK738)),IF(AND(AF737="Probabilidad",AF738="Impacto"),(AM736-(+AM736*AK738)),IF(AF738="Probabilidad",AM737,""))),"")</f>
        <v>0.19500000000000001</v>
      </c>
      <c r="AN738" s="751" t="s">
        <v>223</v>
      </c>
      <c r="AO738" s="751" t="s">
        <v>291</v>
      </c>
      <c r="AP738" s="751" t="s">
        <v>241</v>
      </c>
      <c r="AQ738" s="751" t="s">
        <v>226</v>
      </c>
      <c r="AR738" s="1013"/>
      <c r="AS738" s="1767"/>
      <c r="AT738" s="1767"/>
      <c r="AU738" s="1769"/>
      <c r="AV738" s="1767"/>
      <c r="AW738" s="1767"/>
      <c r="AX738" s="1769"/>
      <c r="AY738" s="1769"/>
      <c r="AZ738" s="1769"/>
      <c r="BA738" s="1774"/>
      <c r="BB738" s="789"/>
      <c r="BC738" s="789"/>
      <c r="BD738" s="822" t="str">
        <f t="shared" si="58"/>
        <v/>
      </c>
      <c r="BE738" s="774"/>
      <c r="BF738" s="774"/>
      <c r="BG738" s="774"/>
      <c r="BH738" s="774"/>
      <c r="BI738" s="789"/>
      <c r="BJ738" s="789"/>
      <c r="BK738" s="789"/>
      <c r="BL738" s="789"/>
      <c r="BM738" s="791"/>
      <c r="BN738" s="791"/>
      <c r="BO738" s="791"/>
      <c r="BP738" s="791"/>
      <c r="BQ738" s="792"/>
      <c r="BR738" s="796"/>
      <c r="BS738" s="884"/>
      <c r="BT738" s="884"/>
      <c r="BU738" s="1051"/>
      <c r="BV738" s="1191"/>
      <c r="BW738" s="1191"/>
      <c r="BX738" s="1837"/>
      <c r="BY738" s="1853"/>
      <c r="BZ738" s="998"/>
    </row>
    <row r="739" spans="1:78" ht="16" x14ac:dyDescent="0.2">
      <c r="A739" s="1817"/>
      <c r="B739" s="1818"/>
      <c r="C739" s="1819"/>
      <c r="D739" s="1908"/>
      <c r="E739" s="1908"/>
      <c r="F739" s="1759"/>
      <c r="G739" s="995"/>
      <c r="H739" s="1013"/>
      <c r="I739" s="1774"/>
      <c r="J739" s="1767"/>
      <c r="K739" s="1022"/>
      <c r="L739" s="995"/>
      <c r="M739" s="1169"/>
      <c r="N739" s="995"/>
      <c r="O739" s="995"/>
      <c r="P739" s="1191"/>
      <c r="Q739" s="1827"/>
      <c r="R739" s="1774"/>
      <c r="S739" s="1825"/>
      <c r="T739" s="1774"/>
      <c r="U739" s="1825"/>
      <c r="V739" s="1774"/>
      <c r="W739" s="1825"/>
      <c r="X739" s="1781"/>
      <c r="Y739" s="1825"/>
      <c r="Z739" s="1825"/>
      <c r="AA739" s="1769"/>
      <c r="AB739" s="812">
        <v>5</v>
      </c>
      <c r="AC739" s="774"/>
      <c r="AD739" s="774"/>
      <c r="AE739" s="774"/>
      <c r="AF739" s="813" t="str">
        <f t="shared" si="59"/>
        <v/>
      </c>
      <c r="AG739" s="780"/>
      <c r="AH739" s="790" t="str">
        <f t="shared" si="60"/>
        <v/>
      </c>
      <c r="AI739" s="780"/>
      <c r="AJ739" s="790" t="str">
        <f t="shared" si="61"/>
        <v/>
      </c>
      <c r="AK739" s="814" t="str">
        <f t="shared" si="62"/>
        <v/>
      </c>
      <c r="AL739" s="815" t="str">
        <f>IFERROR(IF(AND(AF738="Probabilidad",AF739="Probabilidad"),(AL738-(+AL738*AK739)),IF(AND(AF738="Impacto",AF739="Probabilidad"),(AL737-(+AL737*AK739)),IF(AF739="Impacto",AL738,""))),"")</f>
        <v/>
      </c>
      <c r="AM739" s="815" t="str">
        <f>IFERROR(IF(AND(AF738="Impacto",AF739="Impacto"),(AM738-(+AM738*AK739)),IF(AND(AF738="Probabilidad",AF739="Impacto"),(AM737-(+AM737*AK739)),IF(AF739="Probabilidad",AM738,""))),"")</f>
        <v/>
      </c>
      <c r="AN739" s="751"/>
      <c r="AO739" s="751"/>
      <c r="AP739" s="751"/>
      <c r="AQ739" s="751"/>
      <c r="AR739" s="1013"/>
      <c r="AS739" s="1767"/>
      <c r="AT739" s="1767"/>
      <c r="AU739" s="1769"/>
      <c r="AV739" s="1767"/>
      <c r="AW739" s="1767"/>
      <c r="AX739" s="1769"/>
      <c r="AY739" s="1769"/>
      <c r="AZ739" s="1769"/>
      <c r="BA739" s="1774"/>
      <c r="BB739" s="789"/>
      <c r="BC739" s="789"/>
      <c r="BD739" s="822" t="str">
        <f t="shared" si="58"/>
        <v/>
      </c>
      <c r="BE739" s="774"/>
      <c r="BF739" s="774"/>
      <c r="BG739" s="774"/>
      <c r="BH739" s="774"/>
      <c r="BI739" s="789"/>
      <c r="BJ739" s="789"/>
      <c r="BK739" s="789"/>
      <c r="BL739" s="789"/>
      <c r="BM739" s="791"/>
      <c r="BN739" s="791"/>
      <c r="BO739" s="791"/>
      <c r="BP739" s="791"/>
      <c r="BQ739" s="792"/>
      <c r="BR739" s="796"/>
      <c r="BS739" s="884"/>
      <c r="BT739" s="884"/>
      <c r="BU739" s="1051"/>
      <c r="BV739" s="1191"/>
      <c r="BW739" s="1191"/>
      <c r="BX739" s="1837"/>
      <c r="BY739" s="1853"/>
      <c r="BZ739" s="998"/>
    </row>
    <row r="740" spans="1:78" ht="17" thickBot="1" x14ac:dyDescent="0.25">
      <c r="A740" s="1817"/>
      <c r="B740" s="1818"/>
      <c r="C740" s="1819"/>
      <c r="D740" s="1908"/>
      <c r="E740" s="1908"/>
      <c r="F740" s="1759"/>
      <c r="G740" s="996"/>
      <c r="H740" s="1014"/>
      <c r="I740" s="1775"/>
      <c r="J740" s="1768"/>
      <c r="K740" s="1023"/>
      <c r="L740" s="996"/>
      <c r="M740" s="1170"/>
      <c r="N740" s="996"/>
      <c r="O740" s="996"/>
      <c r="P740" s="1192"/>
      <c r="Q740" s="1828"/>
      <c r="R740" s="1775"/>
      <c r="S740" s="1826"/>
      <c r="T740" s="1775"/>
      <c r="U740" s="1826"/>
      <c r="V740" s="1775"/>
      <c r="W740" s="1826"/>
      <c r="X740" s="1782"/>
      <c r="Y740" s="1826"/>
      <c r="Z740" s="1826"/>
      <c r="AA740" s="1770"/>
      <c r="AB740" s="773">
        <v>6</v>
      </c>
      <c r="AC740" s="757"/>
      <c r="AD740" s="757"/>
      <c r="AE740" s="757"/>
      <c r="AF740" s="896" t="str">
        <f t="shared" si="59"/>
        <v/>
      </c>
      <c r="AG740" s="888"/>
      <c r="AH740" s="887" t="str">
        <f t="shared" si="60"/>
        <v/>
      </c>
      <c r="AI740" s="888"/>
      <c r="AJ740" s="887" t="str">
        <f t="shared" si="61"/>
        <v/>
      </c>
      <c r="AK740" s="889" t="str">
        <f t="shared" si="62"/>
        <v/>
      </c>
      <c r="AL740" s="935" t="str">
        <f>IFERROR(IF(AND(AF739="Probabilidad",AF740="Probabilidad"),(AL739-(+AL739*AK740)),IF(AND(AF739="Impacto",AF740="Probabilidad"),(AL738-(+AL738*AK740)),IF(AF740="Impacto",AL739,""))),"")</f>
        <v/>
      </c>
      <c r="AM740" s="935" t="str">
        <f>IFERROR(IF(AND(AF739="Impacto",AF740="Impacto"),(AM739-(+AM739*AK740)),IF(AND(AF739="Probabilidad",AF740="Impacto"),(AM738-(+AM738*AK740)),IF(AF740="Probabilidad",AM739,""))),"")</f>
        <v/>
      </c>
      <c r="AN740" s="51"/>
      <c r="AO740" s="51"/>
      <c r="AP740" s="51"/>
      <c r="AQ740" s="51"/>
      <c r="AR740" s="1014"/>
      <c r="AS740" s="1768"/>
      <c r="AT740" s="1768"/>
      <c r="AU740" s="1770"/>
      <c r="AV740" s="1768"/>
      <c r="AW740" s="1768"/>
      <c r="AX740" s="1770"/>
      <c r="AY740" s="1770"/>
      <c r="AZ740" s="1770"/>
      <c r="BA740" s="1775"/>
      <c r="BB740" s="770"/>
      <c r="BC740" s="770"/>
      <c r="BD740" s="762" t="str">
        <f t="shared" si="58"/>
        <v/>
      </c>
      <c r="BE740" s="757"/>
      <c r="BF740" s="757"/>
      <c r="BG740" s="757"/>
      <c r="BH740" s="757"/>
      <c r="BI740" s="770"/>
      <c r="BJ740" s="770"/>
      <c r="BK740" s="770"/>
      <c r="BL740" s="770"/>
      <c r="BM740" s="749"/>
      <c r="BN740" s="749"/>
      <c r="BO740" s="749"/>
      <c r="BP740" s="749"/>
      <c r="BQ740" s="766"/>
      <c r="BR740" s="890"/>
      <c r="BS740" s="891"/>
      <c r="BT740" s="891"/>
      <c r="BU740" s="1052"/>
      <c r="BV740" s="1192"/>
      <c r="BW740" s="1192"/>
      <c r="BX740" s="1838"/>
      <c r="BY740" s="1854"/>
      <c r="BZ740" s="999"/>
    </row>
    <row r="741" spans="1:78" ht="167" x14ac:dyDescent="0.2">
      <c r="A741" s="1817"/>
      <c r="B741" s="1818"/>
      <c r="C741" s="1819"/>
      <c r="D741" s="1908" t="s">
        <v>1387</v>
      </c>
      <c r="E741" s="1908" t="s">
        <v>1033</v>
      </c>
      <c r="F741" s="1759">
        <v>21</v>
      </c>
      <c r="G741" s="994" t="s">
        <v>2213</v>
      </c>
      <c r="H741" s="1012" t="s">
        <v>1243</v>
      </c>
      <c r="I741" s="1015" t="s">
        <v>1218</v>
      </c>
      <c r="J741" s="1812" t="str">
        <f>IF(D741="","",IF(D741="RG",[1]Árbol!A752,IF(D741="RIC",[1]Árbol!A752,IF(D741="RLAFT",[1]Árbol!A752,IF(D741="RF",[1]Árbol!A752,IF(I741="","",(CONCATENATE(I741," ",$M$3," ",G741," ",$M$4," ",O741," ",$M$5," ",N741))))))))</f>
        <v xml:space="preserve">Pérdida de confidencialidad e integridad de Clúster Hiperconvergencia (HCI) On-Premise para Procesamiento  1. Perdida, modificación de la informacion
2. Error en el uso de la plataforma  1.Ausencia de control de acceso 
2. Desconocimiento en el uso de la plataforma </v>
      </c>
      <c r="K741" s="1021" t="s">
        <v>313</v>
      </c>
      <c r="L741" s="994" t="s">
        <v>562</v>
      </c>
      <c r="M741" s="1168" t="s">
        <v>1389</v>
      </c>
      <c r="N741" s="994" t="s">
        <v>2214</v>
      </c>
      <c r="O741" s="994" t="s">
        <v>2184</v>
      </c>
      <c r="P741" s="1075" t="s">
        <v>1392</v>
      </c>
      <c r="Q741" s="1133" t="s">
        <v>1392</v>
      </c>
      <c r="R741" s="1015" t="s">
        <v>217</v>
      </c>
      <c r="S741" s="1824">
        <f>IF(R741="Muy Alta",100%,IF(R741="Alta",80%,IF(R741="Media",60%,IF(R741="Baja",40%,IF(R741="Muy Baja",20%,"")))))</f>
        <v>0.6</v>
      </c>
      <c r="T741" s="1015" t="s">
        <v>317</v>
      </c>
      <c r="U741" s="1824">
        <f>IF(T741="Catastrófico",100%,IF(T741="Mayor",80%,IF(T741="Moderado",60%,IF(T741="Menor",40%,IF(T741="Leve",20%,"")))))</f>
        <v>0.2</v>
      </c>
      <c r="V741" s="1015" t="s">
        <v>251</v>
      </c>
      <c r="W741" s="1824">
        <f>IF(V741="Catastrófico",100%,IF(V741="Mayor",80%,IF(V741="Moderado",60%,IF(V741="Menor",40%,IF(V741="Leve",20%,"")))))</f>
        <v>0.4</v>
      </c>
      <c r="X741" s="1029" t="str">
        <f>IF(Y741=100%,"Catastrófico",IF(Y741=80%,"Mayor",IF(Y741=60%,"Moderado",IF(Y741=40%,"Menor",IF(Y741=20%,"Leve","")))))</f>
        <v>Menor</v>
      </c>
      <c r="Y741" s="1824">
        <f>IF(AND(U741="",W741=""),"",MAX(U741,W741))</f>
        <v>0.4</v>
      </c>
      <c r="Z741" s="1824" t="str">
        <f>CONCATENATE(R741,X741)</f>
        <v>MediaMenor</v>
      </c>
      <c r="AA741" s="1032" t="str">
        <f>IF(Z741="Muy AltaLeve","Alto",IF(Z741="Muy AltaMenor","Alto",IF(Z741="Muy AltaModerado","Alto",IF(Z741="Muy AltaMayor","Alto",IF(Z741="Muy AltaCatastrófico","Extremo",IF(Z741="AltaLeve","Moderado",IF(Z741="AltaMenor","Moderado",IF(Z741="AltaModerado","Alto",IF(Z741="AltaMayor","Alto",IF(Z741="AltaCatastrófico","Extremo",IF(Z741="MediaLeve","Moderado",IF(Z741="MediaMenor","Moderado",IF(Z741="MediaModerado","Moderado",IF(Z741="MediaMayor","Alto",IF(Z741="MediaCatastrófico","Extremo",IF(Z741="BajaLeve","Bajo",IF(Z741="BajaMenor","Moderado",IF(Z741="BajaModerado","Moderado",IF(Z741="BajaMayor","Alto",IF(Z741="BajaCatastrófico","Extremo",IF(Z741="Muy BajaLeve","Bajo",IF(Z741="Muy BajaMenor","Bajo",IF(Z741="Muy BajaModerado","Moderado",IF(Z741="Muy BajaMayor","Alto",IF(Z741="Muy BajaCatastrófico","Extremo","")))))))))))))))))))))))))</f>
        <v>Moderado</v>
      </c>
      <c r="AB741" s="97">
        <v>1</v>
      </c>
      <c r="AC741" s="9" t="s">
        <v>2140</v>
      </c>
      <c r="AD741" s="9">
        <v>1</v>
      </c>
      <c r="AE741" s="9" t="s">
        <v>1762</v>
      </c>
      <c r="AF741" s="99" t="str">
        <f t="shared" si="59"/>
        <v>Probabilidad</v>
      </c>
      <c r="AG741" s="10" t="s">
        <v>221</v>
      </c>
      <c r="AH741" s="787">
        <f t="shared" si="60"/>
        <v>0.25</v>
      </c>
      <c r="AI741" s="10" t="s">
        <v>734</v>
      </c>
      <c r="AJ741" s="787">
        <f t="shared" si="61"/>
        <v>0.25</v>
      </c>
      <c r="AK741" s="101">
        <f t="shared" si="62"/>
        <v>0.5</v>
      </c>
      <c r="AL741" s="100">
        <f>IFERROR(IF(AF741="Probabilidad",(S741-(+S741*AK741)),IF(AF741="Impacto",S741,"")),"")</f>
        <v>0.3</v>
      </c>
      <c r="AM741" s="100">
        <f>IFERROR(IF(AF741="Impacto",(Y741-(+Y741*AK741)),IF(AF741="Probabilidad",Y741,"")),"")</f>
        <v>0.4</v>
      </c>
      <c r="AN741" s="50" t="s">
        <v>859</v>
      </c>
      <c r="AO741" s="50" t="s">
        <v>291</v>
      </c>
      <c r="AP741" s="50" t="s">
        <v>241</v>
      </c>
      <c r="AQ741" s="50" t="s">
        <v>226</v>
      </c>
      <c r="AR741" s="1764" t="s">
        <v>2195</v>
      </c>
      <c r="AS741" s="1035">
        <f>S741</f>
        <v>0.6</v>
      </c>
      <c r="AT741" s="1035">
        <f>IF(AL741="","",MIN(AL741:AL746))</f>
        <v>0.108</v>
      </c>
      <c r="AU741" s="1032" t="str">
        <f>IFERROR(IF(AT741="","",IF(AT741&lt;=0.2,"Muy Baja",IF(AT741&lt;=0.4,"Baja",IF(AT741&lt;=0.6,"Media",IF(AT741&lt;=0.8,"Alta","Muy Alta"))))),"")</f>
        <v>Muy Baja</v>
      </c>
      <c r="AV741" s="1035">
        <f>Y741</f>
        <v>0.4</v>
      </c>
      <c r="AW741" s="1035">
        <f>IF(AM741="","",MIN(AM741:AM746))</f>
        <v>0.30000000000000004</v>
      </c>
      <c r="AX741" s="1032" t="str">
        <f>IFERROR(IF(AW741="","",IF(AW741&lt;=0.2,"Leve",IF(AW741&lt;=0.4,"Menor",IF(AW741&lt;=0.6,"Moderado",IF(AW741&lt;=0.8,"Mayor","Catastrófico"))))),"")</f>
        <v>Menor</v>
      </c>
      <c r="AY741" s="1032" t="str">
        <f>AA741</f>
        <v>Moderado</v>
      </c>
      <c r="AZ741" s="1032" t="str">
        <f>IFERROR(IF(OR(AND(AU741="Muy Baja",AX741="Leve"),AND(AU741="Muy Baja",AX741="Menor"),AND(AU741="Baja",AX741="Leve")),"Bajo",IF(OR(AND(AU741="Muy baja",AX741="Moderado"),AND(AU741="Baja",AX741="Menor"),AND(AU741="Baja",AX741="Moderado"),AND(AU741="Media",AX741="Leve"),AND(AU741="Media",AX741="Menor"),AND(AU741="Media",AX741="Moderado"),AND(AU741="Alta",AX741="Leve"),AND(AU741="Alta",AX741="Menor")),"Moderado",IF(OR(AND(AU741="Muy Baja",AX741="Mayor"),AND(AU741="Baja",AX741="Mayor"),AND(AU741="Media",AX741="Mayor"),AND(AU741="Alta",AX741="Moderado"),AND(AU741="Alta",AX741="Mayor"),AND(AU741="Muy Alta",AX741="Leve"),AND(AU741="Muy Alta",AX741="Menor"),AND(AU741="Muy Alta",AX741="Moderado"),AND(AU741="Muy Alta",AX741="Mayor")),"Alto",IF(OR(AND(AU741="Muy Baja",AX741="Catastrófico"),AND(AU741="Baja",AX741="Catastrófico"),AND(AU741="Media",AX741="Catastrófico"),AND(AU741="Alta",AX741="Catastrófico"),AND(AU741="Muy Alta",AX741="Catastrófico")),"Extremo","")))),"")</f>
        <v>Bajo</v>
      </c>
      <c r="BA741" s="1015" t="s">
        <v>255</v>
      </c>
      <c r="BB741" s="46"/>
      <c r="BC741" s="46"/>
      <c r="BD741" s="103" t="str">
        <f t="shared" si="58"/>
        <v/>
      </c>
      <c r="BE741" s="9"/>
      <c r="BF741" s="9"/>
      <c r="BG741" s="9"/>
      <c r="BH741" s="9"/>
      <c r="BI741" s="46"/>
      <c r="BJ741" s="46"/>
      <c r="BK741" s="46"/>
      <c r="BL741" s="46"/>
      <c r="BM741" s="48"/>
      <c r="BN741" s="48"/>
      <c r="BO741" s="48"/>
      <c r="BP741" s="48"/>
      <c r="BQ741" s="104"/>
      <c r="BR741" s="797"/>
      <c r="BS741" s="883"/>
      <c r="BT741" s="883"/>
      <c r="BU741" s="1050"/>
      <c r="BV741" s="1075"/>
      <c r="BW741" s="1075"/>
      <c r="BX741" s="1836"/>
      <c r="BY741" s="1852"/>
      <c r="BZ741" s="997"/>
    </row>
    <row r="742" spans="1:78" ht="145" x14ac:dyDescent="0.2">
      <c r="A742" s="1817"/>
      <c r="B742" s="1818"/>
      <c r="C742" s="1819"/>
      <c r="D742" s="1908"/>
      <c r="E742" s="1908"/>
      <c r="F742" s="1759"/>
      <c r="G742" s="995"/>
      <c r="H742" s="1013"/>
      <c r="I742" s="1774"/>
      <c r="J742" s="1767"/>
      <c r="K742" s="1022"/>
      <c r="L742" s="995"/>
      <c r="M742" s="1169"/>
      <c r="N742" s="995"/>
      <c r="O742" s="995"/>
      <c r="P742" s="1191"/>
      <c r="Q742" s="1827"/>
      <c r="R742" s="1774"/>
      <c r="S742" s="1825"/>
      <c r="T742" s="1774"/>
      <c r="U742" s="1825"/>
      <c r="V742" s="1774"/>
      <c r="W742" s="1825"/>
      <c r="X742" s="1781"/>
      <c r="Y742" s="1825"/>
      <c r="Z742" s="1825"/>
      <c r="AA742" s="1769"/>
      <c r="AB742" s="812">
        <v>2</v>
      </c>
      <c r="AC742" s="774" t="s">
        <v>1592</v>
      </c>
      <c r="AD742" s="774">
        <v>2</v>
      </c>
      <c r="AE742" s="774" t="s">
        <v>1408</v>
      </c>
      <c r="AF742" s="813" t="str">
        <f t="shared" si="59"/>
        <v>Probabilidad</v>
      </c>
      <c r="AG742" s="780" t="s">
        <v>221</v>
      </c>
      <c r="AH742" s="790">
        <f t="shared" si="60"/>
        <v>0.25</v>
      </c>
      <c r="AI742" s="780" t="s">
        <v>222</v>
      </c>
      <c r="AJ742" s="790">
        <f t="shared" si="61"/>
        <v>0.15</v>
      </c>
      <c r="AK742" s="814">
        <f t="shared" si="62"/>
        <v>0.4</v>
      </c>
      <c r="AL742" s="815">
        <f>IFERROR(IF(AND(AF741="Probabilidad",AF742="Probabilidad"),(AL741-(+AL741*AK742)),IF(AF742="Probabilidad",(S741-(+S741*AK742)),IF(AF742="Impacto",AL741,""))),"")</f>
        <v>0.18</v>
      </c>
      <c r="AM742" s="815">
        <f>IFERROR(IF(AND(AF741="Impacto",AF742="Impacto"),(AM741-(+AM741*AK742)),IF(AF742="Impacto",(Y741-(Y741*AK742)),IF(AF742="Probabilidad",AM741,""))),"")</f>
        <v>0.4</v>
      </c>
      <c r="AN742" s="751" t="s">
        <v>223</v>
      </c>
      <c r="AO742" s="751" t="s">
        <v>443</v>
      </c>
      <c r="AP742" s="751" t="s">
        <v>241</v>
      </c>
      <c r="AQ742" s="751" t="s">
        <v>242</v>
      </c>
      <c r="AR742" s="1013"/>
      <c r="AS742" s="1767"/>
      <c r="AT742" s="1767"/>
      <c r="AU742" s="1769"/>
      <c r="AV742" s="1767"/>
      <c r="AW742" s="1767"/>
      <c r="AX742" s="1769"/>
      <c r="AY742" s="1769"/>
      <c r="AZ742" s="1769"/>
      <c r="BA742" s="1774"/>
      <c r="BB742" s="789"/>
      <c r="BC742" s="789"/>
      <c r="BD742" s="822" t="str">
        <f t="shared" si="58"/>
        <v/>
      </c>
      <c r="BE742" s="774"/>
      <c r="BF742" s="774"/>
      <c r="BG742" s="774"/>
      <c r="BH742" s="774"/>
      <c r="BI742" s="789"/>
      <c r="BJ742" s="789"/>
      <c r="BK742" s="789"/>
      <c r="BL742" s="789"/>
      <c r="BM742" s="791"/>
      <c r="BN742" s="791"/>
      <c r="BO742" s="791"/>
      <c r="BP742" s="791"/>
      <c r="BQ742" s="792"/>
      <c r="BR742" s="796"/>
      <c r="BS742" s="884"/>
      <c r="BT742" s="884"/>
      <c r="BU742" s="1051"/>
      <c r="BV742" s="1191"/>
      <c r="BW742" s="1191"/>
      <c r="BX742" s="1837"/>
      <c r="BY742" s="1853"/>
      <c r="BZ742" s="998"/>
    </row>
    <row r="743" spans="1:78" ht="167" x14ac:dyDescent="0.2">
      <c r="A743" s="1817"/>
      <c r="B743" s="1818"/>
      <c r="C743" s="1819"/>
      <c r="D743" s="1908"/>
      <c r="E743" s="1908"/>
      <c r="F743" s="1759"/>
      <c r="G743" s="995"/>
      <c r="H743" s="1013"/>
      <c r="I743" s="1774"/>
      <c r="J743" s="1767"/>
      <c r="K743" s="1022"/>
      <c r="L743" s="995"/>
      <c r="M743" s="1169"/>
      <c r="N743" s="995"/>
      <c r="O743" s="995"/>
      <c r="P743" s="1191"/>
      <c r="Q743" s="1827"/>
      <c r="R743" s="1774"/>
      <c r="S743" s="1825"/>
      <c r="T743" s="1774"/>
      <c r="U743" s="1825"/>
      <c r="V743" s="1774"/>
      <c r="W743" s="1825"/>
      <c r="X743" s="1781"/>
      <c r="Y743" s="1825"/>
      <c r="Z743" s="1825"/>
      <c r="AA743" s="1769"/>
      <c r="AB743" s="812">
        <v>3</v>
      </c>
      <c r="AC743" s="774" t="s">
        <v>2215</v>
      </c>
      <c r="AD743" s="774">
        <v>1</v>
      </c>
      <c r="AE743" s="774" t="s">
        <v>1590</v>
      </c>
      <c r="AF743" s="813" t="str">
        <f t="shared" si="59"/>
        <v>Impacto</v>
      </c>
      <c r="AG743" s="780" t="s">
        <v>264</v>
      </c>
      <c r="AH743" s="790">
        <f t="shared" si="60"/>
        <v>0.1</v>
      </c>
      <c r="AI743" s="780" t="s">
        <v>222</v>
      </c>
      <c r="AJ743" s="790">
        <f t="shared" si="61"/>
        <v>0.15</v>
      </c>
      <c r="AK743" s="814">
        <f t="shared" si="62"/>
        <v>0.25</v>
      </c>
      <c r="AL743" s="815">
        <f>IFERROR(IF(AND(AF742="Probabilidad",AF743="Probabilidad"),(AL742-(+AL742*AK743)),IF(AND(AF742="Impacto",AF743="Probabilidad"),(AL741-(+AL741*AK743)),IF(AF743="Impacto",AL742,""))),"")</f>
        <v>0.18</v>
      </c>
      <c r="AM743" s="815">
        <f>IFERROR(IF(AND(AF742="Impacto",AF743="Impacto"),(AM742-(+AM742*AK743)),IF(AND(AF742="Probabilidad",AF743="Impacto"),(AM741-(+AM741*AK743)),IF(AF743="Probabilidad",AM742,""))),"")</f>
        <v>0.30000000000000004</v>
      </c>
      <c r="AN743" s="751" t="s">
        <v>223</v>
      </c>
      <c r="AO743" s="751" t="s">
        <v>291</v>
      </c>
      <c r="AP743" s="751" t="s">
        <v>241</v>
      </c>
      <c r="AQ743" s="751" t="s">
        <v>226</v>
      </c>
      <c r="AR743" s="1013"/>
      <c r="AS743" s="1767"/>
      <c r="AT743" s="1767"/>
      <c r="AU743" s="1769"/>
      <c r="AV743" s="1767"/>
      <c r="AW743" s="1767"/>
      <c r="AX743" s="1769"/>
      <c r="AY743" s="1769"/>
      <c r="AZ743" s="1769"/>
      <c r="BA743" s="1774"/>
      <c r="BB743" s="789"/>
      <c r="BC743" s="789"/>
      <c r="BD743" s="822" t="str">
        <f t="shared" si="58"/>
        <v/>
      </c>
      <c r="BE743" s="774"/>
      <c r="BF743" s="774"/>
      <c r="BG743" s="774"/>
      <c r="BH743" s="774"/>
      <c r="BI743" s="789"/>
      <c r="BJ743" s="789"/>
      <c r="BK743" s="789"/>
      <c r="BL743" s="789"/>
      <c r="BM743" s="791"/>
      <c r="BN743" s="791"/>
      <c r="BO743" s="791"/>
      <c r="BP743" s="791"/>
      <c r="BQ743" s="792"/>
      <c r="BR743" s="796"/>
      <c r="BS743" s="884"/>
      <c r="BT743" s="884"/>
      <c r="BU743" s="1051"/>
      <c r="BV743" s="1191"/>
      <c r="BW743" s="1191"/>
      <c r="BX743" s="1837"/>
      <c r="BY743" s="1853"/>
      <c r="BZ743" s="998"/>
    </row>
    <row r="744" spans="1:78" ht="167" x14ac:dyDescent="0.2">
      <c r="A744" s="1817"/>
      <c r="B744" s="1818"/>
      <c r="C744" s="1819"/>
      <c r="D744" s="1908"/>
      <c r="E744" s="1908"/>
      <c r="F744" s="1759"/>
      <c r="G744" s="995"/>
      <c r="H744" s="1013"/>
      <c r="I744" s="1774"/>
      <c r="J744" s="1767"/>
      <c r="K744" s="1022"/>
      <c r="L744" s="995"/>
      <c r="M744" s="1169"/>
      <c r="N744" s="995"/>
      <c r="O744" s="995"/>
      <c r="P744" s="1191"/>
      <c r="Q744" s="1827"/>
      <c r="R744" s="1774"/>
      <c r="S744" s="1825"/>
      <c r="T744" s="1774"/>
      <c r="U744" s="1825"/>
      <c r="V744" s="1774"/>
      <c r="W744" s="1825"/>
      <c r="X744" s="1781"/>
      <c r="Y744" s="1825"/>
      <c r="Z744" s="1825"/>
      <c r="AA744" s="1769"/>
      <c r="AB744" s="812">
        <v>4</v>
      </c>
      <c r="AC744" s="774" t="s">
        <v>2212</v>
      </c>
      <c r="AD744" s="774">
        <v>1</v>
      </c>
      <c r="AE744" s="774" t="s">
        <v>2162</v>
      </c>
      <c r="AF744" s="813" t="str">
        <f t="shared" si="59"/>
        <v>Probabilidad</v>
      </c>
      <c r="AG744" s="780" t="s">
        <v>221</v>
      </c>
      <c r="AH744" s="790">
        <f t="shared" si="60"/>
        <v>0.25</v>
      </c>
      <c r="AI744" s="780" t="s">
        <v>222</v>
      </c>
      <c r="AJ744" s="790">
        <f t="shared" si="61"/>
        <v>0.15</v>
      </c>
      <c r="AK744" s="814">
        <f t="shared" si="62"/>
        <v>0.4</v>
      </c>
      <c r="AL744" s="815">
        <f>IFERROR(IF(AND(AF743="Probabilidad",AF744="Probabilidad"),(AL743-(+AL743*AK744)),IF(AND(AF743="Impacto",AF744="Probabilidad"),(AL742-(+AL742*AK744)),IF(AF744="Impacto",AL743,""))),"")</f>
        <v>0.108</v>
      </c>
      <c r="AM744" s="815">
        <f>IFERROR(IF(AND(AF743="Impacto",AF744="Impacto"),(AM743-(+AM743*AK744)),IF(AND(AF743="Probabilidad",AF744="Impacto"),(AM742-(+AM742*AK744)),IF(AF744="Probabilidad",AM743,""))),"")</f>
        <v>0.30000000000000004</v>
      </c>
      <c r="AN744" s="751" t="s">
        <v>223</v>
      </c>
      <c r="AO744" s="751" t="s">
        <v>291</v>
      </c>
      <c r="AP744" s="751" t="s">
        <v>225</v>
      </c>
      <c r="AQ744" s="751" t="s">
        <v>226</v>
      </c>
      <c r="AR744" s="1013"/>
      <c r="AS744" s="1767"/>
      <c r="AT744" s="1767"/>
      <c r="AU744" s="1769"/>
      <c r="AV744" s="1767"/>
      <c r="AW744" s="1767"/>
      <c r="AX744" s="1769"/>
      <c r="AY744" s="1769"/>
      <c r="AZ744" s="1769"/>
      <c r="BA744" s="1774"/>
      <c r="BB744" s="789"/>
      <c r="BC744" s="789"/>
      <c r="BD744" s="822" t="str">
        <f t="shared" si="58"/>
        <v/>
      </c>
      <c r="BE744" s="774"/>
      <c r="BF744" s="774"/>
      <c r="BG744" s="774"/>
      <c r="BH744" s="774"/>
      <c r="BI744" s="789"/>
      <c r="BJ744" s="789"/>
      <c r="BK744" s="789"/>
      <c r="BL744" s="789"/>
      <c r="BM744" s="791"/>
      <c r="BN744" s="791"/>
      <c r="BO744" s="791"/>
      <c r="BP744" s="791"/>
      <c r="BQ744" s="792"/>
      <c r="BR744" s="796"/>
      <c r="BS744" s="884"/>
      <c r="BT744" s="884"/>
      <c r="BU744" s="1051"/>
      <c r="BV744" s="1191"/>
      <c r="BW744" s="1191"/>
      <c r="BX744" s="1837"/>
      <c r="BY744" s="1853"/>
      <c r="BZ744" s="998"/>
    </row>
    <row r="745" spans="1:78" ht="16" x14ac:dyDescent="0.2">
      <c r="A745" s="1817"/>
      <c r="B745" s="1818"/>
      <c r="C745" s="1819"/>
      <c r="D745" s="1908"/>
      <c r="E745" s="1908"/>
      <c r="F745" s="1759"/>
      <c r="G745" s="995"/>
      <c r="H745" s="1013"/>
      <c r="I745" s="1774"/>
      <c r="J745" s="1767"/>
      <c r="K745" s="1022"/>
      <c r="L745" s="995"/>
      <c r="M745" s="1169"/>
      <c r="N745" s="995"/>
      <c r="O745" s="995"/>
      <c r="P745" s="1191"/>
      <c r="Q745" s="1827"/>
      <c r="R745" s="1774"/>
      <c r="S745" s="1825"/>
      <c r="T745" s="1774"/>
      <c r="U745" s="1825"/>
      <c r="V745" s="1774"/>
      <c r="W745" s="1825"/>
      <c r="X745" s="1781"/>
      <c r="Y745" s="1825"/>
      <c r="Z745" s="1825"/>
      <c r="AA745" s="1769"/>
      <c r="AB745" s="812">
        <v>5</v>
      </c>
      <c r="AC745" s="774"/>
      <c r="AD745" s="774"/>
      <c r="AE745" s="774"/>
      <c r="AF745" s="813" t="str">
        <f t="shared" si="59"/>
        <v/>
      </c>
      <c r="AG745" s="780"/>
      <c r="AH745" s="790" t="str">
        <f t="shared" si="60"/>
        <v/>
      </c>
      <c r="AI745" s="780"/>
      <c r="AJ745" s="790" t="str">
        <f t="shared" si="61"/>
        <v/>
      </c>
      <c r="AK745" s="814" t="str">
        <f t="shared" si="62"/>
        <v/>
      </c>
      <c r="AL745" s="815" t="str">
        <f>IFERROR(IF(AND(AF744="Probabilidad",AF745="Probabilidad"),(AL744-(+AL744*AK745)),IF(AND(AF744="Impacto",AF745="Probabilidad"),(AL743-(+AL743*AK745)),IF(AF745="Impacto",AL744,""))),"")</f>
        <v/>
      </c>
      <c r="AM745" s="815" t="str">
        <f>IFERROR(IF(AND(AF744="Impacto",AF745="Impacto"),(AM744-(+AM744*AK745)),IF(AND(AF744="Probabilidad",AF745="Impacto"),(AM743-(+AM743*AK745)),IF(AF745="Probabilidad",AM744,""))),"")</f>
        <v/>
      </c>
      <c r="AN745" s="751"/>
      <c r="AO745" s="751"/>
      <c r="AP745" s="751"/>
      <c r="AQ745" s="751"/>
      <c r="AR745" s="1013"/>
      <c r="AS745" s="1767"/>
      <c r="AT745" s="1767"/>
      <c r="AU745" s="1769"/>
      <c r="AV745" s="1767"/>
      <c r="AW745" s="1767"/>
      <c r="AX745" s="1769"/>
      <c r="AY745" s="1769"/>
      <c r="AZ745" s="1769"/>
      <c r="BA745" s="1774"/>
      <c r="BB745" s="789"/>
      <c r="BC745" s="789"/>
      <c r="BD745" s="822" t="str">
        <f t="shared" si="58"/>
        <v/>
      </c>
      <c r="BE745" s="774"/>
      <c r="BF745" s="774"/>
      <c r="BG745" s="774"/>
      <c r="BH745" s="774"/>
      <c r="BI745" s="789"/>
      <c r="BJ745" s="789"/>
      <c r="BK745" s="789"/>
      <c r="BL745" s="789"/>
      <c r="BM745" s="791"/>
      <c r="BN745" s="791"/>
      <c r="BO745" s="791"/>
      <c r="BP745" s="791"/>
      <c r="BQ745" s="792"/>
      <c r="BR745" s="796"/>
      <c r="BS745" s="884"/>
      <c r="BT745" s="884"/>
      <c r="BU745" s="1051"/>
      <c r="BV745" s="1191"/>
      <c r="BW745" s="1191"/>
      <c r="BX745" s="1837"/>
      <c r="BY745" s="1853"/>
      <c r="BZ745" s="998"/>
    </row>
    <row r="746" spans="1:78" ht="17" thickBot="1" x14ac:dyDescent="0.25">
      <c r="A746" s="1817"/>
      <c r="B746" s="1818"/>
      <c r="C746" s="1819"/>
      <c r="D746" s="1908"/>
      <c r="E746" s="1908"/>
      <c r="F746" s="1759"/>
      <c r="G746" s="996"/>
      <c r="H746" s="1014"/>
      <c r="I746" s="1775"/>
      <c r="J746" s="1768"/>
      <c r="K746" s="1023"/>
      <c r="L746" s="996"/>
      <c r="M746" s="1170"/>
      <c r="N746" s="996"/>
      <c r="O746" s="996"/>
      <c r="P746" s="1192"/>
      <c r="Q746" s="1828"/>
      <c r="R746" s="1775"/>
      <c r="S746" s="1826"/>
      <c r="T746" s="1775"/>
      <c r="U746" s="1826"/>
      <c r="V746" s="1775"/>
      <c r="W746" s="1826"/>
      <c r="X746" s="1782"/>
      <c r="Y746" s="1826"/>
      <c r="Z746" s="1826"/>
      <c r="AA746" s="1770"/>
      <c r="AB746" s="773">
        <v>6</v>
      </c>
      <c r="AC746" s="757"/>
      <c r="AD746" s="757"/>
      <c r="AE746" s="757"/>
      <c r="AF746" s="896" t="str">
        <f t="shared" si="59"/>
        <v/>
      </c>
      <c r="AG746" s="888"/>
      <c r="AH746" s="887" t="str">
        <f t="shared" si="60"/>
        <v/>
      </c>
      <c r="AI746" s="888"/>
      <c r="AJ746" s="887" t="str">
        <f t="shared" si="61"/>
        <v/>
      </c>
      <c r="AK746" s="889" t="str">
        <f t="shared" si="62"/>
        <v/>
      </c>
      <c r="AL746" s="935" t="str">
        <f>IFERROR(IF(AND(AF745="Probabilidad",AF746="Probabilidad"),(AL745-(+AL745*AK746)),IF(AND(AF745="Impacto",AF746="Probabilidad"),(AL744-(+AL744*AK746)),IF(AF746="Impacto",AL745,""))),"")</f>
        <v/>
      </c>
      <c r="AM746" s="935" t="str">
        <f>IFERROR(IF(AND(AF745="Impacto",AF746="Impacto"),(AM745-(+AM745*AK746)),IF(AND(AF745="Probabilidad",AF746="Impacto"),(AM744-(+AM744*AK746)),IF(AF746="Probabilidad",AM745,""))),"")</f>
        <v/>
      </c>
      <c r="AN746" s="51"/>
      <c r="AO746" s="51"/>
      <c r="AP746" s="51"/>
      <c r="AQ746" s="51"/>
      <c r="AR746" s="1014"/>
      <c r="AS746" s="1768"/>
      <c r="AT746" s="1768"/>
      <c r="AU746" s="1770"/>
      <c r="AV746" s="1768"/>
      <c r="AW746" s="1768"/>
      <c r="AX746" s="1770"/>
      <c r="AY746" s="1770"/>
      <c r="AZ746" s="1770"/>
      <c r="BA746" s="1775"/>
      <c r="BB746" s="770"/>
      <c r="BC746" s="770"/>
      <c r="BD746" s="762" t="str">
        <f t="shared" si="58"/>
        <v/>
      </c>
      <c r="BE746" s="757"/>
      <c r="BF746" s="757"/>
      <c r="BG746" s="757"/>
      <c r="BH746" s="757"/>
      <c r="BI746" s="770"/>
      <c r="BJ746" s="770"/>
      <c r="BK746" s="770"/>
      <c r="BL746" s="770"/>
      <c r="BM746" s="749"/>
      <c r="BN746" s="749"/>
      <c r="BO746" s="749"/>
      <c r="BP746" s="749"/>
      <c r="BQ746" s="766"/>
      <c r="BR746" s="890"/>
      <c r="BS746" s="891"/>
      <c r="BT746" s="891"/>
      <c r="BU746" s="1052"/>
      <c r="BV746" s="1192"/>
      <c r="BW746" s="1192"/>
      <c r="BX746" s="1838"/>
      <c r="BY746" s="1854"/>
      <c r="BZ746" s="999"/>
    </row>
    <row r="747" spans="1:78" ht="167" x14ac:dyDescent="0.2">
      <c r="A747" s="1817"/>
      <c r="B747" s="1818"/>
      <c r="C747" s="1819"/>
      <c r="D747" s="1908" t="s">
        <v>1387</v>
      </c>
      <c r="E747" s="1908" t="s">
        <v>1033</v>
      </c>
      <c r="F747" s="1759">
        <v>22</v>
      </c>
      <c r="G747" s="994" t="s">
        <v>2216</v>
      </c>
      <c r="H747" s="1012" t="s">
        <v>1243</v>
      </c>
      <c r="I747" s="1015" t="s">
        <v>1215</v>
      </c>
      <c r="J747" s="1812" t="str">
        <f>IF(D747="","",IF(D747="RG",[1]Árbol!A758,IF(D747="RIC",[1]Árbol!A758,IF(D747="RLAFT",[1]Árbol!A758,IF(D747="RF",[1]Árbol!A758,IF(I747="","",(CONCATENATE(I747," ",$M$3," ",G747," ",$M$4," ",O747," ",$M$5," ",N747))))))))</f>
        <v>Pérdida de Disponibilidad de Clúster Hiperconvergencia (HCI) On-Premise para procesamiento  1 . Mal funcionamiento del equipo y/o software  
1. Indisponibilidad de la plataforma
2. Falta de backup de lla configuración de la plataforma
3. Daños en lúster Hiperconvergencia (HCI) On-Premise para copias de respaldo
4. Desconocimiento en el uso de la plataforma de backup</v>
      </c>
      <c r="K747" s="1021" t="s">
        <v>313</v>
      </c>
      <c r="L747" s="994" t="s">
        <v>562</v>
      </c>
      <c r="M747" s="1168" t="s">
        <v>1389</v>
      </c>
      <c r="N747" s="994" t="s">
        <v>2217</v>
      </c>
      <c r="O747" s="994" t="s">
        <v>2188</v>
      </c>
      <c r="P747" s="1075" t="s">
        <v>1392</v>
      </c>
      <c r="Q747" s="1133" t="s">
        <v>1392</v>
      </c>
      <c r="R747" s="1015" t="s">
        <v>217</v>
      </c>
      <c r="S747" s="1824">
        <f>IF(R747="Muy Alta",100%,IF(R747="Alta",80%,IF(R747="Media",60%,IF(R747="Baja",40%,IF(R747="Muy Baja",20%,"")))))</f>
        <v>0.6</v>
      </c>
      <c r="T747" s="1015" t="s">
        <v>317</v>
      </c>
      <c r="U747" s="1824">
        <f>IF(T747="Catastrófico",100%,IF(T747="Mayor",80%,IF(T747="Moderado",60%,IF(T747="Menor",40%,IF(T747="Leve",20%,"")))))</f>
        <v>0.2</v>
      </c>
      <c r="V747" s="1015" t="s">
        <v>251</v>
      </c>
      <c r="W747" s="1824">
        <f>IF(V747="Catastrófico",100%,IF(V747="Mayor",80%,IF(V747="Moderado",60%,IF(V747="Menor",40%,IF(V747="Leve",20%,"")))))</f>
        <v>0.4</v>
      </c>
      <c r="X747" s="1029" t="str">
        <f>IF(Y747=100%,"Catastrófico",IF(Y747=80%,"Mayor",IF(Y747=60%,"Moderado",IF(Y747=40%,"Menor",IF(Y747=20%,"Leve","")))))</f>
        <v>Menor</v>
      </c>
      <c r="Y747" s="1824">
        <f>IF(AND(U747="",W747=""),"",MAX(U747,W747))</f>
        <v>0.4</v>
      </c>
      <c r="Z747" s="1824" t="str">
        <f>CONCATENATE(R747,X747)</f>
        <v>MediaMenor</v>
      </c>
      <c r="AA747" s="1032" t="str">
        <f>IF(Z747="Muy AltaLeve","Alto",IF(Z747="Muy AltaMenor","Alto",IF(Z747="Muy AltaModerado","Alto",IF(Z747="Muy AltaMayor","Alto",IF(Z747="Muy AltaCatastrófico","Extremo",IF(Z747="AltaLeve","Moderado",IF(Z747="AltaMenor","Moderado",IF(Z747="AltaModerado","Alto",IF(Z747="AltaMayor","Alto",IF(Z747="AltaCatastrófico","Extremo",IF(Z747="MediaLeve","Moderado",IF(Z747="MediaMenor","Moderado",IF(Z747="MediaModerado","Moderado",IF(Z747="MediaMayor","Alto",IF(Z747="MediaCatastrófico","Extremo",IF(Z747="BajaLeve","Bajo",IF(Z747="BajaMenor","Moderado",IF(Z747="BajaModerado","Moderado",IF(Z747="BajaMayor","Alto",IF(Z747="BajaCatastrófico","Extremo",IF(Z747="Muy BajaLeve","Bajo",IF(Z747="Muy BajaMenor","Bajo",IF(Z747="Muy BajaModerado","Moderado",IF(Z747="Muy BajaMayor","Alto",IF(Z747="Muy BajaCatastrófico","Extremo","")))))))))))))))))))))))))</f>
        <v>Moderado</v>
      </c>
      <c r="AB747" s="97">
        <v>1</v>
      </c>
      <c r="AC747" s="9" t="s">
        <v>2145</v>
      </c>
      <c r="AD747" s="9">
        <v>3</v>
      </c>
      <c r="AE747" s="9" t="s">
        <v>1762</v>
      </c>
      <c r="AF747" s="99" t="str">
        <f t="shared" si="59"/>
        <v>Probabilidad</v>
      </c>
      <c r="AG747" s="10" t="s">
        <v>221</v>
      </c>
      <c r="AH747" s="787">
        <f t="shared" si="60"/>
        <v>0.25</v>
      </c>
      <c r="AI747" s="10" t="s">
        <v>222</v>
      </c>
      <c r="AJ747" s="787">
        <f t="shared" si="61"/>
        <v>0.15</v>
      </c>
      <c r="AK747" s="101">
        <f t="shared" si="62"/>
        <v>0.4</v>
      </c>
      <c r="AL747" s="100">
        <f>IFERROR(IF(AF747="Probabilidad",(S747-(+S747*AK747)),IF(AF747="Impacto",S747,"")),"")</f>
        <v>0.36</v>
      </c>
      <c r="AM747" s="100">
        <f>IFERROR(IF(AF747="Impacto",(Y747-(+Y747*AK747)),IF(AF747="Probabilidad",Y747,"")),"")</f>
        <v>0.4</v>
      </c>
      <c r="AN747" s="50" t="s">
        <v>859</v>
      </c>
      <c r="AO747" s="50" t="s">
        <v>291</v>
      </c>
      <c r="AP747" s="50" t="s">
        <v>241</v>
      </c>
      <c r="AQ747" s="50" t="s">
        <v>226</v>
      </c>
      <c r="AR747" s="1764" t="s">
        <v>2176</v>
      </c>
      <c r="AS747" s="1035">
        <f>S747</f>
        <v>0.6</v>
      </c>
      <c r="AT747" s="1035">
        <f>IF(AL747="","",MIN(AL747:AL752))</f>
        <v>0.126</v>
      </c>
      <c r="AU747" s="1032" t="str">
        <f>IFERROR(IF(AT747="","",IF(AT747&lt;=0.2,"Muy Baja",IF(AT747&lt;=0.4,"Baja",IF(AT747&lt;=0.6,"Media",IF(AT747&lt;=0.8,"Alta","Muy Alta"))))),"")</f>
        <v>Muy Baja</v>
      </c>
      <c r="AV747" s="1035">
        <f>Y747</f>
        <v>0.4</v>
      </c>
      <c r="AW747" s="1035">
        <f>IF(AM747="","",MIN(AM747:AM752))</f>
        <v>0.30000000000000004</v>
      </c>
      <c r="AX747" s="1032" t="str">
        <f>IFERROR(IF(AW747="","",IF(AW747&lt;=0.2,"Leve",IF(AW747&lt;=0.4,"Menor",IF(AW747&lt;=0.6,"Moderado",IF(AW747&lt;=0.8,"Mayor","Catastrófico"))))),"")</f>
        <v>Menor</v>
      </c>
      <c r="AY747" s="1032" t="str">
        <f>AA747</f>
        <v>Moderado</v>
      </c>
      <c r="AZ747" s="1032" t="str">
        <f>IFERROR(IF(OR(AND(AU747="Muy Baja",AX747="Leve"),AND(AU747="Muy Baja",AX747="Menor"),AND(AU747="Baja",AX747="Leve")),"Bajo",IF(OR(AND(AU747="Muy baja",AX747="Moderado"),AND(AU747="Baja",AX747="Menor"),AND(AU747="Baja",AX747="Moderado"),AND(AU747="Media",AX747="Leve"),AND(AU747="Media",AX747="Menor"),AND(AU747="Media",AX747="Moderado"),AND(AU747="Alta",AX747="Leve"),AND(AU747="Alta",AX747="Menor")),"Moderado",IF(OR(AND(AU747="Muy Baja",AX747="Mayor"),AND(AU747="Baja",AX747="Mayor"),AND(AU747="Media",AX747="Mayor"),AND(AU747="Alta",AX747="Moderado"),AND(AU747="Alta",AX747="Mayor"),AND(AU747="Muy Alta",AX747="Leve"),AND(AU747="Muy Alta",AX747="Menor"),AND(AU747="Muy Alta",AX747="Moderado"),AND(AU747="Muy Alta",AX747="Mayor")),"Alto",IF(OR(AND(AU747="Muy Baja",AX747="Catastrófico"),AND(AU747="Baja",AX747="Catastrófico"),AND(AU747="Media",AX747="Catastrófico"),AND(AU747="Alta",AX747="Catastrófico"),AND(AU747="Muy Alta",AX747="Catastrófico")),"Extremo","")))),"")</f>
        <v>Bajo</v>
      </c>
      <c r="BA747" s="1015" t="s">
        <v>255</v>
      </c>
      <c r="BB747" s="46"/>
      <c r="BC747" s="46"/>
      <c r="BD747" s="103" t="str">
        <f t="shared" si="58"/>
        <v/>
      </c>
      <c r="BE747" s="9"/>
      <c r="BF747" s="9"/>
      <c r="BG747" s="9"/>
      <c r="BH747" s="9"/>
      <c r="BI747" s="46"/>
      <c r="BJ747" s="46"/>
      <c r="BK747" s="46"/>
      <c r="BL747" s="46"/>
      <c r="BM747" s="48"/>
      <c r="BN747" s="48"/>
      <c r="BO747" s="48"/>
      <c r="BP747" s="48"/>
      <c r="BQ747" s="104"/>
      <c r="BR747" s="797"/>
      <c r="BS747" s="883"/>
      <c r="BT747" s="883"/>
      <c r="BU747" s="1050"/>
      <c r="BV747" s="1075"/>
      <c r="BW747" s="1075"/>
      <c r="BX747" s="1836"/>
      <c r="BY747" s="1852"/>
      <c r="BZ747" s="997"/>
    </row>
    <row r="748" spans="1:78" ht="145" x14ac:dyDescent="0.2">
      <c r="A748" s="1817"/>
      <c r="B748" s="1818"/>
      <c r="C748" s="1819"/>
      <c r="D748" s="1908"/>
      <c r="E748" s="1908"/>
      <c r="F748" s="1759"/>
      <c r="G748" s="995"/>
      <c r="H748" s="1013"/>
      <c r="I748" s="1774"/>
      <c r="J748" s="1767"/>
      <c r="K748" s="1022"/>
      <c r="L748" s="995"/>
      <c r="M748" s="1169"/>
      <c r="N748" s="995"/>
      <c r="O748" s="995"/>
      <c r="P748" s="1191"/>
      <c r="Q748" s="1827"/>
      <c r="R748" s="1774"/>
      <c r="S748" s="1825"/>
      <c r="T748" s="1774"/>
      <c r="U748" s="1825"/>
      <c r="V748" s="1774"/>
      <c r="W748" s="1825"/>
      <c r="X748" s="1781"/>
      <c r="Y748" s="1825"/>
      <c r="Z748" s="1825"/>
      <c r="AA748" s="1769"/>
      <c r="AB748" s="812">
        <v>2</v>
      </c>
      <c r="AC748" s="774" t="s">
        <v>2141</v>
      </c>
      <c r="AD748" s="774">
        <v>5</v>
      </c>
      <c r="AE748" s="774" t="s">
        <v>1408</v>
      </c>
      <c r="AF748" s="813" t="str">
        <f t="shared" si="59"/>
        <v>Probabilidad</v>
      </c>
      <c r="AG748" s="780" t="s">
        <v>221</v>
      </c>
      <c r="AH748" s="790">
        <f t="shared" si="60"/>
        <v>0.25</v>
      </c>
      <c r="AI748" s="780" t="s">
        <v>734</v>
      </c>
      <c r="AJ748" s="790">
        <f t="shared" si="61"/>
        <v>0.25</v>
      </c>
      <c r="AK748" s="814">
        <f t="shared" si="62"/>
        <v>0.5</v>
      </c>
      <c r="AL748" s="815">
        <f>IFERROR(IF(AND(AF747="Probabilidad",AF748="Probabilidad"),(AL747-(+AL747*AK748)),IF(AF748="Probabilidad",(S747-(+S747*AK748)),IF(AF748="Impacto",AL747,""))),"")</f>
        <v>0.18</v>
      </c>
      <c r="AM748" s="815">
        <f>IFERROR(IF(AND(AF747="Impacto",AF748="Impacto"),(AM747-(+AM747*AK748)),IF(AF748="Impacto",(Y747-(Y747*AK748)),IF(AF748="Probabilidad",AM747,""))),"")</f>
        <v>0.4</v>
      </c>
      <c r="AN748" s="751" t="s">
        <v>223</v>
      </c>
      <c r="AO748" s="751" t="s">
        <v>443</v>
      </c>
      <c r="AP748" s="751" t="s">
        <v>241</v>
      </c>
      <c r="AQ748" s="751" t="s">
        <v>242</v>
      </c>
      <c r="AR748" s="1013"/>
      <c r="AS748" s="1767"/>
      <c r="AT748" s="1767"/>
      <c r="AU748" s="1769"/>
      <c r="AV748" s="1767"/>
      <c r="AW748" s="1767"/>
      <c r="AX748" s="1769"/>
      <c r="AY748" s="1769"/>
      <c r="AZ748" s="1769"/>
      <c r="BA748" s="1774"/>
      <c r="BB748" s="789"/>
      <c r="BC748" s="789"/>
      <c r="BD748" s="822" t="str">
        <f t="shared" si="58"/>
        <v/>
      </c>
      <c r="BE748" s="774"/>
      <c r="BF748" s="774"/>
      <c r="BG748" s="774"/>
      <c r="BH748" s="774"/>
      <c r="BI748" s="789"/>
      <c r="BJ748" s="789"/>
      <c r="BK748" s="789"/>
      <c r="BL748" s="789"/>
      <c r="BM748" s="791"/>
      <c r="BN748" s="791"/>
      <c r="BO748" s="791"/>
      <c r="BP748" s="791"/>
      <c r="BQ748" s="792"/>
      <c r="BR748" s="796"/>
      <c r="BS748" s="884"/>
      <c r="BT748" s="884"/>
      <c r="BU748" s="1051"/>
      <c r="BV748" s="1191"/>
      <c r="BW748" s="1191"/>
      <c r="BX748" s="1837"/>
      <c r="BY748" s="1853"/>
      <c r="BZ748" s="998"/>
    </row>
    <row r="749" spans="1:78" ht="145" x14ac:dyDescent="0.2">
      <c r="A749" s="1817"/>
      <c r="B749" s="1818"/>
      <c r="C749" s="1819"/>
      <c r="D749" s="1908"/>
      <c r="E749" s="1908"/>
      <c r="F749" s="1759"/>
      <c r="G749" s="995"/>
      <c r="H749" s="1013"/>
      <c r="I749" s="1774"/>
      <c r="J749" s="1767"/>
      <c r="K749" s="1022"/>
      <c r="L749" s="995"/>
      <c r="M749" s="1169"/>
      <c r="N749" s="995"/>
      <c r="O749" s="995"/>
      <c r="P749" s="1191"/>
      <c r="Q749" s="1827"/>
      <c r="R749" s="1774"/>
      <c r="S749" s="1825"/>
      <c r="T749" s="1774"/>
      <c r="U749" s="1825"/>
      <c r="V749" s="1774"/>
      <c r="W749" s="1825"/>
      <c r="X749" s="1781"/>
      <c r="Y749" s="1825"/>
      <c r="Z749" s="1825"/>
      <c r="AA749" s="1769"/>
      <c r="AB749" s="812">
        <v>3</v>
      </c>
      <c r="AC749" s="774" t="s">
        <v>2146</v>
      </c>
      <c r="AD749" s="774">
        <v>4</v>
      </c>
      <c r="AE749" s="774" t="s">
        <v>1590</v>
      </c>
      <c r="AF749" s="813" t="str">
        <f t="shared" si="59"/>
        <v>Probabilidad</v>
      </c>
      <c r="AG749" s="780" t="s">
        <v>281</v>
      </c>
      <c r="AH749" s="790">
        <f t="shared" si="60"/>
        <v>0.15</v>
      </c>
      <c r="AI749" s="780" t="s">
        <v>222</v>
      </c>
      <c r="AJ749" s="790">
        <f t="shared" si="61"/>
        <v>0.15</v>
      </c>
      <c r="AK749" s="814">
        <f t="shared" si="62"/>
        <v>0.3</v>
      </c>
      <c r="AL749" s="815">
        <f>IFERROR(IF(AND(AF748="Probabilidad",AF749="Probabilidad"),(AL748-(+AL748*AK749)),IF(AND(AF748="Impacto",AF749="Probabilidad"),(AL747-(+AL747*AK749)),IF(AF749="Impacto",AL748,""))),"")</f>
        <v>0.126</v>
      </c>
      <c r="AM749" s="815">
        <f>IFERROR(IF(AND(AF748="Impacto",AF749="Impacto"),(AM748-(+AM748*AK749)),IF(AND(AF748="Probabilidad",AF749="Impacto"),(AM747-(+AM747*AK749)),IF(AF749="Probabilidad",AM748,""))),"")</f>
        <v>0.4</v>
      </c>
      <c r="AN749" s="751" t="s">
        <v>223</v>
      </c>
      <c r="AO749" s="751" t="s">
        <v>443</v>
      </c>
      <c r="AP749" s="751" t="s">
        <v>241</v>
      </c>
      <c r="AQ749" s="751" t="s">
        <v>226</v>
      </c>
      <c r="AR749" s="1013"/>
      <c r="AS749" s="1767"/>
      <c r="AT749" s="1767"/>
      <c r="AU749" s="1769"/>
      <c r="AV749" s="1767"/>
      <c r="AW749" s="1767"/>
      <c r="AX749" s="1769"/>
      <c r="AY749" s="1769"/>
      <c r="AZ749" s="1769"/>
      <c r="BA749" s="1774"/>
      <c r="BB749" s="789"/>
      <c r="BC749" s="789"/>
      <c r="BD749" s="822" t="str">
        <f t="shared" si="58"/>
        <v/>
      </c>
      <c r="BE749" s="774"/>
      <c r="BF749" s="774"/>
      <c r="BG749" s="774"/>
      <c r="BH749" s="774"/>
      <c r="BI749" s="789"/>
      <c r="BJ749" s="789"/>
      <c r="BK749" s="789"/>
      <c r="BL749" s="789"/>
      <c r="BM749" s="791"/>
      <c r="BN749" s="791"/>
      <c r="BO749" s="791"/>
      <c r="BP749" s="791"/>
      <c r="BQ749" s="792"/>
      <c r="BR749" s="796"/>
      <c r="BS749" s="884"/>
      <c r="BT749" s="884"/>
      <c r="BU749" s="1051"/>
      <c r="BV749" s="1191"/>
      <c r="BW749" s="1191"/>
      <c r="BX749" s="1837"/>
      <c r="BY749" s="1853"/>
      <c r="BZ749" s="998"/>
    </row>
    <row r="750" spans="1:78" ht="167" x14ac:dyDescent="0.2">
      <c r="A750" s="1817"/>
      <c r="B750" s="1818"/>
      <c r="C750" s="1819"/>
      <c r="D750" s="1908"/>
      <c r="E750" s="1908"/>
      <c r="F750" s="1759"/>
      <c r="G750" s="995"/>
      <c r="H750" s="1013"/>
      <c r="I750" s="1774"/>
      <c r="J750" s="1767"/>
      <c r="K750" s="1022"/>
      <c r="L750" s="995"/>
      <c r="M750" s="1169"/>
      <c r="N750" s="995"/>
      <c r="O750" s="995"/>
      <c r="P750" s="1191"/>
      <c r="Q750" s="1827"/>
      <c r="R750" s="1774"/>
      <c r="S750" s="1825"/>
      <c r="T750" s="1774"/>
      <c r="U750" s="1825"/>
      <c r="V750" s="1774"/>
      <c r="W750" s="1825"/>
      <c r="X750" s="1781"/>
      <c r="Y750" s="1825"/>
      <c r="Z750" s="1825"/>
      <c r="AA750" s="1769"/>
      <c r="AB750" s="812">
        <v>4</v>
      </c>
      <c r="AC750" s="774" t="s">
        <v>2218</v>
      </c>
      <c r="AD750" s="774">
        <v>1</v>
      </c>
      <c r="AE750" s="774" t="s">
        <v>1590</v>
      </c>
      <c r="AF750" s="813" t="str">
        <f t="shared" si="59"/>
        <v>Impacto</v>
      </c>
      <c r="AG750" s="780" t="s">
        <v>264</v>
      </c>
      <c r="AH750" s="790">
        <f t="shared" si="60"/>
        <v>0.1</v>
      </c>
      <c r="AI750" s="780" t="s">
        <v>222</v>
      </c>
      <c r="AJ750" s="790">
        <f t="shared" si="61"/>
        <v>0.15</v>
      </c>
      <c r="AK750" s="814">
        <f t="shared" si="62"/>
        <v>0.25</v>
      </c>
      <c r="AL750" s="815">
        <f>IFERROR(IF(AND(AF749="Probabilidad",AF750="Probabilidad"),(AL749-(+AL749*AK750)),IF(AND(AF749="Impacto",AF750="Probabilidad"),(AL748-(+AL748*AK750)),IF(AF750="Impacto",AL749,""))),"")</f>
        <v>0.126</v>
      </c>
      <c r="AM750" s="815">
        <f>IFERROR(IF(AND(AF749="Impacto",AF750="Impacto"),(AM749-(+AM749*AK750)),IF(AND(AF749="Probabilidad",AF750="Impacto"),(AM748-(+AM748*AK750)),IF(AF750="Probabilidad",AM749,""))),"")</f>
        <v>0.30000000000000004</v>
      </c>
      <c r="AN750" s="751" t="s">
        <v>223</v>
      </c>
      <c r="AO750" s="751" t="s">
        <v>291</v>
      </c>
      <c r="AP750" s="751" t="s">
        <v>241</v>
      </c>
      <c r="AQ750" s="751" t="s">
        <v>226</v>
      </c>
      <c r="AR750" s="1013"/>
      <c r="AS750" s="1767"/>
      <c r="AT750" s="1767"/>
      <c r="AU750" s="1769"/>
      <c r="AV750" s="1767"/>
      <c r="AW750" s="1767"/>
      <c r="AX750" s="1769"/>
      <c r="AY750" s="1769"/>
      <c r="AZ750" s="1769"/>
      <c r="BA750" s="1774"/>
      <c r="BB750" s="789"/>
      <c r="BC750" s="789"/>
      <c r="BD750" s="822" t="str">
        <f t="shared" ref="BD750:BD788" si="63">IF(SUM(BE750:BH750)=0,"",SUM(BE750:BH750))</f>
        <v/>
      </c>
      <c r="BE750" s="774"/>
      <c r="BF750" s="774"/>
      <c r="BG750" s="774"/>
      <c r="BH750" s="774"/>
      <c r="BI750" s="789"/>
      <c r="BJ750" s="789"/>
      <c r="BK750" s="789"/>
      <c r="BL750" s="789"/>
      <c r="BM750" s="791"/>
      <c r="BN750" s="791"/>
      <c r="BO750" s="791"/>
      <c r="BP750" s="791"/>
      <c r="BQ750" s="792"/>
      <c r="BR750" s="796"/>
      <c r="BS750" s="884"/>
      <c r="BT750" s="884"/>
      <c r="BU750" s="1051"/>
      <c r="BV750" s="1191"/>
      <c r="BW750" s="1191"/>
      <c r="BX750" s="1837"/>
      <c r="BY750" s="1853"/>
      <c r="BZ750" s="998"/>
    </row>
    <row r="751" spans="1:78" ht="16" x14ac:dyDescent="0.2">
      <c r="A751" s="1817"/>
      <c r="B751" s="1818"/>
      <c r="C751" s="1819"/>
      <c r="D751" s="1908"/>
      <c r="E751" s="1908"/>
      <c r="F751" s="1759"/>
      <c r="G751" s="995"/>
      <c r="H751" s="1013"/>
      <c r="I751" s="1774"/>
      <c r="J751" s="1767"/>
      <c r="K751" s="1022"/>
      <c r="L751" s="995"/>
      <c r="M751" s="1169"/>
      <c r="N751" s="995"/>
      <c r="O751" s="995"/>
      <c r="P751" s="1191"/>
      <c r="Q751" s="1827"/>
      <c r="R751" s="1774"/>
      <c r="S751" s="1825"/>
      <c r="T751" s="1774"/>
      <c r="U751" s="1825"/>
      <c r="V751" s="1774"/>
      <c r="W751" s="1825"/>
      <c r="X751" s="1781"/>
      <c r="Y751" s="1825"/>
      <c r="Z751" s="1825"/>
      <c r="AA751" s="1769"/>
      <c r="AB751" s="812">
        <v>5</v>
      </c>
      <c r="AC751" s="774"/>
      <c r="AD751" s="774"/>
      <c r="AE751" s="774"/>
      <c r="AF751" s="813" t="str">
        <f t="shared" si="59"/>
        <v/>
      </c>
      <c r="AG751" s="780"/>
      <c r="AH751" s="790" t="str">
        <f t="shared" si="60"/>
        <v/>
      </c>
      <c r="AI751" s="780"/>
      <c r="AJ751" s="790" t="str">
        <f t="shared" si="61"/>
        <v/>
      </c>
      <c r="AK751" s="814" t="str">
        <f t="shared" si="62"/>
        <v/>
      </c>
      <c r="AL751" s="815" t="str">
        <f>IFERROR(IF(AND(AF750="Probabilidad",AF751="Probabilidad"),(AL750-(+AL750*AK751)),IF(AND(AF750="Impacto",AF751="Probabilidad"),(AL749-(+AL749*AK751)),IF(AF751="Impacto",AL750,""))),"")</f>
        <v/>
      </c>
      <c r="AM751" s="815" t="str">
        <f>IFERROR(IF(AND(AF750="Impacto",AF751="Impacto"),(AM750-(+AM750*AK751)),IF(AND(AF750="Probabilidad",AF751="Impacto"),(AM749-(+AM749*AK751)),IF(AF751="Probabilidad",AM750,""))),"")</f>
        <v/>
      </c>
      <c r="AN751" s="751"/>
      <c r="AO751" s="751"/>
      <c r="AP751" s="751"/>
      <c r="AQ751" s="751"/>
      <c r="AR751" s="1013"/>
      <c r="AS751" s="1767"/>
      <c r="AT751" s="1767"/>
      <c r="AU751" s="1769"/>
      <c r="AV751" s="1767"/>
      <c r="AW751" s="1767"/>
      <c r="AX751" s="1769"/>
      <c r="AY751" s="1769"/>
      <c r="AZ751" s="1769"/>
      <c r="BA751" s="1774"/>
      <c r="BB751" s="789"/>
      <c r="BC751" s="789"/>
      <c r="BD751" s="822" t="str">
        <f t="shared" si="63"/>
        <v/>
      </c>
      <c r="BE751" s="774"/>
      <c r="BF751" s="774"/>
      <c r="BG751" s="774"/>
      <c r="BH751" s="774"/>
      <c r="BI751" s="789"/>
      <c r="BJ751" s="789"/>
      <c r="BK751" s="789"/>
      <c r="BL751" s="789"/>
      <c r="BM751" s="791"/>
      <c r="BN751" s="791"/>
      <c r="BO751" s="791"/>
      <c r="BP751" s="791"/>
      <c r="BQ751" s="792"/>
      <c r="BR751" s="796"/>
      <c r="BS751" s="884"/>
      <c r="BT751" s="884"/>
      <c r="BU751" s="1051"/>
      <c r="BV751" s="1191"/>
      <c r="BW751" s="1191"/>
      <c r="BX751" s="1837"/>
      <c r="BY751" s="1853"/>
      <c r="BZ751" s="998"/>
    </row>
    <row r="752" spans="1:78" ht="17" thickBot="1" x14ac:dyDescent="0.25">
      <c r="A752" s="1817"/>
      <c r="B752" s="1818"/>
      <c r="C752" s="1819"/>
      <c r="D752" s="1908"/>
      <c r="E752" s="1908"/>
      <c r="F752" s="1759"/>
      <c r="G752" s="996"/>
      <c r="H752" s="1014"/>
      <c r="I752" s="1775"/>
      <c r="J752" s="1768"/>
      <c r="K752" s="1023"/>
      <c r="L752" s="996"/>
      <c r="M752" s="1170"/>
      <c r="N752" s="996"/>
      <c r="O752" s="996"/>
      <c r="P752" s="1192"/>
      <c r="Q752" s="1828"/>
      <c r="R752" s="1775"/>
      <c r="S752" s="1826"/>
      <c r="T752" s="1775"/>
      <c r="U752" s="1826"/>
      <c r="V752" s="1775"/>
      <c r="W752" s="1826"/>
      <c r="X752" s="1782"/>
      <c r="Y752" s="1826"/>
      <c r="Z752" s="1826"/>
      <c r="AA752" s="1770"/>
      <c r="AB752" s="773">
        <v>6</v>
      </c>
      <c r="AC752" s="757"/>
      <c r="AD752" s="757"/>
      <c r="AE752" s="757"/>
      <c r="AF752" s="896" t="str">
        <f t="shared" si="59"/>
        <v/>
      </c>
      <c r="AG752" s="888"/>
      <c r="AH752" s="887" t="str">
        <f t="shared" si="60"/>
        <v/>
      </c>
      <c r="AI752" s="888"/>
      <c r="AJ752" s="887" t="str">
        <f t="shared" si="61"/>
        <v/>
      </c>
      <c r="AK752" s="889" t="str">
        <f t="shared" si="62"/>
        <v/>
      </c>
      <c r="AL752" s="935" t="str">
        <f>IFERROR(IF(AND(AF751="Probabilidad",AF752="Probabilidad"),(AL751-(+AL751*AK752)),IF(AND(AF751="Impacto",AF752="Probabilidad"),(AL750-(+AL750*AK752)),IF(AF752="Impacto",AL751,""))),"")</f>
        <v/>
      </c>
      <c r="AM752" s="935" t="str">
        <f>IFERROR(IF(AND(AF751="Impacto",AF752="Impacto"),(AM751-(+AM751*AK752)),IF(AND(AF751="Probabilidad",AF752="Impacto"),(AM750-(+AM750*AK752)),IF(AF752="Probabilidad",AM751,""))),"")</f>
        <v/>
      </c>
      <c r="AN752" s="51"/>
      <c r="AO752" s="51"/>
      <c r="AP752" s="51"/>
      <c r="AQ752" s="51"/>
      <c r="AR752" s="1014"/>
      <c r="AS752" s="1768"/>
      <c r="AT752" s="1768"/>
      <c r="AU752" s="1770"/>
      <c r="AV752" s="1768"/>
      <c r="AW752" s="1768"/>
      <c r="AX752" s="1770"/>
      <c r="AY752" s="1770"/>
      <c r="AZ752" s="1770"/>
      <c r="BA752" s="1775"/>
      <c r="BB752" s="770"/>
      <c r="BC752" s="770"/>
      <c r="BD752" s="762" t="str">
        <f t="shared" si="63"/>
        <v/>
      </c>
      <c r="BE752" s="757"/>
      <c r="BF752" s="757"/>
      <c r="BG752" s="757"/>
      <c r="BH752" s="757"/>
      <c r="BI752" s="770"/>
      <c r="BJ752" s="770"/>
      <c r="BK752" s="770"/>
      <c r="BL752" s="770"/>
      <c r="BM752" s="749"/>
      <c r="BN752" s="749"/>
      <c r="BO752" s="749"/>
      <c r="BP752" s="749"/>
      <c r="BQ752" s="766"/>
      <c r="BR752" s="890"/>
      <c r="BS752" s="891"/>
      <c r="BT752" s="891"/>
      <c r="BU752" s="1052"/>
      <c r="BV752" s="1192"/>
      <c r="BW752" s="1192"/>
      <c r="BX752" s="1838"/>
      <c r="BY752" s="1854"/>
      <c r="BZ752" s="999"/>
    </row>
    <row r="753" spans="1:78" ht="167" x14ac:dyDescent="0.2">
      <c r="A753" s="1817"/>
      <c r="B753" s="1818"/>
      <c r="C753" s="1819"/>
      <c r="D753" s="1908" t="s">
        <v>1387</v>
      </c>
      <c r="E753" s="1908" t="s">
        <v>1033</v>
      </c>
      <c r="F753" s="1759">
        <v>23</v>
      </c>
      <c r="G753" s="994" t="s">
        <v>2219</v>
      </c>
      <c r="H753" s="1012" t="s">
        <v>1243</v>
      </c>
      <c r="I753" s="1015" t="s">
        <v>1218</v>
      </c>
      <c r="J753" s="1812" t="str">
        <f>IF(D753="","",IF(D753="RG",[1]Árbol!A764,IF(D753="RIC",[1]Árbol!A764,IF(D753="RLAFT",[1]Árbol!A764,IF(D753="RF",[1]Árbol!A764,IF(I753="","",(CONCATENATE(I753," ",$M$3," ",G753," ",$M$4," ",O753," ",$M$5," ",N753))))))))</f>
        <v>Pérdida de confidencialidad e integridad de SWITCH DE CORE
SWITCH WAN  1. Ataques externos 
2. Error en el uso
3. Modificación de configuracion de los equipos  1. Configuración incorrecta de parametros 
2. Desconocimiento en el funcionamiento de la herramienta
3. Deficiencia en la gestión de acceso</v>
      </c>
      <c r="K753" s="1021" t="s">
        <v>313</v>
      </c>
      <c r="L753" s="994" t="s">
        <v>562</v>
      </c>
      <c r="M753" s="1168" t="s">
        <v>1389</v>
      </c>
      <c r="N753" s="994" t="s">
        <v>2220</v>
      </c>
      <c r="O753" s="994" t="s">
        <v>2221</v>
      </c>
      <c r="P753" s="1075" t="s">
        <v>1392</v>
      </c>
      <c r="Q753" s="1133" t="s">
        <v>1392</v>
      </c>
      <c r="R753" s="1012" t="s">
        <v>250</v>
      </c>
      <c r="S753" s="1824">
        <f>IF(R753="Muy Alta",100%,IF(R753="Alta",80%,IF(R753="Media",60%,IF(R753="Baja",40%,IF(R753="Muy Baja",20%,"")))))</f>
        <v>0.4</v>
      </c>
      <c r="T753" s="1015" t="s">
        <v>317</v>
      </c>
      <c r="U753" s="1824">
        <f>IF(T753="Catastrófico",100%,IF(T753="Mayor",80%,IF(T753="Moderado",60%,IF(T753="Menor",40%,IF(T753="Leve",20%,"")))))</f>
        <v>0.2</v>
      </c>
      <c r="V753" s="1015" t="s">
        <v>218</v>
      </c>
      <c r="W753" s="1824">
        <f>IF(V753="Catastrófico",100%,IF(V753="Mayor",80%,IF(V753="Moderado",60%,IF(V753="Menor",40%,IF(V753="Leve",20%,"")))))</f>
        <v>0.6</v>
      </c>
      <c r="X753" s="1029" t="str">
        <f>IF(Y753=100%,"Catastrófico",IF(Y753=80%,"Mayor",IF(Y753=60%,"Moderado",IF(Y753=40%,"Menor",IF(Y753=20%,"Leve","")))))</f>
        <v>Moderado</v>
      </c>
      <c r="Y753" s="1824">
        <f>IF(AND(U753="",W753=""),"",MAX(U753,W753))</f>
        <v>0.6</v>
      </c>
      <c r="Z753" s="1824" t="str">
        <f>CONCATENATE(R753,X753)</f>
        <v>BajaModerado</v>
      </c>
      <c r="AA753" s="1032" t="str">
        <f>IF(Z753="Muy AltaLeve","Alto",IF(Z753="Muy AltaMenor","Alto",IF(Z753="Muy AltaModerado","Alto",IF(Z753="Muy AltaMayor","Alto",IF(Z753="Muy AltaCatastrófico","Extremo",IF(Z753="AltaLeve","Moderado",IF(Z753="AltaMenor","Moderado",IF(Z753="AltaModerado","Alto",IF(Z753="AltaMayor","Alto",IF(Z753="AltaCatastrófico","Extremo",IF(Z753="MediaLeve","Moderado",IF(Z753="MediaMenor","Moderado",IF(Z753="MediaModerado","Moderado",IF(Z753="MediaMayor","Alto",IF(Z753="MediaCatastrófico","Extremo",IF(Z753="BajaLeve","Bajo",IF(Z753="BajaMenor","Moderado",IF(Z753="BajaModerado","Moderado",IF(Z753="BajaMayor","Alto",IF(Z753="BajaCatastrófico","Extremo",IF(Z753="Muy BajaLeve","Bajo",IF(Z753="Muy BajaMenor","Bajo",IF(Z753="Muy BajaModerado","Moderado",IF(Z753="Muy BajaMayor","Alto",IF(Z753="Muy BajaCatastrófico","Extremo","")))))))))))))))))))))))))</f>
        <v>Moderado</v>
      </c>
      <c r="AB753" s="97">
        <v>1</v>
      </c>
      <c r="AC753" s="9" t="s">
        <v>2222</v>
      </c>
      <c r="AD753" s="9">
        <v>3</v>
      </c>
      <c r="AE753" s="9" t="s">
        <v>1762</v>
      </c>
      <c r="AF753" s="99" t="str">
        <f t="shared" si="59"/>
        <v>Probabilidad</v>
      </c>
      <c r="AG753" s="10" t="s">
        <v>221</v>
      </c>
      <c r="AH753" s="787">
        <f t="shared" si="60"/>
        <v>0.25</v>
      </c>
      <c r="AI753" s="10" t="s">
        <v>734</v>
      </c>
      <c r="AJ753" s="787">
        <f t="shared" si="61"/>
        <v>0.25</v>
      </c>
      <c r="AK753" s="101">
        <f t="shared" si="62"/>
        <v>0.5</v>
      </c>
      <c r="AL753" s="100">
        <f>IFERROR(IF(AF753="Probabilidad",(S753-(+S753*AK753)),IF(AF753="Impacto",S753,"")),"")</f>
        <v>0.2</v>
      </c>
      <c r="AM753" s="100">
        <f>IFERROR(IF(AF753="Impacto",(Y753-(+Y753*AK753)),IF(AF753="Probabilidad",Y753,"")),"")</f>
        <v>0.6</v>
      </c>
      <c r="AN753" s="50" t="s">
        <v>859</v>
      </c>
      <c r="AO753" s="50" t="s">
        <v>291</v>
      </c>
      <c r="AP753" s="50" t="s">
        <v>241</v>
      </c>
      <c r="AQ753" s="50" t="s">
        <v>226</v>
      </c>
      <c r="AR753" s="1764" t="s">
        <v>2223</v>
      </c>
      <c r="AS753" s="1035">
        <f>S753</f>
        <v>0.4</v>
      </c>
      <c r="AT753" s="1035">
        <f>IF(AL753="","",MIN(AL753:AL758))</f>
        <v>5.04E-2</v>
      </c>
      <c r="AU753" s="1032" t="str">
        <f>IFERROR(IF(AT753="","",IF(AT753&lt;=0.2,"Muy Baja",IF(AT753&lt;=0.4,"Baja",IF(AT753&lt;=0.6,"Media",IF(AT753&lt;=0.8,"Alta","Muy Alta"))))),"")</f>
        <v>Muy Baja</v>
      </c>
      <c r="AV753" s="1035">
        <f>Y753</f>
        <v>0.6</v>
      </c>
      <c r="AW753" s="1035">
        <f>IF(AM753="","",MIN(AM753:AM758))</f>
        <v>0.44999999999999996</v>
      </c>
      <c r="AX753" s="1032" t="str">
        <f>IFERROR(IF(AW753="","",IF(AW753&lt;=0.2,"Leve",IF(AW753&lt;=0.4,"Menor",IF(AW753&lt;=0.6,"Moderado",IF(AW753&lt;=0.8,"Mayor","Catastrófico"))))),"")</f>
        <v>Moderado</v>
      </c>
      <c r="AY753" s="1032" t="str">
        <f>AA753</f>
        <v>Moderado</v>
      </c>
      <c r="AZ753" s="1032" t="str">
        <f>IFERROR(IF(OR(AND(AU753="Muy Baja",AX753="Leve"),AND(AU753="Muy Baja",AX753="Menor"),AND(AU753="Baja",AX753="Leve")),"Bajo",IF(OR(AND(AU753="Muy baja",AX753="Moderado"),AND(AU753="Baja",AX753="Menor"),AND(AU753="Baja",AX753="Moderado"),AND(AU753="Media",AX753="Leve"),AND(AU753="Media",AX753="Menor"),AND(AU753="Media",AX753="Moderado"),AND(AU753="Alta",AX753="Leve"),AND(AU753="Alta",AX753="Menor")),"Moderado",IF(OR(AND(AU753="Muy Baja",AX753="Mayor"),AND(AU753="Baja",AX753="Mayor"),AND(AU753="Media",AX753="Mayor"),AND(AU753="Alta",AX753="Moderado"),AND(AU753="Alta",AX753="Mayor"),AND(AU753="Muy Alta",AX753="Leve"),AND(AU753="Muy Alta",AX753="Menor"),AND(AU753="Muy Alta",AX753="Moderado"),AND(AU753="Muy Alta",AX753="Mayor")),"Alto",IF(OR(AND(AU753="Muy Baja",AX753="Catastrófico"),AND(AU753="Baja",AX753="Catastrófico"),AND(AU753="Media",AX753="Catastrófico"),AND(AU753="Alta",AX753="Catastrófico"),AND(AU753="Muy Alta",AX753="Catastrófico")),"Extremo","")))),"")</f>
        <v>Moderado</v>
      </c>
      <c r="BA753" s="1015" t="s">
        <v>228</v>
      </c>
      <c r="BB753" s="46" t="s">
        <v>2082</v>
      </c>
      <c r="BC753" s="46" t="s">
        <v>2083</v>
      </c>
      <c r="BD753" s="103">
        <f t="shared" si="63"/>
        <v>4</v>
      </c>
      <c r="BE753" s="9">
        <v>1</v>
      </c>
      <c r="BF753" s="9">
        <v>1</v>
      </c>
      <c r="BG753" s="9">
        <v>1</v>
      </c>
      <c r="BH753" s="9">
        <v>1</v>
      </c>
      <c r="BI753" s="46" t="s">
        <v>1748</v>
      </c>
      <c r="BJ753" s="46" t="s">
        <v>2224</v>
      </c>
      <c r="BK753" s="46"/>
      <c r="BL753" s="46"/>
      <c r="BM753" s="48"/>
      <c r="BN753" s="48"/>
      <c r="BO753" s="48"/>
      <c r="BP753" s="48"/>
      <c r="BQ753" s="104"/>
      <c r="BR753" s="797"/>
      <c r="BS753" s="883"/>
      <c r="BT753" s="883"/>
      <c r="BU753" s="1050"/>
      <c r="BV753" s="1075"/>
      <c r="BW753" s="1075"/>
      <c r="BX753" s="1836"/>
      <c r="BY753" s="1852"/>
      <c r="BZ753" s="997"/>
    </row>
    <row r="754" spans="1:78" ht="167" x14ac:dyDescent="0.2">
      <c r="A754" s="1817"/>
      <c r="B754" s="1818"/>
      <c r="C754" s="1819"/>
      <c r="D754" s="1908"/>
      <c r="E754" s="1908"/>
      <c r="F754" s="1759"/>
      <c r="G754" s="995"/>
      <c r="H754" s="1013"/>
      <c r="I754" s="1774"/>
      <c r="J754" s="1767"/>
      <c r="K754" s="1022"/>
      <c r="L754" s="995"/>
      <c r="M754" s="1169"/>
      <c r="N754" s="995"/>
      <c r="O754" s="995"/>
      <c r="P754" s="1191"/>
      <c r="Q754" s="1827"/>
      <c r="R754" s="1013"/>
      <c r="S754" s="1825"/>
      <c r="T754" s="1774"/>
      <c r="U754" s="1825"/>
      <c r="V754" s="1774"/>
      <c r="W754" s="1825"/>
      <c r="X754" s="1781"/>
      <c r="Y754" s="1825"/>
      <c r="Z754" s="1825"/>
      <c r="AA754" s="1769"/>
      <c r="AB754" s="812">
        <v>2</v>
      </c>
      <c r="AC754" s="774" t="s">
        <v>2225</v>
      </c>
      <c r="AD754" s="774">
        <v>1</v>
      </c>
      <c r="AE754" s="774" t="s">
        <v>1574</v>
      </c>
      <c r="AF754" s="813" t="str">
        <f t="shared" si="59"/>
        <v>Probabilidad</v>
      </c>
      <c r="AG754" s="780" t="s">
        <v>281</v>
      </c>
      <c r="AH754" s="790">
        <f t="shared" si="60"/>
        <v>0.15</v>
      </c>
      <c r="AI754" s="780" t="s">
        <v>222</v>
      </c>
      <c r="AJ754" s="790">
        <f t="shared" si="61"/>
        <v>0.15</v>
      </c>
      <c r="AK754" s="814">
        <f t="shared" si="62"/>
        <v>0.3</v>
      </c>
      <c r="AL754" s="815">
        <f>IFERROR(IF(AND(AF753="Probabilidad",AF754="Probabilidad"),(AL753-(+AL753*AK754)),IF(AF754="Probabilidad",(S753-(+S753*AK754)),IF(AF754="Impacto",AL753,""))),"")</f>
        <v>0.14000000000000001</v>
      </c>
      <c r="AM754" s="815">
        <f>IFERROR(IF(AND(AF753="Impacto",AF754="Impacto"),(AM753-(+AM753*AK754)),IF(AF754="Impacto",(Y753-(Y753*AK754)),IF(AF754="Probabilidad",AM753,""))),"")</f>
        <v>0.6</v>
      </c>
      <c r="AN754" s="751" t="s">
        <v>223</v>
      </c>
      <c r="AO754" s="751" t="s">
        <v>291</v>
      </c>
      <c r="AP754" s="751" t="s">
        <v>241</v>
      </c>
      <c r="AQ754" s="751" t="s">
        <v>226</v>
      </c>
      <c r="AR754" s="1013"/>
      <c r="AS754" s="1767"/>
      <c r="AT754" s="1767"/>
      <c r="AU754" s="1769"/>
      <c r="AV754" s="1767"/>
      <c r="AW754" s="1767"/>
      <c r="AX754" s="1769"/>
      <c r="AY754" s="1769"/>
      <c r="AZ754" s="1769"/>
      <c r="BA754" s="1774"/>
      <c r="BB754" s="789" t="s">
        <v>2087</v>
      </c>
      <c r="BC754" s="789" t="s">
        <v>2203</v>
      </c>
      <c r="BD754" s="822">
        <f t="shared" si="63"/>
        <v>4</v>
      </c>
      <c r="BE754" s="774">
        <v>1</v>
      </c>
      <c r="BF754" s="774">
        <v>1</v>
      </c>
      <c r="BG754" s="774">
        <v>1</v>
      </c>
      <c r="BH754" s="774">
        <v>1</v>
      </c>
      <c r="BI754" s="789" t="s">
        <v>1748</v>
      </c>
      <c r="BJ754" s="789" t="s">
        <v>2224</v>
      </c>
      <c r="BK754" s="399"/>
      <c r="BL754" s="789"/>
      <c r="BM754" s="791"/>
      <c r="BN754" s="791"/>
      <c r="BO754" s="791"/>
      <c r="BP754" s="791"/>
      <c r="BQ754" s="792"/>
      <c r="BR754" s="796"/>
      <c r="BS754" s="884"/>
      <c r="BT754" s="884"/>
      <c r="BU754" s="1051"/>
      <c r="BV754" s="1191"/>
      <c r="BW754" s="1191"/>
      <c r="BX754" s="1837"/>
      <c r="BY754" s="1853"/>
      <c r="BZ754" s="998"/>
    </row>
    <row r="755" spans="1:78" ht="167" x14ac:dyDescent="0.2">
      <c r="A755" s="1817"/>
      <c r="B755" s="1818"/>
      <c r="C755" s="1819"/>
      <c r="D755" s="1908"/>
      <c r="E755" s="1908"/>
      <c r="F755" s="1759"/>
      <c r="G755" s="995"/>
      <c r="H755" s="1013"/>
      <c r="I755" s="1774"/>
      <c r="J755" s="1767"/>
      <c r="K755" s="1022"/>
      <c r="L755" s="995"/>
      <c r="M755" s="1169"/>
      <c r="N755" s="995"/>
      <c r="O755" s="995"/>
      <c r="P755" s="1191"/>
      <c r="Q755" s="1827"/>
      <c r="R755" s="1013"/>
      <c r="S755" s="1825"/>
      <c r="T755" s="1774"/>
      <c r="U755" s="1825"/>
      <c r="V755" s="1774"/>
      <c r="W755" s="1825"/>
      <c r="X755" s="1781"/>
      <c r="Y755" s="1825"/>
      <c r="Z755" s="1825"/>
      <c r="AA755" s="1769"/>
      <c r="AB755" s="812">
        <v>3</v>
      </c>
      <c r="AC755" s="774" t="s">
        <v>2226</v>
      </c>
      <c r="AD755" s="774">
        <v>2</v>
      </c>
      <c r="AE755" s="774" t="s">
        <v>1574</v>
      </c>
      <c r="AF755" s="813" t="str">
        <f t="shared" si="59"/>
        <v>Impacto</v>
      </c>
      <c r="AG755" s="780" t="s">
        <v>264</v>
      </c>
      <c r="AH755" s="790">
        <f t="shared" si="60"/>
        <v>0.1</v>
      </c>
      <c r="AI755" s="780" t="s">
        <v>222</v>
      </c>
      <c r="AJ755" s="790">
        <f t="shared" si="61"/>
        <v>0.15</v>
      </c>
      <c r="AK755" s="814">
        <f t="shared" si="62"/>
        <v>0.25</v>
      </c>
      <c r="AL755" s="815">
        <f>IFERROR(IF(AND(AF754="Probabilidad",AF755="Probabilidad"),(AL754-(+AL754*AK755)),IF(AND(AF754="Impacto",AF755="Probabilidad"),(AL753-(+AL753*AK755)),IF(AF755="Impacto",AL754,""))),"")</f>
        <v>0.14000000000000001</v>
      </c>
      <c r="AM755" s="815">
        <f>IFERROR(IF(AND(AF754="Impacto",AF755="Impacto"),(AM754-(+AM754*AK755)),IF(AND(AF754="Probabilidad",AF755="Impacto"),(AM753-(+AM753*AK755)),IF(AF755="Probabilidad",AM754,""))),"")</f>
        <v>0.44999999999999996</v>
      </c>
      <c r="AN755" s="751" t="s">
        <v>223</v>
      </c>
      <c r="AO755" s="751" t="s">
        <v>291</v>
      </c>
      <c r="AP755" s="751" t="s">
        <v>241</v>
      </c>
      <c r="AQ755" s="751" t="s">
        <v>226</v>
      </c>
      <c r="AR755" s="1013"/>
      <c r="AS755" s="1767"/>
      <c r="AT755" s="1767"/>
      <c r="AU755" s="1769"/>
      <c r="AV755" s="1767"/>
      <c r="AW755" s="1767"/>
      <c r="AX755" s="1769"/>
      <c r="AY755" s="1769"/>
      <c r="AZ755" s="1769"/>
      <c r="BA755" s="1774"/>
      <c r="BB755" s="789"/>
      <c r="BC755" s="789"/>
      <c r="BD755" s="822" t="str">
        <f t="shared" si="63"/>
        <v/>
      </c>
      <c r="BE755" s="774"/>
      <c r="BF755" s="774"/>
      <c r="BG755" s="774"/>
      <c r="BH755" s="774"/>
      <c r="BI755" s="789"/>
      <c r="BJ755" s="789"/>
      <c r="BK755" s="789"/>
      <c r="BL755" s="789"/>
      <c r="BM755" s="791"/>
      <c r="BN755" s="791"/>
      <c r="BO755" s="791"/>
      <c r="BP755" s="791"/>
      <c r="BQ755" s="792"/>
      <c r="BR755" s="796"/>
      <c r="BS755" s="884"/>
      <c r="BT755" s="884"/>
      <c r="BU755" s="1051"/>
      <c r="BV755" s="1191"/>
      <c r="BW755" s="1191"/>
      <c r="BX755" s="1837"/>
      <c r="BY755" s="1853"/>
      <c r="BZ755" s="998"/>
    </row>
    <row r="756" spans="1:78" ht="145" x14ac:dyDescent="0.2">
      <c r="A756" s="1817"/>
      <c r="B756" s="1818"/>
      <c r="C756" s="1819"/>
      <c r="D756" s="1908"/>
      <c r="E756" s="1908"/>
      <c r="F756" s="1759"/>
      <c r="G756" s="995"/>
      <c r="H756" s="1013"/>
      <c r="I756" s="1774"/>
      <c r="J756" s="1767"/>
      <c r="K756" s="1022"/>
      <c r="L756" s="995"/>
      <c r="M756" s="1169"/>
      <c r="N756" s="995"/>
      <c r="O756" s="995"/>
      <c r="P756" s="1191"/>
      <c r="Q756" s="1827"/>
      <c r="R756" s="1013"/>
      <c r="S756" s="1825"/>
      <c r="T756" s="1774"/>
      <c r="U756" s="1825"/>
      <c r="V756" s="1774"/>
      <c r="W756" s="1825"/>
      <c r="X756" s="1781"/>
      <c r="Y756" s="1825"/>
      <c r="Z756" s="1825"/>
      <c r="AA756" s="1769"/>
      <c r="AB756" s="812">
        <v>4</v>
      </c>
      <c r="AC756" s="774" t="s">
        <v>2227</v>
      </c>
      <c r="AD756" s="774" t="s">
        <v>598</v>
      </c>
      <c r="AE756" s="774" t="s">
        <v>1574</v>
      </c>
      <c r="AF756" s="813" t="str">
        <f t="shared" si="59"/>
        <v>Probabilidad</v>
      </c>
      <c r="AG756" s="780" t="s">
        <v>281</v>
      </c>
      <c r="AH756" s="790">
        <f t="shared" si="60"/>
        <v>0.15</v>
      </c>
      <c r="AI756" s="780" t="s">
        <v>734</v>
      </c>
      <c r="AJ756" s="790">
        <f t="shared" si="61"/>
        <v>0.25</v>
      </c>
      <c r="AK756" s="814">
        <f t="shared" si="62"/>
        <v>0.4</v>
      </c>
      <c r="AL756" s="815">
        <f>IFERROR(IF(AND(AF755="Probabilidad",AF756="Probabilidad"),(AL755-(+AL755*AK756)),IF(AND(AF755="Impacto",AF756="Probabilidad"),(AL754-(+AL754*AK756)),IF(AF756="Impacto",AL755,""))),"")</f>
        <v>8.4000000000000005E-2</v>
      </c>
      <c r="AM756" s="815">
        <f>IFERROR(IF(AND(AF755="Impacto",AF756="Impacto"),(AM755-(+AM755*AK756)),IF(AND(AF755="Probabilidad",AF756="Impacto"),(AM754-(+AM754*AK756)),IF(AF756="Probabilidad",AM755,""))),"")</f>
        <v>0.44999999999999996</v>
      </c>
      <c r="AN756" s="751" t="s">
        <v>223</v>
      </c>
      <c r="AO756" s="751" t="s">
        <v>443</v>
      </c>
      <c r="AP756" s="751" t="s">
        <v>241</v>
      </c>
      <c r="AQ756" s="751" t="s">
        <v>226</v>
      </c>
      <c r="AR756" s="1013"/>
      <c r="AS756" s="1767"/>
      <c r="AT756" s="1767"/>
      <c r="AU756" s="1769"/>
      <c r="AV756" s="1767"/>
      <c r="AW756" s="1767"/>
      <c r="AX756" s="1769"/>
      <c r="AY756" s="1769"/>
      <c r="AZ756" s="1769"/>
      <c r="BA756" s="1774"/>
      <c r="BB756" s="789"/>
      <c r="BC756" s="789"/>
      <c r="BD756" s="822" t="str">
        <f t="shared" si="63"/>
        <v/>
      </c>
      <c r="BE756" s="774"/>
      <c r="BF756" s="774"/>
      <c r="BG756" s="774"/>
      <c r="BH756" s="774"/>
      <c r="BI756" s="789"/>
      <c r="BJ756" s="789"/>
      <c r="BK756" s="789"/>
      <c r="BL756" s="789"/>
      <c r="BM756" s="791"/>
      <c r="BN756" s="791"/>
      <c r="BO756" s="791"/>
      <c r="BP756" s="791"/>
      <c r="BQ756" s="792"/>
      <c r="BR756" s="796"/>
      <c r="BS756" s="884"/>
      <c r="BT756" s="884"/>
      <c r="BU756" s="1051"/>
      <c r="BV756" s="1191"/>
      <c r="BW756" s="1191"/>
      <c r="BX756" s="1837"/>
      <c r="BY756" s="1853"/>
      <c r="BZ756" s="998"/>
    </row>
    <row r="757" spans="1:78" ht="145" x14ac:dyDescent="0.2">
      <c r="A757" s="1817"/>
      <c r="B757" s="1818"/>
      <c r="C757" s="1819"/>
      <c r="D757" s="1908"/>
      <c r="E757" s="1908"/>
      <c r="F757" s="1759"/>
      <c r="G757" s="995"/>
      <c r="H757" s="1013"/>
      <c r="I757" s="1774"/>
      <c r="J757" s="1767"/>
      <c r="K757" s="1022"/>
      <c r="L757" s="995"/>
      <c r="M757" s="1169"/>
      <c r="N757" s="995"/>
      <c r="O757" s="995"/>
      <c r="P757" s="1191"/>
      <c r="Q757" s="1827"/>
      <c r="R757" s="1013"/>
      <c r="S757" s="1825"/>
      <c r="T757" s="1774"/>
      <c r="U757" s="1825"/>
      <c r="V757" s="1774"/>
      <c r="W757" s="1825"/>
      <c r="X757" s="1781"/>
      <c r="Y757" s="1825"/>
      <c r="Z757" s="1825"/>
      <c r="AA757" s="1769"/>
      <c r="AB757" s="812">
        <v>5</v>
      </c>
      <c r="AC757" s="774" t="s">
        <v>2181</v>
      </c>
      <c r="AD757" s="774">
        <v>1</v>
      </c>
      <c r="AE757" s="774" t="s">
        <v>1408</v>
      </c>
      <c r="AF757" s="813" t="str">
        <f t="shared" si="59"/>
        <v>Probabilidad</v>
      </c>
      <c r="AG757" s="780" t="s">
        <v>221</v>
      </c>
      <c r="AH757" s="790">
        <f t="shared" si="60"/>
        <v>0.25</v>
      </c>
      <c r="AI757" s="780" t="s">
        <v>222</v>
      </c>
      <c r="AJ757" s="790">
        <f t="shared" si="61"/>
        <v>0.15</v>
      </c>
      <c r="AK757" s="814">
        <f t="shared" si="62"/>
        <v>0.4</v>
      </c>
      <c r="AL757" s="815">
        <f>IFERROR(IF(AND(AF756="Probabilidad",AF757="Probabilidad"),(AL756-(+AL756*AK757)),IF(AND(AF756="Impacto",AF757="Probabilidad"),(AL755-(+AL755*AK757)),IF(AF757="Impacto",AL756,""))),"")</f>
        <v>5.04E-2</v>
      </c>
      <c r="AM757" s="815">
        <f>IFERROR(IF(AND(AF756="Impacto",AF757="Impacto"),(AM756-(+AM756*AK757)),IF(AND(AF756="Probabilidad",AF757="Impacto"),(AM755-(+AM755*AK757)),IF(AF757="Probabilidad",AM756,""))),"")</f>
        <v>0.44999999999999996</v>
      </c>
      <c r="AN757" s="751" t="s">
        <v>223</v>
      </c>
      <c r="AO757" s="751" t="s">
        <v>443</v>
      </c>
      <c r="AP757" s="751" t="s">
        <v>241</v>
      </c>
      <c r="AQ757" s="751" t="s">
        <v>226</v>
      </c>
      <c r="AR757" s="1013"/>
      <c r="AS757" s="1767"/>
      <c r="AT757" s="1767"/>
      <c r="AU757" s="1769"/>
      <c r="AV757" s="1767"/>
      <c r="AW757" s="1767"/>
      <c r="AX757" s="1769"/>
      <c r="AY757" s="1769"/>
      <c r="AZ757" s="1769"/>
      <c r="BA757" s="1774"/>
      <c r="BB757" s="789"/>
      <c r="BC757" s="789"/>
      <c r="BD757" s="822" t="str">
        <f t="shared" si="63"/>
        <v/>
      </c>
      <c r="BE757" s="774"/>
      <c r="BF757" s="774"/>
      <c r="BG757" s="774"/>
      <c r="BH757" s="774"/>
      <c r="BI757" s="789"/>
      <c r="BJ757" s="789"/>
      <c r="BK757" s="789"/>
      <c r="BL757" s="789"/>
      <c r="BM757" s="791"/>
      <c r="BN757" s="791"/>
      <c r="BO757" s="791"/>
      <c r="BP757" s="791"/>
      <c r="BQ757" s="792"/>
      <c r="BR757" s="796"/>
      <c r="BS757" s="884"/>
      <c r="BT757" s="884"/>
      <c r="BU757" s="1051"/>
      <c r="BV757" s="1191"/>
      <c r="BW757" s="1191"/>
      <c r="BX757" s="1837"/>
      <c r="BY757" s="1853"/>
      <c r="BZ757" s="998"/>
    </row>
    <row r="758" spans="1:78" ht="17" thickBot="1" x14ac:dyDescent="0.25">
      <c r="A758" s="1817"/>
      <c r="B758" s="1818"/>
      <c r="C758" s="1819"/>
      <c r="D758" s="1908"/>
      <c r="E758" s="1908"/>
      <c r="F758" s="1759"/>
      <c r="G758" s="996"/>
      <c r="H758" s="1014"/>
      <c r="I758" s="1775"/>
      <c r="J758" s="1768"/>
      <c r="K758" s="1023"/>
      <c r="L758" s="996"/>
      <c r="M758" s="1170"/>
      <c r="N758" s="996"/>
      <c r="O758" s="996"/>
      <c r="P758" s="1192"/>
      <c r="Q758" s="1828"/>
      <c r="R758" s="1014"/>
      <c r="S758" s="1826"/>
      <c r="T758" s="1775"/>
      <c r="U758" s="1826"/>
      <c r="V758" s="1775"/>
      <c r="W758" s="1826"/>
      <c r="X758" s="1782"/>
      <c r="Y758" s="1826"/>
      <c r="Z758" s="1826"/>
      <c r="AA758" s="1770"/>
      <c r="AB758" s="773">
        <v>6</v>
      </c>
      <c r="AC758" s="757"/>
      <c r="AD758" s="757"/>
      <c r="AE758" s="757"/>
      <c r="AF758" s="896" t="str">
        <f t="shared" si="59"/>
        <v/>
      </c>
      <c r="AG758" s="888"/>
      <c r="AH758" s="887" t="str">
        <f t="shared" si="60"/>
        <v/>
      </c>
      <c r="AI758" s="888"/>
      <c r="AJ758" s="887" t="str">
        <f t="shared" si="61"/>
        <v/>
      </c>
      <c r="AK758" s="889" t="str">
        <f t="shared" si="62"/>
        <v/>
      </c>
      <c r="AL758" s="935" t="str">
        <f>IFERROR(IF(AND(AF757="Probabilidad",AF758="Probabilidad"),(AL757-(+AL757*AK758)),IF(AND(AF757="Impacto",AF758="Probabilidad"),(AL756-(+AL756*AK758)),IF(AF758="Impacto",AL757,""))),"")</f>
        <v/>
      </c>
      <c r="AM758" s="935" t="str">
        <f>IFERROR(IF(AND(AF757="Impacto",AF758="Impacto"),(AM757-(+AM757*AK758)),IF(AND(AF757="Probabilidad",AF758="Impacto"),(AM756-(+AM756*AK758)),IF(AF758="Probabilidad",AM757,""))),"")</f>
        <v/>
      </c>
      <c r="AN758" s="51"/>
      <c r="AO758" s="51"/>
      <c r="AP758" s="51"/>
      <c r="AQ758" s="51"/>
      <c r="AR758" s="1014"/>
      <c r="AS758" s="1768"/>
      <c r="AT758" s="1768"/>
      <c r="AU758" s="1770"/>
      <c r="AV758" s="1768"/>
      <c r="AW758" s="1768"/>
      <c r="AX758" s="1770"/>
      <c r="AY758" s="1770"/>
      <c r="AZ758" s="1770"/>
      <c r="BA758" s="1775"/>
      <c r="BB758" s="770"/>
      <c r="BC758" s="770"/>
      <c r="BD758" s="762" t="str">
        <f t="shared" si="63"/>
        <v/>
      </c>
      <c r="BE758" s="757"/>
      <c r="BF758" s="757"/>
      <c r="BG758" s="757"/>
      <c r="BH758" s="757"/>
      <c r="BI758" s="770"/>
      <c r="BJ758" s="770"/>
      <c r="BK758" s="770"/>
      <c r="BL758" s="770"/>
      <c r="BM758" s="749"/>
      <c r="BN758" s="749"/>
      <c r="BO758" s="749"/>
      <c r="BP758" s="749"/>
      <c r="BQ758" s="766"/>
      <c r="BR758" s="890"/>
      <c r="BS758" s="891"/>
      <c r="BT758" s="891"/>
      <c r="BU758" s="1052"/>
      <c r="BV758" s="1192"/>
      <c r="BW758" s="1192"/>
      <c r="BX758" s="1838"/>
      <c r="BY758" s="1854"/>
      <c r="BZ758" s="999"/>
    </row>
    <row r="759" spans="1:78" ht="167" x14ac:dyDescent="0.2">
      <c r="A759" s="1817"/>
      <c r="B759" s="1818"/>
      <c r="C759" s="1819"/>
      <c r="D759" s="1908" t="s">
        <v>1387</v>
      </c>
      <c r="E759" s="1908" t="s">
        <v>1033</v>
      </c>
      <c r="F759" s="1759">
        <v>24</v>
      </c>
      <c r="G759" s="994" t="s">
        <v>2219</v>
      </c>
      <c r="H759" s="1012" t="s">
        <v>1243</v>
      </c>
      <c r="I759" s="1015" t="s">
        <v>1215</v>
      </c>
      <c r="J759" s="1812" t="str">
        <f>IF(D759="","",IF(D759="RG",[1]Árbol!A770,IF(D759="RIC",[1]Árbol!A770,IF(D759="RLAFT",[1]Árbol!A770,IF(D759="RF",[1]Árbol!A770,IF(I759="","",(CONCATENATE(I759," ",$M$3," ",G759," ",$M$4," ",O759," ",$M$5," ",N759))))))))</f>
        <v>Pérdida de Disponibilidad de SWITCH DE CORE
SWITCH WAN  1. Incumplimiento en el mantenimiento de las herramientas tecnológicas
1a. Fallas en los equipos dispositivos
2. Polvo, corrosión, congelamiento
3. Error en el uso
4. Espionaje remoto
5. Pérdida del suministro de energía
  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v>
      </c>
      <c r="K759" s="1021" t="s">
        <v>313</v>
      </c>
      <c r="L759" s="994" t="s">
        <v>562</v>
      </c>
      <c r="M759" s="1168" t="s">
        <v>1389</v>
      </c>
      <c r="N759" s="994" t="s">
        <v>2131</v>
      </c>
      <c r="O759" s="994" t="s">
        <v>2132</v>
      </c>
      <c r="P759" s="1075" t="s">
        <v>1392</v>
      </c>
      <c r="Q759" s="1133" t="s">
        <v>1392</v>
      </c>
      <c r="R759" s="1012" t="s">
        <v>250</v>
      </c>
      <c r="S759" s="1824">
        <f>IF(R759="Muy Alta",100%,IF(R759="Alta",80%,IF(R759="Media",60%,IF(R759="Baja",40%,IF(R759="Muy Baja",20%,"")))))</f>
        <v>0.4</v>
      </c>
      <c r="T759" s="1015" t="s">
        <v>317</v>
      </c>
      <c r="U759" s="1824">
        <f>IF(T759="Catastrófico",100%,IF(T759="Mayor",80%,IF(T759="Moderado",60%,IF(T759="Menor",40%,IF(T759="Leve",20%,"")))))</f>
        <v>0.2</v>
      </c>
      <c r="V759" s="1015" t="s">
        <v>218</v>
      </c>
      <c r="W759" s="1824">
        <f>IF(V759="Catastrófico",100%,IF(V759="Mayor",80%,IF(V759="Moderado",60%,IF(V759="Menor",40%,IF(V759="Leve",20%,"")))))</f>
        <v>0.6</v>
      </c>
      <c r="X759" s="1029" t="str">
        <f>IF(Y759=100%,"Catastrófico",IF(Y759=80%,"Mayor",IF(Y759=60%,"Moderado",IF(Y759=40%,"Menor",IF(Y759=20%,"Leve","")))))</f>
        <v>Moderado</v>
      </c>
      <c r="Y759" s="1824">
        <f>IF(AND(U759="",W759=""),"",MAX(U759,W759))</f>
        <v>0.6</v>
      </c>
      <c r="Z759" s="1824" t="str">
        <f>CONCATENATE(R759,X759)</f>
        <v>BajaModerado</v>
      </c>
      <c r="AA759" s="1032" t="str">
        <f>IF(Z759="Muy AltaLeve","Alto",IF(Z759="Muy AltaMenor","Alto",IF(Z759="Muy AltaModerado","Alto",IF(Z759="Muy AltaMayor","Alto",IF(Z759="Muy AltaCatastrófico","Extremo",IF(Z759="AltaLeve","Moderado",IF(Z759="AltaMenor","Moderado",IF(Z759="AltaModerado","Alto",IF(Z759="AltaMayor","Alto",IF(Z759="AltaCatastrófico","Extremo",IF(Z759="MediaLeve","Moderado",IF(Z759="MediaMenor","Moderado",IF(Z759="MediaModerado","Moderado",IF(Z759="MediaMayor","Alto",IF(Z759="MediaCatastrófico","Extremo",IF(Z759="BajaLeve","Bajo",IF(Z759="BajaMenor","Moderado",IF(Z759="BajaModerado","Moderado",IF(Z759="BajaMayor","Alto",IF(Z759="BajaCatastrófico","Extremo",IF(Z759="Muy BajaLeve","Bajo",IF(Z759="Muy BajaMenor","Bajo",IF(Z759="Muy BajaModerado","Moderado",IF(Z759="Muy BajaMayor","Alto",IF(Z759="Muy BajaCatastrófico","Extremo","")))))))))))))))))))))))))</f>
        <v>Moderado</v>
      </c>
      <c r="AB759" s="97">
        <v>1</v>
      </c>
      <c r="AC759" s="9" t="s">
        <v>2133</v>
      </c>
      <c r="AD759" s="9">
        <v>2</v>
      </c>
      <c r="AE759" s="9" t="s">
        <v>1762</v>
      </c>
      <c r="AF759" s="99" t="str">
        <f t="shared" si="59"/>
        <v>Probabilidad</v>
      </c>
      <c r="AG759" s="10" t="s">
        <v>221</v>
      </c>
      <c r="AH759" s="787">
        <f t="shared" si="60"/>
        <v>0.25</v>
      </c>
      <c r="AI759" s="10" t="s">
        <v>734</v>
      </c>
      <c r="AJ759" s="787">
        <f t="shared" si="61"/>
        <v>0.25</v>
      </c>
      <c r="AK759" s="101">
        <f t="shared" si="62"/>
        <v>0.5</v>
      </c>
      <c r="AL759" s="100">
        <f>IFERROR(IF(AF759="Probabilidad",(S759-(+S759*AK759)),IF(AF759="Impacto",S759,"")),"")</f>
        <v>0.2</v>
      </c>
      <c r="AM759" s="100">
        <f>IFERROR(IF(AF759="Impacto",(Y759-(+Y759*AK759)),IF(AF759="Probabilidad",Y759,"")),"")</f>
        <v>0.6</v>
      </c>
      <c r="AN759" s="50" t="s">
        <v>859</v>
      </c>
      <c r="AO759" s="50" t="s">
        <v>291</v>
      </c>
      <c r="AP759" s="50" t="s">
        <v>241</v>
      </c>
      <c r="AQ759" s="50" t="s">
        <v>226</v>
      </c>
      <c r="AR759" s="1764" t="s">
        <v>2223</v>
      </c>
      <c r="AS759" s="1035">
        <f>S759</f>
        <v>0.4</v>
      </c>
      <c r="AT759" s="1035">
        <f>IF(AL759="","",MIN(AL759:AL764))</f>
        <v>3.5999999999999997E-2</v>
      </c>
      <c r="AU759" s="1032" t="str">
        <f>IFERROR(IF(AT759="","",IF(AT759&lt;=0.2,"Muy Baja",IF(AT759&lt;=0.4,"Baja",IF(AT759&lt;=0.6,"Media",IF(AT759&lt;=0.8,"Alta","Muy Alta"))))),"")</f>
        <v>Muy Baja</v>
      </c>
      <c r="AV759" s="1035">
        <f>Y759</f>
        <v>0.6</v>
      </c>
      <c r="AW759" s="1035">
        <f>IF(AM759="","",MIN(AM759:AM764))</f>
        <v>0.33749999999999997</v>
      </c>
      <c r="AX759" s="1032" t="str">
        <f>IFERROR(IF(AW759="","",IF(AW759&lt;=0.2,"Leve",IF(AW759&lt;=0.4,"Menor",IF(AW759&lt;=0.6,"Moderado",IF(AW759&lt;=0.8,"Mayor","Catastrófico"))))),"")</f>
        <v>Menor</v>
      </c>
      <c r="AY759" s="1032" t="str">
        <f>AA759</f>
        <v>Moderado</v>
      </c>
      <c r="AZ759" s="1032" t="str">
        <f>IFERROR(IF(OR(AND(AU759="Muy Baja",AX759="Leve"),AND(AU759="Muy Baja",AX759="Menor"),AND(AU759="Baja",AX759="Leve")),"Bajo",IF(OR(AND(AU759="Muy baja",AX759="Moderado"),AND(AU759="Baja",AX759="Menor"),AND(AU759="Baja",AX759="Moderado"),AND(AU759="Media",AX759="Leve"),AND(AU759="Media",AX759="Menor"),AND(AU759="Media",AX759="Moderado"),AND(AU759="Alta",AX759="Leve"),AND(AU759="Alta",AX759="Menor")),"Moderado",IF(OR(AND(AU759="Muy Baja",AX759="Mayor"),AND(AU759="Baja",AX759="Mayor"),AND(AU759="Media",AX759="Mayor"),AND(AU759="Alta",AX759="Moderado"),AND(AU759="Alta",AX759="Mayor"),AND(AU759="Muy Alta",AX759="Leve"),AND(AU759="Muy Alta",AX759="Menor"),AND(AU759="Muy Alta",AX759="Moderado"),AND(AU759="Muy Alta",AX759="Mayor")),"Alto",IF(OR(AND(AU759="Muy Baja",AX759="Catastrófico"),AND(AU759="Baja",AX759="Catastrófico"),AND(AU759="Media",AX759="Catastrófico"),AND(AU759="Alta",AX759="Catastrófico"),AND(AU759="Muy Alta",AX759="Catastrófico")),"Extremo","")))),"")</f>
        <v>Bajo</v>
      </c>
      <c r="BA759" s="1015" t="s">
        <v>255</v>
      </c>
      <c r="BB759" s="46"/>
      <c r="BC759" s="46"/>
      <c r="BD759" s="103" t="str">
        <f t="shared" si="63"/>
        <v/>
      </c>
      <c r="BE759" s="9"/>
      <c r="BF759" s="9"/>
      <c r="BG759" s="9"/>
      <c r="BH759" s="9"/>
      <c r="BI759" s="46"/>
      <c r="BJ759" s="46"/>
      <c r="BK759" s="46"/>
      <c r="BL759" s="46"/>
      <c r="BM759" s="48"/>
      <c r="BN759" s="48"/>
      <c r="BO759" s="48"/>
      <c r="BP759" s="48"/>
      <c r="BQ759" s="104"/>
      <c r="BR759" s="797"/>
      <c r="BS759" s="883"/>
      <c r="BT759" s="883"/>
      <c r="BU759" s="1050"/>
      <c r="BV759" s="1075"/>
      <c r="BW759" s="1075"/>
      <c r="BX759" s="1836"/>
      <c r="BY759" s="1852"/>
      <c r="BZ759" s="997"/>
    </row>
    <row r="760" spans="1:78" ht="145" x14ac:dyDescent="0.2">
      <c r="A760" s="1817"/>
      <c r="B760" s="1818"/>
      <c r="C760" s="1819"/>
      <c r="D760" s="1908"/>
      <c r="E760" s="1908"/>
      <c r="F760" s="1759"/>
      <c r="G760" s="995"/>
      <c r="H760" s="1013"/>
      <c r="I760" s="1774"/>
      <c r="J760" s="1767"/>
      <c r="K760" s="1022"/>
      <c r="L760" s="995"/>
      <c r="M760" s="1169"/>
      <c r="N760" s="995"/>
      <c r="O760" s="995"/>
      <c r="P760" s="1191"/>
      <c r="Q760" s="1827"/>
      <c r="R760" s="1013"/>
      <c r="S760" s="1825"/>
      <c r="T760" s="1774"/>
      <c r="U760" s="1825"/>
      <c r="V760" s="1774"/>
      <c r="W760" s="1825"/>
      <c r="X760" s="1781"/>
      <c r="Y760" s="1825"/>
      <c r="Z760" s="1825"/>
      <c r="AA760" s="1769"/>
      <c r="AB760" s="812">
        <v>2</v>
      </c>
      <c r="AC760" s="774" t="s">
        <v>2228</v>
      </c>
      <c r="AD760" s="774">
        <v>3</v>
      </c>
      <c r="AE760" s="774" t="s">
        <v>1964</v>
      </c>
      <c r="AF760" s="813" t="str">
        <f t="shared" si="59"/>
        <v>Probabilidad</v>
      </c>
      <c r="AG760" s="780" t="s">
        <v>1657</v>
      </c>
      <c r="AH760" s="790">
        <f t="shared" si="60"/>
        <v>0.25</v>
      </c>
      <c r="AI760" s="780" t="s">
        <v>1802</v>
      </c>
      <c r="AJ760" s="790">
        <f t="shared" si="61"/>
        <v>0.15</v>
      </c>
      <c r="AK760" s="814">
        <f t="shared" si="62"/>
        <v>0.4</v>
      </c>
      <c r="AL760" s="815">
        <f>IFERROR(IF(AND(AF759="Probabilidad",AF760="Probabilidad"),(AL759-(+AL759*AK760)),IF(AF760="Probabilidad",(S759-(+S759*AK760)),IF(AF760="Impacto",AL759,""))),"")</f>
        <v>0.12</v>
      </c>
      <c r="AM760" s="815">
        <f>IFERROR(IF(AND(AF759="Impacto",AF760="Impacto"),(AM759-(+AM759*AK760)),IF(AF760="Impacto",(Y759-(Y759*AK760)),IF(AF760="Probabilidad",AM759,""))),"")</f>
        <v>0.6</v>
      </c>
      <c r="AN760" s="751" t="s">
        <v>223</v>
      </c>
      <c r="AO760" s="751" t="s">
        <v>240</v>
      </c>
      <c r="AP760" s="751" t="s">
        <v>241</v>
      </c>
      <c r="AQ760" s="751" t="s">
        <v>226</v>
      </c>
      <c r="AR760" s="1013"/>
      <c r="AS760" s="1767"/>
      <c r="AT760" s="1767"/>
      <c r="AU760" s="1769"/>
      <c r="AV760" s="1767"/>
      <c r="AW760" s="1767"/>
      <c r="AX760" s="1769"/>
      <c r="AY760" s="1769"/>
      <c r="AZ760" s="1769"/>
      <c r="BA760" s="1774"/>
      <c r="BB760" s="789"/>
      <c r="BC760" s="789"/>
      <c r="BD760" s="822" t="str">
        <f t="shared" si="63"/>
        <v/>
      </c>
      <c r="BE760" s="774"/>
      <c r="BF760" s="774"/>
      <c r="BG760" s="774"/>
      <c r="BH760" s="774"/>
      <c r="BI760" s="789"/>
      <c r="BJ760" s="789"/>
      <c r="BK760" s="789"/>
      <c r="BL760" s="789"/>
      <c r="BM760" s="791"/>
      <c r="BN760" s="791"/>
      <c r="BO760" s="791"/>
      <c r="BP760" s="791"/>
      <c r="BQ760" s="792"/>
      <c r="BR760" s="796"/>
      <c r="BS760" s="884"/>
      <c r="BT760" s="884"/>
      <c r="BU760" s="1051"/>
      <c r="BV760" s="1191"/>
      <c r="BW760" s="1191"/>
      <c r="BX760" s="1837"/>
      <c r="BY760" s="1853"/>
      <c r="BZ760" s="998"/>
    </row>
    <row r="761" spans="1:78" ht="167" x14ac:dyDescent="0.2">
      <c r="A761" s="1817"/>
      <c r="B761" s="1818"/>
      <c r="C761" s="1819"/>
      <c r="D761" s="1908"/>
      <c r="E761" s="1908"/>
      <c r="F761" s="1759"/>
      <c r="G761" s="995"/>
      <c r="H761" s="1013"/>
      <c r="I761" s="1774"/>
      <c r="J761" s="1767"/>
      <c r="K761" s="1022"/>
      <c r="L761" s="995"/>
      <c r="M761" s="1169"/>
      <c r="N761" s="995"/>
      <c r="O761" s="995"/>
      <c r="P761" s="1191"/>
      <c r="Q761" s="1827"/>
      <c r="R761" s="1013"/>
      <c r="S761" s="1825"/>
      <c r="T761" s="1774"/>
      <c r="U761" s="1825"/>
      <c r="V761" s="1774"/>
      <c r="W761" s="1825"/>
      <c r="X761" s="1781"/>
      <c r="Y761" s="1825"/>
      <c r="Z761" s="1825"/>
      <c r="AA761" s="1769"/>
      <c r="AB761" s="812">
        <v>3</v>
      </c>
      <c r="AC761" s="774" t="s">
        <v>2229</v>
      </c>
      <c r="AD761" s="774">
        <v>6</v>
      </c>
      <c r="AE761" s="774" t="s">
        <v>1964</v>
      </c>
      <c r="AF761" s="813" t="str">
        <f t="shared" ref="AF761:AF824" si="64">IF(OR(AG761="Preventivo",AG761="Detectivo"),"Probabilidad",IF(AG761="Correctivo","Impacto",""))</f>
        <v>Impacto</v>
      </c>
      <c r="AG761" s="780" t="s">
        <v>264</v>
      </c>
      <c r="AH761" s="790">
        <f t="shared" ref="AH761:AH824" si="65">IF(AG761="","",IF(AG761="Preventivo",25%,IF(AG761="Detectivo",15%,IF(AG761="Correctivo",10%))))</f>
        <v>0.1</v>
      </c>
      <c r="AI761" s="780" t="s">
        <v>1802</v>
      </c>
      <c r="AJ761" s="790">
        <f t="shared" ref="AJ761:AJ824" si="66">IF(AI761="Automático",25%,IF(AI761="Manual",15%,""))</f>
        <v>0.15</v>
      </c>
      <c r="AK761" s="814">
        <f t="shared" ref="AK761:AK824" si="67">IF(OR(AH761="",AJ761=""),"",AH761+AJ761)</f>
        <v>0.25</v>
      </c>
      <c r="AL761" s="815">
        <f>IFERROR(IF(AND(AF760="Probabilidad",AF761="Probabilidad"),(AL760-(+AL760*AK761)),IF(AND(AF760="Impacto",AF761="Probabilidad"),(AL759-(+AL759*AK761)),IF(AF761="Impacto",AL760,""))),"")</f>
        <v>0.12</v>
      </c>
      <c r="AM761" s="815">
        <f>IFERROR(IF(AND(AF760="Impacto",AF761="Impacto"),(AM760-(+AM760*AK761)),IF(AND(AF760="Probabilidad",AF761="Impacto"),(AM759-(+AM759*AK761)),IF(AF761="Probabilidad",AM760,""))),"")</f>
        <v>0.44999999999999996</v>
      </c>
      <c r="AN761" s="751" t="s">
        <v>223</v>
      </c>
      <c r="AO761" s="751" t="s">
        <v>291</v>
      </c>
      <c r="AP761" s="751" t="s">
        <v>241</v>
      </c>
      <c r="AQ761" s="751" t="s">
        <v>226</v>
      </c>
      <c r="AR761" s="1013"/>
      <c r="AS761" s="1767"/>
      <c r="AT761" s="1767"/>
      <c r="AU761" s="1769"/>
      <c r="AV761" s="1767"/>
      <c r="AW761" s="1767"/>
      <c r="AX761" s="1769"/>
      <c r="AY761" s="1769"/>
      <c r="AZ761" s="1769"/>
      <c r="BA761" s="1774"/>
      <c r="BB761" s="789"/>
      <c r="BC761" s="789"/>
      <c r="BD761" s="822" t="str">
        <f t="shared" si="63"/>
        <v/>
      </c>
      <c r="BE761" s="774"/>
      <c r="BF761" s="774"/>
      <c r="BG761" s="774"/>
      <c r="BH761" s="774"/>
      <c r="BI761" s="789"/>
      <c r="BJ761" s="789"/>
      <c r="BK761" s="789"/>
      <c r="BL761" s="789"/>
      <c r="BM761" s="791"/>
      <c r="BN761" s="791"/>
      <c r="BO761" s="791"/>
      <c r="BP761" s="791"/>
      <c r="BQ761" s="792"/>
      <c r="BR761" s="796"/>
      <c r="BS761" s="884"/>
      <c r="BT761" s="884"/>
      <c r="BU761" s="1051"/>
      <c r="BV761" s="1191"/>
      <c r="BW761" s="1191"/>
      <c r="BX761" s="1837"/>
      <c r="BY761" s="1853"/>
      <c r="BZ761" s="998"/>
    </row>
    <row r="762" spans="1:78" ht="145" x14ac:dyDescent="0.2">
      <c r="A762" s="1817"/>
      <c r="B762" s="1818"/>
      <c r="C762" s="1819"/>
      <c r="D762" s="1908"/>
      <c r="E762" s="1908"/>
      <c r="F762" s="1759"/>
      <c r="G762" s="995"/>
      <c r="H762" s="1013"/>
      <c r="I762" s="1774"/>
      <c r="J762" s="1767"/>
      <c r="K762" s="1022"/>
      <c r="L762" s="995"/>
      <c r="M762" s="1169"/>
      <c r="N762" s="995"/>
      <c r="O762" s="995"/>
      <c r="P762" s="1191"/>
      <c r="Q762" s="1827"/>
      <c r="R762" s="1013"/>
      <c r="S762" s="1825"/>
      <c r="T762" s="1774"/>
      <c r="U762" s="1825"/>
      <c r="V762" s="1774"/>
      <c r="W762" s="1825"/>
      <c r="X762" s="1781"/>
      <c r="Y762" s="1825"/>
      <c r="Z762" s="1825"/>
      <c r="AA762" s="1769"/>
      <c r="AB762" s="812">
        <v>4</v>
      </c>
      <c r="AC762" s="774" t="s">
        <v>2227</v>
      </c>
      <c r="AD762" s="774" t="s">
        <v>1611</v>
      </c>
      <c r="AE762" s="774" t="s">
        <v>1408</v>
      </c>
      <c r="AF762" s="813" t="str">
        <f t="shared" si="64"/>
        <v>Probabilidad</v>
      </c>
      <c r="AG762" s="780" t="s">
        <v>221</v>
      </c>
      <c r="AH762" s="790">
        <f t="shared" si="65"/>
        <v>0.25</v>
      </c>
      <c r="AI762" s="780" t="s">
        <v>734</v>
      </c>
      <c r="AJ762" s="790">
        <f t="shared" si="66"/>
        <v>0.25</v>
      </c>
      <c r="AK762" s="814">
        <f t="shared" si="67"/>
        <v>0.5</v>
      </c>
      <c r="AL762" s="815">
        <f>IFERROR(IF(AND(AF761="Probabilidad",AF762="Probabilidad"),(AL761-(+AL761*AK762)),IF(AND(AF761="Impacto",AF762="Probabilidad"),(AL760-(+AL760*AK762)),IF(AF762="Impacto",AL761,""))),"")</f>
        <v>0.06</v>
      </c>
      <c r="AM762" s="815">
        <f>IFERROR(IF(AND(AF761="Impacto",AF762="Impacto"),(AM761-(+AM761*AK762)),IF(AND(AF761="Probabilidad",AF762="Impacto"),(AM760-(+AM760*AK762)),IF(AF762="Probabilidad",AM761,""))),"")</f>
        <v>0.44999999999999996</v>
      </c>
      <c r="AN762" s="751" t="s">
        <v>223</v>
      </c>
      <c r="AO762" s="751" t="s">
        <v>443</v>
      </c>
      <c r="AP762" s="751" t="s">
        <v>241</v>
      </c>
      <c r="AQ762" s="751" t="s">
        <v>226</v>
      </c>
      <c r="AR762" s="1013"/>
      <c r="AS762" s="1767"/>
      <c r="AT762" s="1767"/>
      <c r="AU762" s="1769"/>
      <c r="AV762" s="1767"/>
      <c r="AW762" s="1767"/>
      <c r="AX762" s="1769"/>
      <c r="AY762" s="1769"/>
      <c r="AZ762" s="1769"/>
      <c r="BA762" s="1774"/>
      <c r="BB762" s="789"/>
      <c r="BC762" s="789"/>
      <c r="BD762" s="822" t="str">
        <f t="shared" si="63"/>
        <v/>
      </c>
      <c r="BE762" s="774"/>
      <c r="BF762" s="774"/>
      <c r="BG762" s="774"/>
      <c r="BH762" s="774"/>
      <c r="BI762" s="789"/>
      <c r="BJ762" s="789"/>
      <c r="BK762" s="789"/>
      <c r="BL762" s="789"/>
      <c r="BM762" s="791"/>
      <c r="BN762" s="791"/>
      <c r="BO762" s="791"/>
      <c r="BP762" s="791"/>
      <c r="BQ762" s="792"/>
      <c r="BR762" s="796"/>
      <c r="BS762" s="884"/>
      <c r="BT762" s="884"/>
      <c r="BU762" s="1051"/>
      <c r="BV762" s="1191"/>
      <c r="BW762" s="1191"/>
      <c r="BX762" s="1837"/>
      <c r="BY762" s="1853"/>
      <c r="BZ762" s="998"/>
    </row>
    <row r="763" spans="1:78" ht="145" x14ac:dyDescent="0.2">
      <c r="A763" s="1817"/>
      <c r="B763" s="1818"/>
      <c r="C763" s="1819"/>
      <c r="D763" s="1908"/>
      <c r="E763" s="1908"/>
      <c r="F763" s="1759"/>
      <c r="G763" s="995"/>
      <c r="H763" s="1013"/>
      <c r="I763" s="1774"/>
      <c r="J763" s="1767"/>
      <c r="K763" s="1022"/>
      <c r="L763" s="995"/>
      <c r="M763" s="1169"/>
      <c r="N763" s="995"/>
      <c r="O763" s="995"/>
      <c r="P763" s="1191"/>
      <c r="Q763" s="1827"/>
      <c r="R763" s="1013"/>
      <c r="S763" s="1825"/>
      <c r="T763" s="1774"/>
      <c r="U763" s="1825"/>
      <c r="V763" s="1774"/>
      <c r="W763" s="1825"/>
      <c r="X763" s="1781"/>
      <c r="Y763" s="1825"/>
      <c r="Z763" s="1825"/>
      <c r="AA763" s="1769"/>
      <c r="AB763" s="812">
        <v>5</v>
      </c>
      <c r="AC763" s="774" t="s">
        <v>2230</v>
      </c>
      <c r="AD763" s="774">
        <v>1</v>
      </c>
      <c r="AE763" s="774" t="s">
        <v>1574</v>
      </c>
      <c r="AF763" s="813" t="str">
        <f t="shared" si="64"/>
        <v>Probabilidad</v>
      </c>
      <c r="AG763" s="780" t="s">
        <v>221</v>
      </c>
      <c r="AH763" s="790">
        <f t="shared" si="65"/>
        <v>0.25</v>
      </c>
      <c r="AI763" s="780" t="s">
        <v>1802</v>
      </c>
      <c r="AJ763" s="790">
        <f t="shared" si="66"/>
        <v>0.15</v>
      </c>
      <c r="AK763" s="814">
        <f t="shared" si="67"/>
        <v>0.4</v>
      </c>
      <c r="AL763" s="815">
        <f>IFERROR(IF(AND(AF762="Probabilidad",AF763="Probabilidad"),(AL762-(+AL762*AK763)),IF(AND(AF762="Impacto",AF763="Probabilidad"),(AL761-(+AL761*AK763)),IF(AF763="Impacto",AL762,""))),"")</f>
        <v>3.5999999999999997E-2</v>
      </c>
      <c r="AM763" s="815">
        <f>IFERROR(IF(AND(AF762="Impacto",AF763="Impacto"),(AM762-(+AM762*AK763)),IF(AND(AF762="Probabilidad",AF763="Impacto"),(AM761-(+AM761*AK763)),IF(AF763="Probabilidad",AM762,""))),"")</f>
        <v>0.44999999999999996</v>
      </c>
      <c r="AN763" s="751" t="s">
        <v>223</v>
      </c>
      <c r="AO763" s="751" t="s">
        <v>443</v>
      </c>
      <c r="AP763" s="751" t="s">
        <v>241</v>
      </c>
      <c r="AQ763" s="751" t="s">
        <v>226</v>
      </c>
      <c r="AR763" s="1013"/>
      <c r="AS763" s="1767"/>
      <c r="AT763" s="1767"/>
      <c r="AU763" s="1769"/>
      <c r="AV763" s="1767"/>
      <c r="AW763" s="1767"/>
      <c r="AX763" s="1769"/>
      <c r="AY763" s="1769"/>
      <c r="AZ763" s="1769"/>
      <c r="BA763" s="1774"/>
      <c r="BB763" s="789"/>
      <c r="BC763" s="789"/>
      <c r="BD763" s="822" t="str">
        <f t="shared" si="63"/>
        <v/>
      </c>
      <c r="BE763" s="774"/>
      <c r="BF763" s="774"/>
      <c r="BG763" s="774"/>
      <c r="BH763" s="774"/>
      <c r="BI763" s="789"/>
      <c r="BJ763" s="789"/>
      <c r="BK763" s="789"/>
      <c r="BL763" s="789"/>
      <c r="BM763" s="791"/>
      <c r="BN763" s="791"/>
      <c r="BO763" s="791"/>
      <c r="BP763" s="791"/>
      <c r="BQ763" s="792"/>
      <c r="BR763" s="796"/>
      <c r="BS763" s="884"/>
      <c r="BT763" s="884"/>
      <c r="BU763" s="1051"/>
      <c r="BV763" s="1191"/>
      <c r="BW763" s="1191"/>
      <c r="BX763" s="1837"/>
      <c r="BY763" s="1853"/>
      <c r="BZ763" s="998"/>
    </row>
    <row r="764" spans="1:78" ht="168" thickBot="1" x14ac:dyDescent="0.25">
      <c r="A764" s="1817"/>
      <c r="B764" s="1818"/>
      <c r="C764" s="1819"/>
      <c r="D764" s="1908"/>
      <c r="E764" s="1908"/>
      <c r="F764" s="1759"/>
      <c r="G764" s="996"/>
      <c r="H764" s="1014"/>
      <c r="I764" s="1775"/>
      <c r="J764" s="1768"/>
      <c r="K764" s="1023"/>
      <c r="L764" s="996"/>
      <c r="M764" s="1170"/>
      <c r="N764" s="996"/>
      <c r="O764" s="996"/>
      <c r="P764" s="1192"/>
      <c r="Q764" s="1828"/>
      <c r="R764" s="1014"/>
      <c r="S764" s="1826"/>
      <c r="T764" s="1775"/>
      <c r="U764" s="1826"/>
      <c r="V764" s="1775"/>
      <c r="W764" s="1826"/>
      <c r="X764" s="1782"/>
      <c r="Y764" s="1826"/>
      <c r="Z764" s="1826"/>
      <c r="AA764" s="1770"/>
      <c r="AB764" s="773">
        <v>6</v>
      </c>
      <c r="AC764" s="757" t="s">
        <v>2231</v>
      </c>
      <c r="AD764" s="757">
        <v>4.5999999999999996</v>
      </c>
      <c r="AE764" s="757" t="s">
        <v>1574</v>
      </c>
      <c r="AF764" s="896" t="str">
        <f t="shared" si="64"/>
        <v>Impacto</v>
      </c>
      <c r="AG764" s="888" t="s">
        <v>264</v>
      </c>
      <c r="AH764" s="887">
        <f t="shared" si="65"/>
        <v>0.1</v>
      </c>
      <c r="AI764" s="888" t="s">
        <v>1802</v>
      </c>
      <c r="AJ764" s="887">
        <f t="shared" si="66"/>
        <v>0.15</v>
      </c>
      <c r="AK764" s="889">
        <f t="shared" si="67"/>
        <v>0.25</v>
      </c>
      <c r="AL764" s="935">
        <f>IFERROR(IF(AND(AF763="Probabilidad",AF764="Probabilidad"),(AL763-(+AL763*AK764)),IF(AND(AF763="Impacto",AF764="Probabilidad"),(AL762-(+AL762*AK764)),IF(AF764="Impacto",AL763,""))),"")</f>
        <v>3.5999999999999997E-2</v>
      </c>
      <c r="AM764" s="935">
        <f>IFERROR(IF(AND(AF763="Impacto",AF764="Impacto"),(AM763-(+AM763*AK764)),IF(AND(AF763="Probabilidad",AF764="Impacto"),(AM762-(+AM762*AK764)),IF(AF764="Probabilidad",AM763,""))),"")</f>
        <v>0.33749999999999997</v>
      </c>
      <c r="AN764" s="751" t="s">
        <v>223</v>
      </c>
      <c r="AO764" s="51" t="s">
        <v>291</v>
      </c>
      <c r="AP764" s="751" t="s">
        <v>241</v>
      </c>
      <c r="AQ764" s="751" t="s">
        <v>226</v>
      </c>
      <c r="AR764" s="1014"/>
      <c r="AS764" s="1768"/>
      <c r="AT764" s="1768"/>
      <c r="AU764" s="1770"/>
      <c r="AV764" s="1768"/>
      <c r="AW764" s="1768"/>
      <c r="AX764" s="1770"/>
      <c r="AY764" s="1770"/>
      <c r="AZ764" s="1770"/>
      <c r="BA764" s="1775"/>
      <c r="BB764" s="770"/>
      <c r="BC764" s="770"/>
      <c r="BD764" s="762" t="str">
        <f t="shared" si="63"/>
        <v/>
      </c>
      <c r="BE764" s="757"/>
      <c r="BF764" s="757"/>
      <c r="BG764" s="757"/>
      <c r="BH764" s="757"/>
      <c r="BI764" s="770"/>
      <c r="BJ764" s="770"/>
      <c r="BK764" s="770"/>
      <c r="BL764" s="770"/>
      <c r="BM764" s="749"/>
      <c r="BN764" s="749"/>
      <c r="BO764" s="749"/>
      <c r="BP764" s="749"/>
      <c r="BQ764" s="766"/>
      <c r="BR764" s="890"/>
      <c r="BS764" s="891"/>
      <c r="BT764" s="891"/>
      <c r="BU764" s="1052"/>
      <c r="BV764" s="1192"/>
      <c r="BW764" s="1192"/>
      <c r="BX764" s="1838"/>
      <c r="BY764" s="1854"/>
      <c r="BZ764" s="999"/>
    </row>
    <row r="765" spans="1:78" ht="145" x14ac:dyDescent="0.2">
      <c r="A765" s="1817"/>
      <c r="B765" s="1818"/>
      <c r="C765" s="1819"/>
      <c r="D765" s="1908" t="s">
        <v>1387</v>
      </c>
      <c r="E765" s="1908" t="s">
        <v>1033</v>
      </c>
      <c r="F765" s="1759">
        <v>25</v>
      </c>
      <c r="G765" s="994" t="s">
        <v>2232</v>
      </c>
      <c r="H765" s="1012" t="s">
        <v>1247</v>
      </c>
      <c r="I765" s="1015" t="s">
        <v>1218</v>
      </c>
      <c r="J765" s="1812" t="str">
        <f>IF(D765="","",IF(D765="RG",[1]Árbol!A776,IF(D765="RIC",[1]Árbol!A776,IF(D765="RLAFT",[1]Árbol!A776,IF(D765="RF",[1]Árbol!A776,IF(I765="","",(CONCATENATE(I765," ",$M$3," ",G765," ",$M$4," ",O765," ",$M$5," ",N765))))))))</f>
        <v>Pérdida de confidencialidad e integridad de Servicio de internet - Sede Principal  1. Destrucción de equipo o medios
2. Hurto de equipo
3. Daños de cables o fibras debido a proyectos de construccion o mantenientos de la Ciudad  1. Uso inadecuado o descuidado del control de acceso físico a las edificaciones y los recintos
2. Ausencia de protección física de la edificación, puertas y ventanas
3. Conexión deficiente de los cables
4. Punto único de falla.</v>
      </c>
      <c r="K765" s="1021" t="s">
        <v>313</v>
      </c>
      <c r="L765" s="994" t="s">
        <v>1179</v>
      </c>
      <c r="M765" s="1168" t="s">
        <v>1389</v>
      </c>
      <c r="N765" s="994" t="s">
        <v>2233</v>
      </c>
      <c r="O765" s="994" t="s">
        <v>2234</v>
      </c>
      <c r="P765" s="1075" t="s">
        <v>1392</v>
      </c>
      <c r="Q765" s="1133" t="s">
        <v>1392</v>
      </c>
      <c r="R765" s="1012" t="s">
        <v>217</v>
      </c>
      <c r="S765" s="1824">
        <f>IF(R765="Muy Alta",100%,IF(R765="Alta",80%,IF(R765="Media",60%,IF(R765="Baja",40%,IF(R765="Muy Baja",20%,"")))))</f>
        <v>0.6</v>
      </c>
      <c r="T765" s="1015" t="s">
        <v>317</v>
      </c>
      <c r="U765" s="1824">
        <f>IF(T765="Catastrófico",100%,IF(T765="Mayor",80%,IF(T765="Moderado",60%,IF(T765="Menor",40%,IF(T765="Leve",20%,"")))))</f>
        <v>0.2</v>
      </c>
      <c r="V765" s="1015" t="s">
        <v>218</v>
      </c>
      <c r="W765" s="1824">
        <f>IF(V765="Catastrófico",100%,IF(V765="Mayor",80%,IF(V765="Moderado",60%,IF(V765="Menor",40%,IF(V765="Leve",20%,"")))))</f>
        <v>0.6</v>
      </c>
      <c r="X765" s="1029" t="str">
        <f>IF(Y765=100%,"Catastrófico",IF(Y765=80%,"Mayor",IF(Y765=60%,"Moderado",IF(Y765=40%,"Menor",IF(Y765=20%,"Leve","")))))</f>
        <v>Moderado</v>
      </c>
      <c r="Y765" s="1824">
        <f>IF(AND(U765="",W765=""),"",MAX(U765,W765))</f>
        <v>0.6</v>
      </c>
      <c r="Z765" s="1824" t="str">
        <f>CONCATENATE(R765,X765)</f>
        <v>MediaModerado</v>
      </c>
      <c r="AA765" s="1032" t="str">
        <f>IF(Z765="Muy AltaLeve","Alto",IF(Z765="Muy AltaMenor","Alto",IF(Z765="Muy AltaModerado","Alto",IF(Z765="Muy AltaMayor","Alto",IF(Z765="Muy AltaCatastrófico","Extremo",IF(Z765="AltaLeve","Moderado",IF(Z765="AltaMenor","Moderado",IF(Z765="AltaModerado","Alto",IF(Z765="AltaMayor","Alto",IF(Z765="AltaCatastrófico","Extremo",IF(Z765="MediaLeve","Moderado",IF(Z765="MediaMenor","Moderado",IF(Z765="MediaModerado","Moderado",IF(Z765="MediaMayor","Alto",IF(Z765="MediaCatastrófico","Extremo",IF(Z765="BajaLeve","Bajo",IF(Z765="BajaMenor","Moderado",IF(Z765="BajaModerado","Moderado",IF(Z765="BajaMayor","Alto",IF(Z765="BajaCatastrófico","Extremo",IF(Z765="Muy BajaLeve","Bajo",IF(Z765="Muy BajaMenor","Bajo",IF(Z765="Muy BajaModerado","Moderado",IF(Z765="Muy BajaMayor","Alto",IF(Z765="Muy BajaCatastrófico","Extremo","")))))))))))))))))))))))))</f>
        <v>Moderado</v>
      </c>
      <c r="AB765" s="97">
        <v>1</v>
      </c>
      <c r="AC765" s="9" t="s">
        <v>2235</v>
      </c>
      <c r="AD765" s="9">
        <v>3.4</v>
      </c>
      <c r="AE765" s="9" t="s">
        <v>1574</v>
      </c>
      <c r="AF765" s="99" t="str">
        <f t="shared" si="64"/>
        <v>Probabilidad</v>
      </c>
      <c r="AG765" s="10" t="s">
        <v>221</v>
      </c>
      <c r="AH765" s="787">
        <f t="shared" si="65"/>
        <v>0.25</v>
      </c>
      <c r="AI765" s="10" t="s">
        <v>222</v>
      </c>
      <c r="AJ765" s="787">
        <f t="shared" si="66"/>
        <v>0.15</v>
      </c>
      <c r="AK765" s="101">
        <f t="shared" si="67"/>
        <v>0.4</v>
      </c>
      <c r="AL765" s="100">
        <f>IFERROR(IF(AF765="Probabilidad",(S765-(+S765*AK765)),IF(AF765="Impacto",S765,"")),"")</f>
        <v>0.36</v>
      </c>
      <c r="AM765" s="100">
        <f>IFERROR(IF(AF765="Impacto",(Y765-(+Y765*AK765)),IF(AF765="Probabilidad",Y765,"")),"")</f>
        <v>0.6</v>
      </c>
      <c r="AN765" s="50" t="s">
        <v>223</v>
      </c>
      <c r="AO765" s="50" t="s">
        <v>443</v>
      </c>
      <c r="AP765" s="50" t="s">
        <v>241</v>
      </c>
      <c r="AQ765" s="50" t="s">
        <v>226</v>
      </c>
      <c r="AR765" s="1764" t="s">
        <v>2236</v>
      </c>
      <c r="AS765" s="1035">
        <f>S765</f>
        <v>0.6</v>
      </c>
      <c r="AT765" s="1035">
        <f>IF(AL765="","",MIN(AL765:AL770))</f>
        <v>0.108</v>
      </c>
      <c r="AU765" s="1032" t="str">
        <f>IFERROR(IF(AT765="","",IF(AT765&lt;=0.2,"Muy Baja",IF(AT765&lt;=0.4,"Baja",IF(AT765&lt;=0.6,"Media",IF(AT765&lt;=0.8,"Alta","Muy Alta"))))),"")</f>
        <v>Muy Baja</v>
      </c>
      <c r="AV765" s="1035">
        <f>Y765</f>
        <v>0.6</v>
      </c>
      <c r="AW765" s="1035">
        <f>IF(AM765="","",MIN(AM765:AM770))</f>
        <v>0.44999999999999996</v>
      </c>
      <c r="AX765" s="1032" t="str">
        <f>IFERROR(IF(AW765="","",IF(AW765&lt;=0.2,"Leve",IF(AW765&lt;=0.4,"Menor",IF(AW765&lt;=0.6,"Moderado",IF(AW765&lt;=0.8,"Mayor","Catastrófico"))))),"")</f>
        <v>Moderado</v>
      </c>
      <c r="AY765" s="1032" t="str">
        <f>AA765</f>
        <v>Moderado</v>
      </c>
      <c r="AZ765" s="1032" t="str">
        <f>IFERROR(IF(OR(AND(AU765="Muy Baja",AX765="Leve"),AND(AU765="Muy Baja",AX765="Menor"),AND(AU765="Baja",AX765="Leve")),"Bajo",IF(OR(AND(AU765="Muy baja",AX765="Moderado"),AND(AU765="Baja",AX765="Menor"),AND(AU765="Baja",AX765="Moderado"),AND(AU765="Media",AX765="Leve"),AND(AU765="Media",AX765="Menor"),AND(AU765="Media",AX765="Moderado"),AND(AU765="Alta",AX765="Leve"),AND(AU765="Alta",AX765="Menor")),"Moderado",IF(OR(AND(AU765="Muy Baja",AX765="Mayor"),AND(AU765="Baja",AX765="Mayor"),AND(AU765="Media",AX765="Mayor"),AND(AU765="Alta",AX765="Moderado"),AND(AU765="Alta",AX765="Mayor"),AND(AU765="Muy Alta",AX765="Leve"),AND(AU765="Muy Alta",AX765="Menor"),AND(AU765="Muy Alta",AX765="Moderado"),AND(AU765="Muy Alta",AX765="Mayor")),"Alto",IF(OR(AND(AU765="Muy Baja",AX765="Catastrófico"),AND(AU765="Baja",AX765="Catastrófico"),AND(AU765="Media",AX765="Catastrófico"),AND(AU765="Alta",AX765="Catastrófico"),AND(AU765="Muy Alta",AX765="Catastrófico")),"Extremo","")))),"")</f>
        <v>Moderado</v>
      </c>
      <c r="BA765" s="1015" t="s">
        <v>228</v>
      </c>
      <c r="BB765" s="46" t="s">
        <v>2237</v>
      </c>
      <c r="BC765" s="46" t="s">
        <v>2093</v>
      </c>
      <c r="BD765" s="103">
        <f t="shared" si="63"/>
        <v>4</v>
      </c>
      <c r="BE765" s="9">
        <v>1</v>
      </c>
      <c r="BF765" s="9">
        <v>1</v>
      </c>
      <c r="BG765" s="9">
        <v>1</v>
      </c>
      <c r="BH765" s="9">
        <v>1</v>
      </c>
      <c r="BI765" s="46" t="s">
        <v>1748</v>
      </c>
      <c r="BJ765" s="46" t="s">
        <v>2238</v>
      </c>
      <c r="BK765" s="46"/>
      <c r="BL765" s="46"/>
      <c r="BM765" s="48"/>
      <c r="BN765" s="48"/>
      <c r="BO765" s="48"/>
      <c r="BP765" s="48"/>
      <c r="BQ765" s="104"/>
      <c r="BR765" s="797"/>
      <c r="BS765" s="883"/>
      <c r="BT765" s="883"/>
      <c r="BU765" s="1050"/>
      <c r="BV765" s="1075"/>
      <c r="BW765" s="1075"/>
      <c r="BX765" s="1836"/>
      <c r="BY765" s="1852"/>
      <c r="BZ765" s="997"/>
    </row>
    <row r="766" spans="1:78" ht="167" x14ac:dyDescent="0.2">
      <c r="A766" s="1817"/>
      <c r="B766" s="1818"/>
      <c r="C766" s="1819"/>
      <c r="D766" s="1908"/>
      <c r="E766" s="1908"/>
      <c r="F766" s="1759"/>
      <c r="G766" s="995"/>
      <c r="H766" s="1013"/>
      <c r="I766" s="1774"/>
      <c r="J766" s="1767"/>
      <c r="K766" s="1022"/>
      <c r="L766" s="995"/>
      <c r="M766" s="1169"/>
      <c r="N766" s="995"/>
      <c r="O766" s="995"/>
      <c r="P766" s="1191"/>
      <c r="Q766" s="1827"/>
      <c r="R766" s="1013"/>
      <c r="S766" s="1825"/>
      <c r="T766" s="1774"/>
      <c r="U766" s="1825"/>
      <c r="V766" s="1774"/>
      <c r="W766" s="1825"/>
      <c r="X766" s="1781"/>
      <c r="Y766" s="1825"/>
      <c r="Z766" s="1825"/>
      <c r="AA766" s="1769"/>
      <c r="AB766" s="812">
        <v>2</v>
      </c>
      <c r="AC766" s="774" t="s">
        <v>2222</v>
      </c>
      <c r="AD766" s="774">
        <v>1.2</v>
      </c>
      <c r="AE766" s="774" t="s">
        <v>1574</v>
      </c>
      <c r="AF766" s="813" t="str">
        <f t="shared" si="64"/>
        <v>Probabilidad</v>
      </c>
      <c r="AG766" s="780" t="s">
        <v>221</v>
      </c>
      <c r="AH766" s="790">
        <f t="shared" si="65"/>
        <v>0.25</v>
      </c>
      <c r="AI766" s="780" t="s">
        <v>222</v>
      </c>
      <c r="AJ766" s="790">
        <f t="shared" si="66"/>
        <v>0.15</v>
      </c>
      <c r="AK766" s="814">
        <f t="shared" si="67"/>
        <v>0.4</v>
      </c>
      <c r="AL766" s="815">
        <f>IFERROR(IF(AND(AF765="Probabilidad",AF766="Probabilidad"),(AL765-(+AL765*AK766)),IF(AF766="Probabilidad",(S765-(+S765*AK766)),IF(AF766="Impacto",AL765,""))),"")</f>
        <v>0.216</v>
      </c>
      <c r="AM766" s="815">
        <f>IFERROR(IF(AND(AF765="Impacto",AF766="Impacto"),(AM765-(+AM765*AK766)),IF(AF766="Impacto",(Y765-(Y765*AK766)),IF(AF766="Probabilidad",AM765,""))),"")</f>
        <v>0.6</v>
      </c>
      <c r="AN766" s="751" t="s">
        <v>223</v>
      </c>
      <c r="AO766" s="751" t="s">
        <v>291</v>
      </c>
      <c r="AP766" s="751" t="s">
        <v>241</v>
      </c>
      <c r="AQ766" s="751" t="s">
        <v>226</v>
      </c>
      <c r="AR766" s="1013"/>
      <c r="AS766" s="1767"/>
      <c r="AT766" s="1767"/>
      <c r="AU766" s="1769"/>
      <c r="AV766" s="1767"/>
      <c r="AW766" s="1767"/>
      <c r="AX766" s="1769"/>
      <c r="AY766" s="1769"/>
      <c r="AZ766" s="1769"/>
      <c r="BA766" s="1774"/>
      <c r="BB766" s="789"/>
      <c r="BC766" s="789"/>
      <c r="BD766" s="822" t="str">
        <f t="shared" si="63"/>
        <v/>
      </c>
      <c r="BE766" s="774"/>
      <c r="BF766" s="774"/>
      <c r="BG766" s="774"/>
      <c r="BH766" s="774"/>
      <c r="BI766" s="789"/>
      <c r="BJ766" s="789"/>
      <c r="BK766" s="789"/>
      <c r="BL766" s="789"/>
      <c r="BM766" s="791"/>
      <c r="BN766" s="791"/>
      <c r="BO766" s="791"/>
      <c r="BP766" s="791"/>
      <c r="BQ766" s="792"/>
      <c r="BR766" s="796"/>
      <c r="BS766" s="884"/>
      <c r="BT766" s="884"/>
      <c r="BU766" s="1051"/>
      <c r="BV766" s="1191"/>
      <c r="BW766" s="1191"/>
      <c r="BX766" s="1837"/>
      <c r="BY766" s="1853"/>
      <c r="BZ766" s="998"/>
    </row>
    <row r="767" spans="1:78" ht="145" x14ac:dyDescent="0.2">
      <c r="A767" s="1817"/>
      <c r="B767" s="1818"/>
      <c r="C767" s="1819"/>
      <c r="D767" s="1908"/>
      <c r="E767" s="1908"/>
      <c r="F767" s="1759"/>
      <c r="G767" s="995"/>
      <c r="H767" s="1013"/>
      <c r="I767" s="1774"/>
      <c r="J767" s="1767"/>
      <c r="K767" s="1022"/>
      <c r="L767" s="995"/>
      <c r="M767" s="1169"/>
      <c r="N767" s="995"/>
      <c r="O767" s="995"/>
      <c r="P767" s="1191"/>
      <c r="Q767" s="1827"/>
      <c r="R767" s="1013"/>
      <c r="S767" s="1825"/>
      <c r="T767" s="1774"/>
      <c r="U767" s="1825"/>
      <c r="V767" s="1774"/>
      <c r="W767" s="1825"/>
      <c r="X767" s="1781"/>
      <c r="Y767" s="1825"/>
      <c r="Z767" s="1825"/>
      <c r="AA767" s="1769"/>
      <c r="AB767" s="812">
        <v>3</v>
      </c>
      <c r="AC767" s="774" t="s">
        <v>2239</v>
      </c>
      <c r="AD767" s="774" t="s">
        <v>607</v>
      </c>
      <c r="AE767" s="774" t="s">
        <v>1574</v>
      </c>
      <c r="AF767" s="813" t="str">
        <f t="shared" si="64"/>
        <v>Impacto</v>
      </c>
      <c r="AG767" s="780" t="s">
        <v>264</v>
      </c>
      <c r="AH767" s="790">
        <f t="shared" si="65"/>
        <v>0.1</v>
      </c>
      <c r="AI767" s="780" t="s">
        <v>222</v>
      </c>
      <c r="AJ767" s="790">
        <f t="shared" si="66"/>
        <v>0.15</v>
      </c>
      <c r="AK767" s="814">
        <f t="shared" si="67"/>
        <v>0.25</v>
      </c>
      <c r="AL767" s="815">
        <f>IFERROR(IF(AND(AF766="Probabilidad",AF767="Probabilidad"),(AL766-(+AL766*AK767)),IF(AND(AF766="Impacto",AF767="Probabilidad"),(AL765-(+AL765*AK767)),IF(AF767="Impacto",AL766,""))),"")</f>
        <v>0.216</v>
      </c>
      <c r="AM767" s="815">
        <f>IFERROR(IF(AND(AF766="Impacto",AF767="Impacto"),(AM766-(+AM766*AK767)),IF(AND(AF766="Probabilidad",AF767="Impacto"),(AM765-(+AM765*AK767)),IF(AF767="Probabilidad",AM766,""))),"")</f>
        <v>0.44999999999999996</v>
      </c>
      <c r="AN767" s="751" t="s">
        <v>223</v>
      </c>
      <c r="AO767" s="751" t="s">
        <v>443</v>
      </c>
      <c r="AP767" s="751" t="s">
        <v>241</v>
      </c>
      <c r="AQ767" s="751" t="s">
        <v>226</v>
      </c>
      <c r="AR767" s="1013"/>
      <c r="AS767" s="1767"/>
      <c r="AT767" s="1767"/>
      <c r="AU767" s="1769"/>
      <c r="AV767" s="1767"/>
      <c r="AW767" s="1767"/>
      <c r="AX767" s="1769"/>
      <c r="AY767" s="1769"/>
      <c r="AZ767" s="1769"/>
      <c r="BA767" s="1774"/>
      <c r="BB767" s="789"/>
      <c r="BC767" s="789"/>
      <c r="BD767" s="822" t="str">
        <f t="shared" si="63"/>
        <v/>
      </c>
      <c r="BE767" s="774"/>
      <c r="BF767" s="774"/>
      <c r="BG767" s="774"/>
      <c r="BH767" s="774"/>
      <c r="BI767" s="789"/>
      <c r="BJ767" s="789"/>
      <c r="BK767" s="789"/>
      <c r="BL767" s="789"/>
      <c r="BM767" s="791"/>
      <c r="BN767" s="791"/>
      <c r="BO767" s="791"/>
      <c r="BP767" s="791"/>
      <c r="BQ767" s="792"/>
      <c r="BR767" s="796"/>
      <c r="BS767" s="884"/>
      <c r="BT767" s="884"/>
      <c r="BU767" s="1051"/>
      <c r="BV767" s="1191"/>
      <c r="BW767" s="1191"/>
      <c r="BX767" s="1837"/>
      <c r="BY767" s="1853"/>
      <c r="BZ767" s="998"/>
    </row>
    <row r="768" spans="1:78" ht="167" x14ac:dyDescent="0.2">
      <c r="A768" s="1817"/>
      <c r="B768" s="1818"/>
      <c r="C768" s="1819"/>
      <c r="D768" s="1908"/>
      <c r="E768" s="1908"/>
      <c r="F768" s="1759"/>
      <c r="G768" s="995"/>
      <c r="H768" s="1013"/>
      <c r="I768" s="1774"/>
      <c r="J768" s="1767"/>
      <c r="K768" s="1022"/>
      <c r="L768" s="995"/>
      <c r="M768" s="1169"/>
      <c r="N768" s="995"/>
      <c r="O768" s="995"/>
      <c r="P768" s="1191"/>
      <c r="Q768" s="1827"/>
      <c r="R768" s="1013"/>
      <c r="S768" s="1825"/>
      <c r="T768" s="1774"/>
      <c r="U768" s="1825"/>
      <c r="V768" s="1774"/>
      <c r="W768" s="1825"/>
      <c r="X768" s="1781"/>
      <c r="Y768" s="1825"/>
      <c r="Z768" s="1825"/>
      <c r="AA768" s="1769"/>
      <c r="AB768" s="812">
        <v>4</v>
      </c>
      <c r="AC768" s="774" t="s">
        <v>2240</v>
      </c>
      <c r="AD768" s="774">
        <v>3.4</v>
      </c>
      <c r="AE768" s="774" t="s">
        <v>1574</v>
      </c>
      <c r="AF768" s="813" t="str">
        <f t="shared" si="64"/>
        <v>Probabilidad</v>
      </c>
      <c r="AG768" s="780" t="s">
        <v>221</v>
      </c>
      <c r="AH768" s="790">
        <f t="shared" si="65"/>
        <v>0.25</v>
      </c>
      <c r="AI768" s="780" t="s">
        <v>734</v>
      </c>
      <c r="AJ768" s="790">
        <f t="shared" si="66"/>
        <v>0.25</v>
      </c>
      <c r="AK768" s="814">
        <f t="shared" si="67"/>
        <v>0.5</v>
      </c>
      <c r="AL768" s="815">
        <f>IFERROR(IF(AND(AF767="Probabilidad",AF768="Probabilidad"),(AL767-(+AL767*AK768)),IF(AND(AF767="Impacto",AF768="Probabilidad"),(AL766-(+AL766*AK768)),IF(AF768="Impacto",AL767,""))),"")</f>
        <v>0.108</v>
      </c>
      <c r="AM768" s="815">
        <f>IFERROR(IF(AND(AF767="Impacto",AF768="Impacto"),(AM767-(+AM767*AK768)),IF(AND(AF767="Probabilidad",AF768="Impacto"),(AM766-(+AM766*AK768)),IF(AF768="Probabilidad",AM767,""))),"")</f>
        <v>0.44999999999999996</v>
      </c>
      <c r="AN768" s="751" t="s">
        <v>223</v>
      </c>
      <c r="AO768" s="751" t="s">
        <v>291</v>
      </c>
      <c r="AP768" s="751" t="s">
        <v>241</v>
      </c>
      <c r="AQ768" s="751" t="s">
        <v>226</v>
      </c>
      <c r="AR768" s="1013"/>
      <c r="AS768" s="1767"/>
      <c r="AT768" s="1767"/>
      <c r="AU768" s="1769"/>
      <c r="AV768" s="1767"/>
      <c r="AW768" s="1767"/>
      <c r="AX768" s="1769"/>
      <c r="AY768" s="1769"/>
      <c r="AZ768" s="1769"/>
      <c r="BA768" s="1774"/>
      <c r="BB768" s="789"/>
      <c r="BC768" s="789"/>
      <c r="BD768" s="822" t="str">
        <f t="shared" si="63"/>
        <v/>
      </c>
      <c r="BE768" s="774"/>
      <c r="BF768" s="774"/>
      <c r="BG768" s="774"/>
      <c r="BH768" s="774"/>
      <c r="BI768" s="789"/>
      <c r="BJ768" s="789"/>
      <c r="BK768" s="789"/>
      <c r="BL768" s="789"/>
      <c r="BM768" s="791"/>
      <c r="BN768" s="791"/>
      <c r="BO768" s="791"/>
      <c r="BP768" s="791"/>
      <c r="BQ768" s="792"/>
      <c r="BR768" s="796"/>
      <c r="BS768" s="884"/>
      <c r="BT768" s="884"/>
      <c r="BU768" s="1051"/>
      <c r="BV768" s="1191"/>
      <c r="BW768" s="1191"/>
      <c r="BX768" s="1837"/>
      <c r="BY768" s="1853"/>
      <c r="BZ768" s="998"/>
    </row>
    <row r="769" spans="1:78" ht="16" x14ac:dyDescent="0.2">
      <c r="A769" s="1817"/>
      <c r="B769" s="1818"/>
      <c r="C769" s="1819"/>
      <c r="D769" s="1908"/>
      <c r="E769" s="1908"/>
      <c r="F769" s="1759"/>
      <c r="G769" s="995"/>
      <c r="H769" s="1013"/>
      <c r="I769" s="1774"/>
      <c r="J769" s="1767"/>
      <c r="K769" s="1022"/>
      <c r="L769" s="995"/>
      <c r="M769" s="1169"/>
      <c r="N769" s="995"/>
      <c r="O769" s="995"/>
      <c r="P769" s="1191"/>
      <c r="Q769" s="1827"/>
      <c r="R769" s="1013"/>
      <c r="S769" s="1825"/>
      <c r="T769" s="1774"/>
      <c r="U769" s="1825"/>
      <c r="V769" s="1774"/>
      <c r="W769" s="1825"/>
      <c r="X769" s="1781"/>
      <c r="Y769" s="1825"/>
      <c r="Z769" s="1825"/>
      <c r="AA769" s="1769"/>
      <c r="AB769" s="812">
        <v>5</v>
      </c>
      <c r="AC769" s="774"/>
      <c r="AD769" s="774"/>
      <c r="AE769" s="774"/>
      <c r="AF769" s="813" t="str">
        <f t="shared" si="64"/>
        <v/>
      </c>
      <c r="AG769" s="780"/>
      <c r="AH769" s="790" t="str">
        <f t="shared" si="65"/>
        <v/>
      </c>
      <c r="AI769" s="780"/>
      <c r="AJ769" s="790" t="str">
        <f t="shared" si="66"/>
        <v/>
      </c>
      <c r="AK769" s="814" t="str">
        <f t="shared" si="67"/>
        <v/>
      </c>
      <c r="AL769" s="815" t="str">
        <f>IFERROR(IF(AND(AF768="Probabilidad",AF769="Probabilidad"),(AL768-(+AL768*AK769)),IF(AND(AF768="Impacto",AF769="Probabilidad"),(AL767-(+AL767*AK769)),IF(AF769="Impacto",AL768,""))),"")</f>
        <v/>
      </c>
      <c r="AM769" s="815" t="str">
        <f>IFERROR(IF(AND(AF768="Impacto",AF769="Impacto"),(AM768-(+AM768*AK769)),IF(AND(AF768="Probabilidad",AF769="Impacto"),(AM767-(+AM767*AK769)),IF(AF769="Probabilidad",AM768,""))),"")</f>
        <v/>
      </c>
      <c r="AN769" s="751"/>
      <c r="AO769" s="751"/>
      <c r="AP769" s="751"/>
      <c r="AQ769" s="751"/>
      <c r="AR769" s="1013"/>
      <c r="AS769" s="1767"/>
      <c r="AT769" s="1767"/>
      <c r="AU769" s="1769"/>
      <c r="AV769" s="1767"/>
      <c r="AW769" s="1767"/>
      <c r="AX769" s="1769"/>
      <c r="AY769" s="1769"/>
      <c r="AZ769" s="1769"/>
      <c r="BA769" s="1774"/>
      <c r="BB769" s="789"/>
      <c r="BC769" s="789"/>
      <c r="BD769" s="822" t="str">
        <f t="shared" si="63"/>
        <v/>
      </c>
      <c r="BE769" s="774"/>
      <c r="BF769" s="774"/>
      <c r="BG769" s="774"/>
      <c r="BH769" s="774"/>
      <c r="BI769" s="789"/>
      <c r="BJ769" s="789"/>
      <c r="BK769" s="789"/>
      <c r="BL769" s="789"/>
      <c r="BM769" s="791"/>
      <c r="BN769" s="791"/>
      <c r="BO769" s="791"/>
      <c r="BP769" s="791"/>
      <c r="BQ769" s="792"/>
      <c r="BR769" s="796"/>
      <c r="BS769" s="884"/>
      <c r="BT769" s="884"/>
      <c r="BU769" s="1051"/>
      <c r="BV769" s="1191"/>
      <c r="BW769" s="1191"/>
      <c r="BX769" s="1837"/>
      <c r="BY769" s="1853"/>
      <c r="BZ769" s="998"/>
    </row>
    <row r="770" spans="1:78" ht="17" thickBot="1" x14ac:dyDescent="0.25">
      <c r="A770" s="1817"/>
      <c r="B770" s="1818"/>
      <c r="C770" s="1819"/>
      <c r="D770" s="1908"/>
      <c r="E770" s="1908"/>
      <c r="F770" s="1759"/>
      <c r="G770" s="996"/>
      <c r="H770" s="1014"/>
      <c r="I770" s="1775"/>
      <c r="J770" s="1768"/>
      <c r="K770" s="1023"/>
      <c r="L770" s="996"/>
      <c r="M770" s="1170"/>
      <c r="N770" s="996"/>
      <c r="O770" s="996"/>
      <c r="P770" s="1192"/>
      <c r="Q770" s="1828"/>
      <c r="R770" s="1014"/>
      <c r="S770" s="1826"/>
      <c r="T770" s="1775"/>
      <c r="U770" s="1826"/>
      <c r="V770" s="1775"/>
      <c r="W770" s="1826"/>
      <c r="X770" s="1782"/>
      <c r="Y770" s="1826"/>
      <c r="Z770" s="1826"/>
      <c r="AA770" s="1770"/>
      <c r="AB770" s="773">
        <v>6</v>
      </c>
      <c r="AC770" s="757"/>
      <c r="AD770" s="757"/>
      <c r="AE770" s="757"/>
      <c r="AF770" s="896" t="str">
        <f t="shared" si="64"/>
        <v/>
      </c>
      <c r="AG770" s="888"/>
      <c r="AH770" s="887" t="str">
        <f t="shared" si="65"/>
        <v/>
      </c>
      <c r="AI770" s="888"/>
      <c r="AJ770" s="887" t="str">
        <f t="shared" si="66"/>
        <v/>
      </c>
      <c r="AK770" s="889" t="str">
        <f t="shared" si="67"/>
        <v/>
      </c>
      <c r="AL770" s="935" t="str">
        <f>IFERROR(IF(AND(AF769="Probabilidad",AF770="Probabilidad"),(AL769-(+AL769*AK770)),IF(AND(AF769="Impacto",AF770="Probabilidad"),(AL768-(+AL768*AK770)),IF(AF770="Impacto",AL769,""))),"")</f>
        <v/>
      </c>
      <c r="AM770" s="935" t="str">
        <f>IFERROR(IF(AND(AF769="Impacto",AF770="Impacto"),(AM769-(+AM769*AK770)),IF(AND(AF769="Probabilidad",AF770="Impacto"),(AM768-(+AM768*AK770)),IF(AF770="Probabilidad",AM769,""))),"")</f>
        <v/>
      </c>
      <c r="AN770" s="51"/>
      <c r="AO770" s="51"/>
      <c r="AP770" s="51"/>
      <c r="AQ770" s="51"/>
      <c r="AR770" s="1014"/>
      <c r="AS770" s="1768"/>
      <c r="AT770" s="1768"/>
      <c r="AU770" s="1770"/>
      <c r="AV770" s="1768"/>
      <c r="AW770" s="1768"/>
      <c r="AX770" s="1770"/>
      <c r="AY770" s="1770"/>
      <c r="AZ770" s="1770"/>
      <c r="BA770" s="1775"/>
      <c r="BB770" s="770"/>
      <c r="BC770" s="770"/>
      <c r="BD770" s="762" t="str">
        <f t="shared" si="63"/>
        <v/>
      </c>
      <c r="BE770" s="757"/>
      <c r="BF770" s="757"/>
      <c r="BG770" s="757"/>
      <c r="BH770" s="757"/>
      <c r="BI770" s="770"/>
      <c r="BJ770" s="770"/>
      <c r="BK770" s="770"/>
      <c r="BL770" s="770"/>
      <c r="BM770" s="749"/>
      <c r="BN770" s="749"/>
      <c r="BO770" s="749"/>
      <c r="BP770" s="749"/>
      <c r="BQ770" s="766"/>
      <c r="BR770" s="890"/>
      <c r="BS770" s="891"/>
      <c r="BT770" s="891"/>
      <c r="BU770" s="1052"/>
      <c r="BV770" s="1192"/>
      <c r="BW770" s="1192"/>
      <c r="BX770" s="1838"/>
      <c r="BY770" s="1854"/>
      <c r="BZ770" s="999"/>
    </row>
    <row r="771" spans="1:78" ht="145" x14ac:dyDescent="0.2">
      <c r="A771" s="1817"/>
      <c r="B771" s="1818"/>
      <c r="C771" s="1819"/>
      <c r="D771" s="1908" t="s">
        <v>1387</v>
      </c>
      <c r="E771" s="1908" t="s">
        <v>1033</v>
      </c>
      <c r="F771" s="1759">
        <v>26</v>
      </c>
      <c r="G771" s="994" t="s">
        <v>2232</v>
      </c>
      <c r="H771" s="1012" t="s">
        <v>1247</v>
      </c>
      <c r="I771" s="1015" t="s">
        <v>1215</v>
      </c>
      <c r="J771" s="1812" t="str">
        <f>IF(D771="","",IF(D771="RG",[1]Árbol!A782,IF(D771="RIC",[1]Árbol!A782,IF(D771="RLAFT",[1]Árbol!A782,IF(D771="RF",[1]Árbol!A782,IF(I771="","",(CONCATENATE(I771," ",$M$3," ",G771," ",$M$4," ",O771," ",$M$5," ",N771))))))))</f>
        <v>Pérdida de Disponibilidad de Servicio de internet - Sede Principal  1. Destrucción de equipo o medios.
2. Hurto de equipo
Falla del equipo de telecomunicaciones
3. Daños de cables o fibras debido a proyectos de construccion o mantenientos de la Ciudad  1. Uso inadecuado o descuidado del control de acceso físico a las edificaciones y los recintos.
2. Ausencia de protección física de la edificación, puertas y ventanas
3. Conexión deficiente de los cables
4. Punto único de falla</v>
      </c>
      <c r="K771" s="1021" t="s">
        <v>313</v>
      </c>
      <c r="L771" s="994" t="s">
        <v>1179</v>
      </c>
      <c r="M771" s="1168" t="s">
        <v>1389</v>
      </c>
      <c r="N771" s="994" t="s">
        <v>2241</v>
      </c>
      <c r="O771" s="994" t="s">
        <v>2242</v>
      </c>
      <c r="P771" s="1075" t="s">
        <v>1392</v>
      </c>
      <c r="Q771" s="1133" t="s">
        <v>1392</v>
      </c>
      <c r="R771" s="1012" t="s">
        <v>217</v>
      </c>
      <c r="S771" s="1824">
        <f>IF(R771="Muy Alta",100%,IF(R771="Alta",80%,IF(R771="Media",60%,IF(R771="Baja",40%,IF(R771="Muy Baja",20%,"")))))</f>
        <v>0.6</v>
      </c>
      <c r="T771" s="1015" t="s">
        <v>317</v>
      </c>
      <c r="U771" s="1824">
        <f>IF(T771="Catastrófico",100%,IF(T771="Mayor",80%,IF(T771="Moderado",60%,IF(T771="Menor",40%,IF(T771="Leve",20%,"")))))</f>
        <v>0.2</v>
      </c>
      <c r="V771" s="1015" t="s">
        <v>251</v>
      </c>
      <c r="W771" s="1824">
        <f>IF(V771="Catastrófico",100%,IF(V771="Mayor",80%,IF(V771="Moderado",60%,IF(V771="Menor",40%,IF(V771="Leve",20%,"")))))</f>
        <v>0.4</v>
      </c>
      <c r="X771" s="1029" t="str">
        <f>IF(Y771=100%,"Catastrófico",IF(Y771=80%,"Mayor",IF(Y771=60%,"Moderado",IF(Y771=40%,"Menor",IF(Y771=20%,"Leve","")))))</f>
        <v>Menor</v>
      </c>
      <c r="Y771" s="1824">
        <f>IF(AND(U771="",W771=""),"",MAX(U771,W771))</f>
        <v>0.4</v>
      </c>
      <c r="Z771" s="1824" t="str">
        <f>CONCATENATE(R771,X771)</f>
        <v>MediaMenor</v>
      </c>
      <c r="AA771" s="1032" t="str">
        <f>IF(Z771="Muy AltaLeve","Alto",IF(Z771="Muy AltaMenor","Alto",IF(Z771="Muy AltaModerado","Alto",IF(Z771="Muy AltaMayor","Alto",IF(Z771="Muy AltaCatastrófico","Extremo",IF(Z771="AltaLeve","Moderado",IF(Z771="AltaMenor","Moderado",IF(Z771="AltaModerado","Alto",IF(Z771="AltaMayor","Alto",IF(Z771="AltaCatastrófico","Extremo",IF(Z771="MediaLeve","Moderado",IF(Z771="MediaMenor","Moderado",IF(Z771="MediaModerado","Moderado",IF(Z771="MediaMayor","Alto",IF(Z771="MediaCatastrófico","Extremo",IF(Z771="BajaLeve","Bajo",IF(Z771="BajaMenor","Moderado",IF(Z771="BajaModerado","Moderado",IF(Z771="BajaMayor","Alto",IF(Z771="BajaCatastrófico","Extremo",IF(Z771="Muy BajaLeve","Bajo",IF(Z771="Muy BajaMenor","Bajo",IF(Z771="Muy BajaModerado","Moderado",IF(Z771="Muy BajaMayor","Alto",IF(Z771="Muy BajaCatastrófico","Extremo","")))))))))))))))))))))))))</f>
        <v>Moderado</v>
      </c>
      <c r="AB771" s="97">
        <v>1</v>
      </c>
      <c r="AC771" s="9" t="s">
        <v>2235</v>
      </c>
      <c r="AD771" s="9">
        <v>3.4</v>
      </c>
      <c r="AE771" s="9" t="s">
        <v>1574</v>
      </c>
      <c r="AF771" s="99" t="str">
        <f t="shared" si="64"/>
        <v>Probabilidad</v>
      </c>
      <c r="AG771" s="10" t="s">
        <v>221</v>
      </c>
      <c r="AH771" s="787">
        <f t="shared" si="65"/>
        <v>0.25</v>
      </c>
      <c r="AI771" s="10" t="s">
        <v>222</v>
      </c>
      <c r="AJ771" s="787">
        <f t="shared" si="66"/>
        <v>0.15</v>
      </c>
      <c r="AK771" s="101">
        <f t="shared" si="67"/>
        <v>0.4</v>
      </c>
      <c r="AL771" s="100">
        <f>IFERROR(IF(AF771="Probabilidad",(S771-(+S771*AK771)),IF(AF771="Impacto",S771,"")),"")</f>
        <v>0.36</v>
      </c>
      <c r="AM771" s="100">
        <f>IFERROR(IF(AF771="Impacto",(Y771-(+Y771*AK771)),IF(AF771="Probabilidad",Y771,"")),"")</f>
        <v>0.4</v>
      </c>
      <c r="AN771" s="50" t="s">
        <v>223</v>
      </c>
      <c r="AO771" s="50" t="s">
        <v>443</v>
      </c>
      <c r="AP771" s="50" t="s">
        <v>241</v>
      </c>
      <c r="AQ771" s="50" t="s">
        <v>226</v>
      </c>
      <c r="AR771" s="1764" t="s">
        <v>2236</v>
      </c>
      <c r="AS771" s="1035">
        <f>S771</f>
        <v>0.6</v>
      </c>
      <c r="AT771" s="1035">
        <f>IF(AL771="","",MIN(AL771:AL776))</f>
        <v>0.216</v>
      </c>
      <c r="AU771" s="1032" t="str">
        <f>IFERROR(IF(AT771="","",IF(AT771&lt;=0.2,"Muy Baja",IF(AT771&lt;=0.4,"Baja",IF(AT771&lt;=0.6,"Media",IF(AT771&lt;=0.8,"Alta","Muy Alta"))))),"")</f>
        <v>Baja</v>
      </c>
      <c r="AV771" s="1035">
        <f>Y771</f>
        <v>0.4</v>
      </c>
      <c r="AW771" s="1035">
        <f>IF(AM771="","",MIN(AM771:AM776))</f>
        <v>0.30000000000000004</v>
      </c>
      <c r="AX771" s="1032" t="str">
        <f>IFERROR(IF(AW771="","",IF(AW771&lt;=0.2,"Leve",IF(AW771&lt;=0.4,"Menor",IF(AW771&lt;=0.6,"Moderado",IF(AW771&lt;=0.8,"Mayor","Catastrófico"))))),"")</f>
        <v>Menor</v>
      </c>
      <c r="AY771" s="1032" t="str">
        <f>AA771</f>
        <v>Moderado</v>
      </c>
      <c r="AZ771" s="1032" t="str">
        <f>IFERROR(IF(OR(AND(AU771="Muy Baja",AX771="Leve"),AND(AU771="Muy Baja",AX771="Menor"),AND(AU771="Baja",AX771="Leve")),"Bajo",IF(OR(AND(AU771="Muy baja",AX771="Moderado"),AND(AU771="Baja",AX771="Menor"),AND(AU771="Baja",AX771="Moderado"),AND(AU771="Media",AX771="Leve"),AND(AU771="Media",AX771="Menor"),AND(AU771="Media",AX771="Moderado"),AND(AU771="Alta",AX771="Leve"),AND(AU771="Alta",AX771="Menor")),"Moderado",IF(OR(AND(AU771="Muy Baja",AX771="Mayor"),AND(AU771="Baja",AX771="Mayor"),AND(AU771="Media",AX771="Mayor"),AND(AU771="Alta",AX771="Moderado"),AND(AU771="Alta",AX771="Mayor"),AND(AU771="Muy Alta",AX771="Leve"),AND(AU771="Muy Alta",AX771="Menor"),AND(AU771="Muy Alta",AX771="Moderado"),AND(AU771="Muy Alta",AX771="Mayor")),"Alto",IF(OR(AND(AU771="Muy Baja",AX771="Catastrófico"),AND(AU771="Baja",AX771="Catastrófico"),AND(AU771="Media",AX771="Catastrófico"),AND(AU771="Alta",AX771="Catastrófico"),AND(AU771="Muy Alta",AX771="Catastrófico")),"Extremo","")))),"")</f>
        <v>Moderado</v>
      </c>
      <c r="BA771" s="1015" t="s">
        <v>228</v>
      </c>
      <c r="BB771" s="46" t="s">
        <v>2243</v>
      </c>
      <c r="BC771" s="46" t="s">
        <v>2093</v>
      </c>
      <c r="BD771" s="103">
        <f t="shared" si="63"/>
        <v>4</v>
      </c>
      <c r="BE771" s="9">
        <v>1</v>
      </c>
      <c r="BF771" s="9">
        <v>1</v>
      </c>
      <c r="BG771" s="9">
        <v>1</v>
      </c>
      <c r="BH771" s="9">
        <v>1</v>
      </c>
      <c r="BI771" s="46" t="s">
        <v>1748</v>
      </c>
      <c r="BJ771" s="46" t="s">
        <v>2238</v>
      </c>
      <c r="BK771" s="46"/>
      <c r="BL771" s="46"/>
      <c r="BM771" s="48"/>
      <c r="BN771" s="48"/>
      <c r="BO771" s="48"/>
      <c r="BP771" s="48"/>
      <c r="BQ771" s="104"/>
      <c r="BR771" s="797"/>
      <c r="BS771" s="883"/>
      <c r="BT771" s="883"/>
      <c r="BU771" s="1050"/>
      <c r="BV771" s="1075"/>
      <c r="BW771" s="1075"/>
      <c r="BX771" s="1836"/>
      <c r="BY771" s="1852"/>
      <c r="BZ771" s="997"/>
    </row>
    <row r="772" spans="1:78" ht="167" x14ac:dyDescent="0.2">
      <c r="A772" s="1817"/>
      <c r="B772" s="1818"/>
      <c r="C772" s="1819"/>
      <c r="D772" s="1908"/>
      <c r="E772" s="1908"/>
      <c r="F772" s="1759"/>
      <c r="G772" s="995"/>
      <c r="H772" s="1013"/>
      <c r="I772" s="1774"/>
      <c r="J772" s="1767"/>
      <c r="K772" s="1022"/>
      <c r="L772" s="995"/>
      <c r="M772" s="1169"/>
      <c r="N772" s="995"/>
      <c r="O772" s="995"/>
      <c r="P772" s="1191"/>
      <c r="Q772" s="1827"/>
      <c r="R772" s="1013"/>
      <c r="S772" s="1825"/>
      <c r="T772" s="1774"/>
      <c r="U772" s="1825"/>
      <c r="V772" s="1774"/>
      <c r="W772" s="1825"/>
      <c r="X772" s="1781"/>
      <c r="Y772" s="1825"/>
      <c r="Z772" s="1825"/>
      <c r="AA772" s="1769"/>
      <c r="AB772" s="812">
        <v>2</v>
      </c>
      <c r="AC772" s="774" t="s">
        <v>2133</v>
      </c>
      <c r="AD772" s="774">
        <v>1.2</v>
      </c>
      <c r="AE772" s="774" t="s">
        <v>1574</v>
      </c>
      <c r="AF772" s="813" t="s">
        <v>1119</v>
      </c>
      <c r="AG772" s="780" t="s">
        <v>221</v>
      </c>
      <c r="AH772" s="790">
        <v>0.25</v>
      </c>
      <c r="AI772" s="780" t="s">
        <v>222</v>
      </c>
      <c r="AJ772" s="790">
        <v>0.15</v>
      </c>
      <c r="AK772" s="814">
        <v>0.4</v>
      </c>
      <c r="AL772" s="815">
        <v>0.216</v>
      </c>
      <c r="AM772" s="815">
        <v>0.4</v>
      </c>
      <c r="AN772" s="751" t="s">
        <v>223</v>
      </c>
      <c r="AO772" s="751" t="s">
        <v>291</v>
      </c>
      <c r="AP772" s="751" t="s">
        <v>241</v>
      </c>
      <c r="AQ772" s="751" t="s">
        <v>226</v>
      </c>
      <c r="AR772" s="1013"/>
      <c r="AS772" s="1767"/>
      <c r="AT772" s="1767"/>
      <c r="AU772" s="1769"/>
      <c r="AV772" s="1767"/>
      <c r="AW772" s="1767"/>
      <c r="AX772" s="1769"/>
      <c r="AY772" s="1769"/>
      <c r="AZ772" s="1769"/>
      <c r="BA772" s="1774"/>
      <c r="BB772" s="789"/>
      <c r="BC772" s="789"/>
      <c r="BD772" s="822" t="str">
        <f t="shared" si="63"/>
        <v/>
      </c>
      <c r="BE772" s="774"/>
      <c r="BF772" s="774"/>
      <c r="BG772" s="774"/>
      <c r="BH772" s="774"/>
      <c r="BI772" s="789"/>
      <c r="BJ772" s="789"/>
      <c r="BK772" s="789"/>
      <c r="BL772" s="789"/>
      <c r="BM772" s="791"/>
      <c r="BN772" s="791"/>
      <c r="BO772" s="791"/>
      <c r="BP772" s="791"/>
      <c r="BQ772" s="792"/>
      <c r="BR772" s="796"/>
      <c r="BS772" s="884"/>
      <c r="BT772" s="884"/>
      <c r="BU772" s="1051"/>
      <c r="BV772" s="1191"/>
      <c r="BW772" s="1191"/>
      <c r="BX772" s="1837"/>
      <c r="BY772" s="1853"/>
      <c r="BZ772" s="998"/>
    </row>
    <row r="773" spans="1:78" ht="167" x14ac:dyDescent="0.2">
      <c r="A773" s="1817"/>
      <c r="B773" s="1818"/>
      <c r="C773" s="1819"/>
      <c r="D773" s="1908"/>
      <c r="E773" s="1908"/>
      <c r="F773" s="1759"/>
      <c r="G773" s="995"/>
      <c r="H773" s="1013"/>
      <c r="I773" s="1774"/>
      <c r="J773" s="1767"/>
      <c r="K773" s="1022"/>
      <c r="L773" s="995"/>
      <c r="M773" s="1169"/>
      <c r="N773" s="995"/>
      <c r="O773" s="995"/>
      <c r="P773" s="1191"/>
      <c r="Q773" s="1827"/>
      <c r="R773" s="1013"/>
      <c r="S773" s="1825"/>
      <c r="T773" s="1774"/>
      <c r="U773" s="1825"/>
      <c r="V773" s="1774"/>
      <c r="W773" s="1825"/>
      <c r="X773" s="1781"/>
      <c r="Y773" s="1825"/>
      <c r="Z773" s="1825"/>
      <c r="AA773" s="1769"/>
      <c r="AB773" s="812">
        <v>3</v>
      </c>
      <c r="AC773" s="774" t="s">
        <v>2239</v>
      </c>
      <c r="AD773" s="774" t="s">
        <v>607</v>
      </c>
      <c r="AE773" s="774" t="s">
        <v>1574</v>
      </c>
      <c r="AF773" s="813" t="s">
        <v>697</v>
      </c>
      <c r="AG773" s="780" t="s">
        <v>264</v>
      </c>
      <c r="AH773" s="790">
        <v>0.1</v>
      </c>
      <c r="AI773" s="780" t="s">
        <v>222</v>
      </c>
      <c r="AJ773" s="790">
        <v>0.15</v>
      </c>
      <c r="AK773" s="814">
        <v>0.25</v>
      </c>
      <c r="AL773" s="815">
        <v>0.216</v>
      </c>
      <c r="AM773" s="815">
        <v>0.30000000000000004</v>
      </c>
      <c r="AN773" s="751" t="s">
        <v>223</v>
      </c>
      <c r="AO773" s="751" t="s">
        <v>291</v>
      </c>
      <c r="AP773" s="751" t="s">
        <v>241</v>
      </c>
      <c r="AQ773" s="751" t="s">
        <v>226</v>
      </c>
      <c r="AR773" s="1013"/>
      <c r="AS773" s="1767"/>
      <c r="AT773" s="1767"/>
      <c r="AU773" s="1769"/>
      <c r="AV773" s="1767"/>
      <c r="AW773" s="1767"/>
      <c r="AX773" s="1769"/>
      <c r="AY773" s="1769"/>
      <c r="AZ773" s="1769"/>
      <c r="BA773" s="1774"/>
      <c r="BB773" s="789"/>
      <c r="BC773" s="789"/>
      <c r="BD773" s="822" t="str">
        <f t="shared" si="63"/>
        <v/>
      </c>
      <c r="BE773" s="774"/>
      <c r="BF773" s="774"/>
      <c r="BG773" s="774"/>
      <c r="BH773" s="774"/>
      <c r="BI773" s="789"/>
      <c r="BJ773" s="789"/>
      <c r="BK773" s="789"/>
      <c r="BL773" s="789"/>
      <c r="BM773" s="791"/>
      <c r="BN773" s="791"/>
      <c r="BO773" s="791"/>
      <c r="BP773" s="791"/>
      <c r="BQ773" s="792"/>
      <c r="BR773" s="796"/>
      <c r="BS773" s="884"/>
      <c r="BT773" s="884"/>
      <c r="BU773" s="1051"/>
      <c r="BV773" s="1191"/>
      <c r="BW773" s="1191"/>
      <c r="BX773" s="1837"/>
      <c r="BY773" s="1853"/>
      <c r="BZ773" s="998"/>
    </row>
    <row r="774" spans="1:78" ht="16" x14ac:dyDescent="0.2">
      <c r="A774" s="1817"/>
      <c r="B774" s="1818"/>
      <c r="C774" s="1819"/>
      <c r="D774" s="1908"/>
      <c r="E774" s="1908"/>
      <c r="F774" s="1759"/>
      <c r="G774" s="995"/>
      <c r="H774" s="1013"/>
      <c r="I774" s="1774"/>
      <c r="J774" s="1767"/>
      <c r="K774" s="1022"/>
      <c r="L774" s="995"/>
      <c r="M774" s="1169"/>
      <c r="N774" s="995"/>
      <c r="O774" s="995"/>
      <c r="P774" s="1191"/>
      <c r="Q774" s="1827"/>
      <c r="R774" s="1013"/>
      <c r="S774" s="1825"/>
      <c r="T774" s="1774"/>
      <c r="U774" s="1825"/>
      <c r="V774" s="1774"/>
      <c r="W774" s="1825"/>
      <c r="X774" s="1781"/>
      <c r="Y774" s="1825"/>
      <c r="Z774" s="1825"/>
      <c r="AA774" s="1769"/>
      <c r="AB774" s="812">
        <v>4</v>
      </c>
      <c r="AC774" s="774"/>
      <c r="AD774" s="774"/>
      <c r="AE774" s="774"/>
      <c r="AF774" s="813" t="str">
        <f t="shared" si="64"/>
        <v/>
      </c>
      <c r="AG774" s="780"/>
      <c r="AH774" s="790" t="str">
        <f t="shared" si="65"/>
        <v/>
      </c>
      <c r="AI774" s="780"/>
      <c r="AJ774" s="790" t="str">
        <f t="shared" si="66"/>
        <v/>
      </c>
      <c r="AK774" s="814" t="str">
        <f t="shared" si="67"/>
        <v/>
      </c>
      <c r="AL774" s="815" t="str">
        <f>IFERROR(IF(AND(AF773="Probabilidad",AF774="Probabilidad"),(AL773-(+AL773*AK774)),IF(AND(AF773="Impacto",AF774="Probabilidad"),(AL772-(+AL772*AK774)),IF(AF774="Impacto",AL773,""))),"")</f>
        <v/>
      </c>
      <c r="AM774" s="815" t="str">
        <f>IFERROR(IF(AND(AF773="Impacto",AF774="Impacto"),(AM773-(+AM773*AK774)),IF(AND(AF773="Probabilidad",AF774="Impacto"),(AM772-(+AM772*AK774)),IF(AF774="Probabilidad",AM773,""))),"")</f>
        <v/>
      </c>
      <c r="AN774" s="751"/>
      <c r="AO774" s="751"/>
      <c r="AP774" s="751"/>
      <c r="AQ774" s="751"/>
      <c r="AR774" s="1013"/>
      <c r="AS774" s="1767"/>
      <c r="AT774" s="1767"/>
      <c r="AU774" s="1769"/>
      <c r="AV774" s="1767"/>
      <c r="AW774" s="1767"/>
      <c r="AX774" s="1769"/>
      <c r="AY774" s="1769"/>
      <c r="AZ774" s="1769"/>
      <c r="BA774" s="1774"/>
      <c r="BB774" s="789"/>
      <c r="BC774" s="789"/>
      <c r="BD774" s="822" t="str">
        <f t="shared" si="63"/>
        <v/>
      </c>
      <c r="BE774" s="774"/>
      <c r="BF774" s="774"/>
      <c r="BG774" s="774"/>
      <c r="BH774" s="774"/>
      <c r="BI774" s="789"/>
      <c r="BJ774" s="789"/>
      <c r="BK774" s="789"/>
      <c r="BL774" s="789"/>
      <c r="BM774" s="791"/>
      <c r="BN774" s="791"/>
      <c r="BO774" s="791"/>
      <c r="BP774" s="791"/>
      <c r="BQ774" s="792"/>
      <c r="BR774" s="796"/>
      <c r="BS774" s="884"/>
      <c r="BT774" s="884"/>
      <c r="BU774" s="1051"/>
      <c r="BV774" s="1191"/>
      <c r="BW774" s="1191"/>
      <c r="BX774" s="1837"/>
      <c r="BY774" s="1853"/>
      <c r="BZ774" s="998"/>
    </row>
    <row r="775" spans="1:78" ht="16" x14ac:dyDescent="0.2">
      <c r="A775" s="1817"/>
      <c r="B775" s="1818"/>
      <c r="C775" s="1819"/>
      <c r="D775" s="1908"/>
      <c r="E775" s="1908"/>
      <c r="F775" s="1759"/>
      <c r="G775" s="995"/>
      <c r="H775" s="1013"/>
      <c r="I775" s="1774"/>
      <c r="J775" s="1767"/>
      <c r="K775" s="1022"/>
      <c r="L775" s="995"/>
      <c r="M775" s="1169"/>
      <c r="N775" s="995"/>
      <c r="O775" s="995"/>
      <c r="P775" s="1191"/>
      <c r="Q775" s="1827"/>
      <c r="R775" s="1013"/>
      <c r="S775" s="1825"/>
      <c r="T775" s="1774"/>
      <c r="U775" s="1825"/>
      <c r="V775" s="1774"/>
      <c r="W775" s="1825"/>
      <c r="X775" s="1781"/>
      <c r="Y775" s="1825"/>
      <c r="Z775" s="1825"/>
      <c r="AA775" s="1769"/>
      <c r="AB775" s="812">
        <v>5</v>
      </c>
      <c r="AC775" s="774"/>
      <c r="AD775" s="774"/>
      <c r="AE775" s="774"/>
      <c r="AF775" s="813" t="str">
        <f t="shared" si="64"/>
        <v/>
      </c>
      <c r="AG775" s="780"/>
      <c r="AH775" s="790" t="str">
        <f t="shared" si="65"/>
        <v/>
      </c>
      <c r="AI775" s="780"/>
      <c r="AJ775" s="790" t="str">
        <f t="shared" si="66"/>
        <v/>
      </c>
      <c r="AK775" s="814" t="str">
        <f t="shared" si="67"/>
        <v/>
      </c>
      <c r="AL775" s="815" t="str">
        <f>IFERROR(IF(AND(AF774="Probabilidad",AF775="Probabilidad"),(AL774-(+AL774*AK775)),IF(AND(AF774="Impacto",AF775="Probabilidad"),(AL773-(+AL773*AK775)),IF(AF775="Impacto",AL774,""))),"")</f>
        <v/>
      </c>
      <c r="AM775" s="815" t="str">
        <f>IFERROR(IF(AND(AF774="Impacto",AF775="Impacto"),(AM774-(+AM774*AK775)),IF(AND(AF774="Probabilidad",AF775="Impacto"),(AM773-(+AM773*AK775)),IF(AF775="Probabilidad",AM774,""))),"")</f>
        <v/>
      </c>
      <c r="AN775" s="751"/>
      <c r="AO775" s="751"/>
      <c r="AP775" s="751"/>
      <c r="AQ775" s="751"/>
      <c r="AR775" s="1013"/>
      <c r="AS775" s="1767"/>
      <c r="AT775" s="1767"/>
      <c r="AU775" s="1769"/>
      <c r="AV775" s="1767"/>
      <c r="AW775" s="1767"/>
      <c r="AX775" s="1769"/>
      <c r="AY775" s="1769"/>
      <c r="AZ775" s="1769"/>
      <c r="BA775" s="1774"/>
      <c r="BB775" s="789"/>
      <c r="BC775" s="789"/>
      <c r="BD775" s="822" t="str">
        <f t="shared" si="63"/>
        <v/>
      </c>
      <c r="BE775" s="774"/>
      <c r="BF775" s="774"/>
      <c r="BG775" s="774"/>
      <c r="BH775" s="774"/>
      <c r="BI775" s="789"/>
      <c r="BJ775" s="789"/>
      <c r="BK775" s="789"/>
      <c r="BL775" s="789"/>
      <c r="BM775" s="791"/>
      <c r="BN775" s="791"/>
      <c r="BO775" s="791"/>
      <c r="BP775" s="791"/>
      <c r="BQ775" s="792"/>
      <c r="BR775" s="796"/>
      <c r="BS775" s="884"/>
      <c r="BT775" s="884"/>
      <c r="BU775" s="1051"/>
      <c r="BV775" s="1191"/>
      <c r="BW775" s="1191"/>
      <c r="BX775" s="1837"/>
      <c r="BY775" s="1853"/>
      <c r="BZ775" s="998"/>
    </row>
    <row r="776" spans="1:78" ht="17" thickBot="1" x14ac:dyDescent="0.25">
      <c r="A776" s="1817"/>
      <c r="B776" s="1818"/>
      <c r="C776" s="1819"/>
      <c r="D776" s="1908"/>
      <c r="E776" s="1908"/>
      <c r="F776" s="1759"/>
      <c r="G776" s="996"/>
      <c r="H776" s="1014"/>
      <c r="I776" s="1775"/>
      <c r="J776" s="1768"/>
      <c r="K776" s="1023"/>
      <c r="L776" s="996"/>
      <c r="M776" s="1170"/>
      <c r="N776" s="996"/>
      <c r="O776" s="996"/>
      <c r="P776" s="1192"/>
      <c r="Q776" s="1828"/>
      <c r="R776" s="1014"/>
      <c r="S776" s="1826"/>
      <c r="T776" s="1775"/>
      <c r="U776" s="1826"/>
      <c r="V776" s="1775"/>
      <c r="W776" s="1826"/>
      <c r="X776" s="1782"/>
      <c r="Y776" s="1826"/>
      <c r="Z776" s="1826"/>
      <c r="AA776" s="1770"/>
      <c r="AB776" s="773">
        <v>6</v>
      </c>
      <c r="AC776" s="757"/>
      <c r="AD776" s="757"/>
      <c r="AE776" s="757"/>
      <c r="AF776" s="896" t="str">
        <f t="shared" si="64"/>
        <v/>
      </c>
      <c r="AG776" s="888"/>
      <c r="AH776" s="887" t="str">
        <f t="shared" si="65"/>
        <v/>
      </c>
      <c r="AI776" s="888"/>
      <c r="AJ776" s="887" t="str">
        <f t="shared" si="66"/>
        <v/>
      </c>
      <c r="AK776" s="889" t="str">
        <f t="shared" si="67"/>
        <v/>
      </c>
      <c r="AL776" s="935" t="str">
        <f>IFERROR(IF(AND(AF775="Probabilidad",AF776="Probabilidad"),(AL775-(+AL775*AK776)),IF(AND(AF775="Impacto",AF776="Probabilidad"),(AL774-(+AL774*AK776)),IF(AF776="Impacto",AL775,""))),"")</f>
        <v/>
      </c>
      <c r="AM776" s="935" t="str">
        <f>IFERROR(IF(AND(AF775="Impacto",AF776="Impacto"),(AM775-(+AM775*AK776)),IF(AND(AF775="Probabilidad",AF776="Impacto"),(AM774-(+AM774*AK776)),IF(AF776="Probabilidad",AM775,""))),"")</f>
        <v/>
      </c>
      <c r="AN776" s="51"/>
      <c r="AO776" s="51"/>
      <c r="AP776" s="51"/>
      <c r="AQ776" s="51"/>
      <c r="AR776" s="1014"/>
      <c r="AS776" s="1768"/>
      <c r="AT776" s="1768"/>
      <c r="AU776" s="1770"/>
      <c r="AV776" s="1768"/>
      <c r="AW776" s="1768"/>
      <c r="AX776" s="1770"/>
      <c r="AY776" s="1770"/>
      <c r="AZ776" s="1770"/>
      <c r="BA776" s="1775"/>
      <c r="BB776" s="770"/>
      <c r="BC776" s="770"/>
      <c r="BD776" s="762" t="str">
        <f t="shared" si="63"/>
        <v/>
      </c>
      <c r="BE776" s="757"/>
      <c r="BF776" s="757"/>
      <c r="BG776" s="757"/>
      <c r="BH776" s="757"/>
      <c r="BI776" s="770"/>
      <c r="BJ776" s="770"/>
      <c r="BK776" s="770"/>
      <c r="BL776" s="770"/>
      <c r="BM776" s="749"/>
      <c r="BN776" s="749"/>
      <c r="BO776" s="749"/>
      <c r="BP776" s="749"/>
      <c r="BQ776" s="766"/>
      <c r="BR776" s="890"/>
      <c r="BS776" s="891"/>
      <c r="BT776" s="891"/>
      <c r="BU776" s="1052"/>
      <c r="BV776" s="1192"/>
      <c r="BW776" s="1192"/>
      <c r="BX776" s="1838"/>
      <c r="BY776" s="1854"/>
      <c r="BZ776" s="999"/>
    </row>
    <row r="777" spans="1:78" ht="118" x14ac:dyDescent="0.2">
      <c r="A777" s="1817"/>
      <c r="B777" s="1818"/>
      <c r="C777" s="1819"/>
      <c r="D777" s="1908" t="s">
        <v>1387</v>
      </c>
      <c r="E777" s="1908" t="s">
        <v>1033</v>
      </c>
      <c r="F777" s="1759">
        <v>27</v>
      </c>
      <c r="G777" s="994" t="s">
        <v>2244</v>
      </c>
      <c r="H777" s="1012" t="s">
        <v>1245</v>
      </c>
      <c r="I777" s="1015" t="s">
        <v>1216</v>
      </c>
      <c r="J777" s="1812" t="str">
        <f>IF(D777="","",IF(D777="RG",[1]Árbol!A788,IF(D777="RIC",[1]Árbol!A788,IF(D777="RLAFT",[1]Árbol!A788,IF(D777="RF",[1]Árbol!A788,IF(I777="","",(CONCATENATE(I777," ",$M$3," ",G777," ",$M$4," ",O777," ",$M$5," ",N777))))))))</f>
        <v>Pérdida de Confidencialidad de Administradores de Seguridad Informática
Administradores de Bases de Datos  Ataques de ingeniería social   Desconocimiento de políticas de seguridad de la información</v>
      </c>
      <c r="K777" s="1021" t="s">
        <v>313</v>
      </c>
      <c r="L777" s="994" t="s">
        <v>314</v>
      </c>
      <c r="M777" s="1168" t="s">
        <v>1389</v>
      </c>
      <c r="N777" s="994" t="s">
        <v>2245</v>
      </c>
      <c r="O777" s="994" t="s">
        <v>2246</v>
      </c>
      <c r="P777" s="1075" t="s">
        <v>1392</v>
      </c>
      <c r="Q777" s="1133" t="s">
        <v>1392</v>
      </c>
      <c r="R777" s="1012" t="s">
        <v>250</v>
      </c>
      <c r="S777" s="1824">
        <f>IF(R777="Muy Alta",100%,IF(R777="Alta",80%,IF(R777="Media",60%,IF(R777="Baja",40%,IF(R777="Muy Baja",20%,"")))))</f>
        <v>0.4</v>
      </c>
      <c r="T777" s="1015" t="s">
        <v>317</v>
      </c>
      <c r="U777" s="1824">
        <f>IF(T777="Catastrófico",100%,IF(T777="Mayor",80%,IF(T777="Moderado",60%,IF(T777="Menor",40%,IF(T777="Leve",20%,"")))))</f>
        <v>0.2</v>
      </c>
      <c r="V777" s="1015" t="s">
        <v>251</v>
      </c>
      <c r="W777" s="1824">
        <f>IF(V777="Catastrófico",100%,IF(V777="Mayor",80%,IF(V777="Moderado",60%,IF(V777="Menor",40%,IF(V777="Leve",20%,"")))))</f>
        <v>0.4</v>
      </c>
      <c r="X777" s="1029" t="str">
        <f>IF(Y777=100%,"Catastrófico",IF(Y777=80%,"Mayor",IF(Y777=60%,"Moderado",IF(Y777=40%,"Menor",IF(Y777=20%,"Leve","")))))</f>
        <v>Menor</v>
      </c>
      <c r="Y777" s="1824">
        <f>IF(AND(U777="",W777=""),"",MAX(U777,W777))</f>
        <v>0.4</v>
      </c>
      <c r="Z777" s="1824" t="str">
        <f>CONCATENATE(R777,X777)</f>
        <v>BajaMenor</v>
      </c>
      <c r="AA777" s="1032" t="str">
        <f>IF(Z777="Muy AltaLeve","Alto",IF(Z777="Muy AltaMenor","Alto",IF(Z777="Muy AltaModerado","Alto",IF(Z777="Muy AltaMayor","Alto",IF(Z777="Muy AltaCatastrófico","Extremo",IF(Z777="AltaLeve","Moderado",IF(Z777="AltaMenor","Moderado",IF(Z777="AltaModerado","Alto",IF(Z777="AltaMayor","Alto",IF(Z777="AltaCatastrófico","Extremo",IF(Z777="MediaLeve","Moderado",IF(Z777="MediaMenor","Moderado",IF(Z777="MediaModerado","Moderado",IF(Z777="MediaMayor","Alto",IF(Z777="MediaCatastrófico","Extremo",IF(Z777="BajaLeve","Bajo",IF(Z777="BajaMenor","Moderado",IF(Z777="BajaModerado","Moderado",IF(Z777="BajaMayor","Alto",IF(Z777="BajaCatastrófico","Extremo",IF(Z777="Muy BajaLeve","Bajo",IF(Z777="Muy BajaMenor","Bajo",IF(Z777="Muy BajaModerado","Moderado",IF(Z777="Muy BajaMayor","Alto",IF(Z777="Muy BajaCatastrófico","Extremo","")))))))))))))))))))))))))</f>
        <v>Moderado</v>
      </c>
      <c r="AB777" s="97">
        <v>1</v>
      </c>
      <c r="AC777" s="9" t="s">
        <v>1571</v>
      </c>
      <c r="AD777" s="9">
        <v>1</v>
      </c>
      <c r="AE777" s="9" t="s">
        <v>1572</v>
      </c>
      <c r="AF777" s="99" t="str">
        <f t="shared" si="64"/>
        <v>Probabilidad</v>
      </c>
      <c r="AG777" s="10" t="s">
        <v>281</v>
      </c>
      <c r="AH777" s="787">
        <f t="shared" si="65"/>
        <v>0.15</v>
      </c>
      <c r="AI777" s="10" t="s">
        <v>222</v>
      </c>
      <c r="AJ777" s="787">
        <f t="shared" si="66"/>
        <v>0.15</v>
      </c>
      <c r="AK777" s="101">
        <f t="shared" si="67"/>
        <v>0.3</v>
      </c>
      <c r="AL777" s="100">
        <f>IFERROR(IF(AF777="Probabilidad",(S777-(+S777*AK777)),IF(AF777="Impacto",S777,"")),"")</f>
        <v>0.28000000000000003</v>
      </c>
      <c r="AM777" s="100">
        <f>IFERROR(IF(AF777="Impacto",(Y777-(+Y777*AK777)),IF(AF777="Probabilidad",Y777,"")),"")</f>
        <v>0.4</v>
      </c>
      <c r="AN777" s="50" t="s">
        <v>859</v>
      </c>
      <c r="AO777" s="50" t="s">
        <v>245</v>
      </c>
      <c r="AP777" s="50" t="s">
        <v>241</v>
      </c>
      <c r="AQ777" s="50" t="s">
        <v>226</v>
      </c>
      <c r="AR777" s="1764" t="s">
        <v>1438</v>
      </c>
      <c r="AS777" s="1035">
        <f>S777</f>
        <v>0.4</v>
      </c>
      <c r="AT777" s="1035">
        <f>IF(AL777="","",MIN(AL777:AL782))</f>
        <v>0.16800000000000001</v>
      </c>
      <c r="AU777" s="1032" t="str">
        <f>IFERROR(IF(AT777="","",IF(AT777&lt;=0.2,"Muy Baja",IF(AT777&lt;=0.4,"Baja",IF(AT777&lt;=0.6,"Media",IF(AT777&lt;=0.8,"Alta","Muy Alta"))))),"")</f>
        <v>Muy Baja</v>
      </c>
      <c r="AV777" s="1035">
        <f>Y777</f>
        <v>0.4</v>
      </c>
      <c r="AW777" s="1035">
        <f>IF(AM777="","",MIN(AM777:AM782))</f>
        <v>0.4</v>
      </c>
      <c r="AX777" s="1032" t="str">
        <f>IFERROR(IF(AW777="","",IF(AW777&lt;=0.2,"Leve",IF(AW777&lt;=0.4,"Menor",IF(AW777&lt;=0.6,"Moderado",IF(AW777&lt;=0.8,"Mayor","Catastrófico"))))),"")</f>
        <v>Menor</v>
      </c>
      <c r="AY777" s="1032" t="str">
        <f>AA777</f>
        <v>Moderado</v>
      </c>
      <c r="AZ777" s="1032" t="str">
        <f>IFERROR(IF(OR(AND(AU777="Muy Baja",AX777="Leve"),AND(AU777="Muy Baja",AX777="Menor"),AND(AU777="Baja",AX777="Leve")),"Bajo",IF(OR(AND(AU777="Muy baja",AX777="Moderado"),AND(AU777="Baja",AX777="Menor"),AND(AU777="Baja",AX777="Moderado"),AND(AU777="Media",AX777="Leve"),AND(AU777="Media",AX777="Menor"),AND(AU777="Media",AX777="Moderado"),AND(AU777="Alta",AX777="Leve"),AND(AU777="Alta",AX777="Menor")),"Moderado",IF(OR(AND(AU777="Muy Baja",AX777="Mayor"),AND(AU777="Baja",AX777="Mayor"),AND(AU777="Media",AX777="Mayor"),AND(AU777="Alta",AX777="Moderado"),AND(AU777="Alta",AX777="Mayor"),AND(AU777="Muy Alta",AX777="Leve"),AND(AU777="Muy Alta",AX777="Menor"),AND(AU777="Muy Alta",AX777="Moderado"),AND(AU777="Muy Alta",AX777="Mayor")),"Alto",IF(OR(AND(AU777="Muy Baja",AX777="Catastrófico"),AND(AU777="Baja",AX777="Catastrófico"),AND(AU777="Media",AX777="Catastrófico"),AND(AU777="Alta",AX777="Catastrófico"),AND(AU777="Muy Alta",AX777="Catastrófico")),"Extremo","")))),"")</f>
        <v>Bajo</v>
      </c>
      <c r="BA777" s="1015" t="s">
        <v>255</v>
      </c>
      <c r="BB777" s="46"/>
      <c r="BC777" s="46"/>
      <c r="BD777" s="103" t="str">
        <f t="shared" si="63"/>
        <v/>
      </c>
      <c r="BE777" s="9"/>
      <c r="BF777" s="9"/>
      <c r="BG777" s="9"/>
      <c r="BH777" s="9"/>
      <c r="BI777" s="46"/>
      <c r="BJ777" s="46"/>
      <c r="BK777" s="46"/>
      <c r="BL777" s="46"/>
      <c r="BM777" s="48"/>
      <c r="BN777" s="48"/>
      <c r="BO777" s="48"/>
      <c r="BP777" s="48"/>
      <c r="BQ777" s="104"/>
      <c r="BR777" s="797"/>
      <c r="BS777" s="883"/>
      <c r="BT777" s="883"/>
      <c r="BU777" s="1050"/>
      <c r="BV777" s="1075"/>
      <c r="BW777" s="1075"/>
      <c r="BX777" s="1836"/>
      <c r="BY777" s="1852"/>
      <c r="BZ777" s="997"/>
    </row>
    <row r="778" spans="1:78" ht="167" x14ac:dyDescent="0.2">
      <c r="A778" s="1817"/>
      <c r="B778" s="1818"/>
      <c r="C778" s="1819"/>
      <c r="D778" s="1908"/>
      <c r="E778" s="1908"/>
      <c r="F778" s="1759"/>
      <c r="G778" s="995"/>
      <c r="H778" s="1013"/>
      <c r="I778" s="1774"/>
      <c r="J778" s="1767"/>
      <c r="K778" s="1022"/>
      <c r="L778" s="995"/>
      <c r="M778" s="1169"/>
      <c r="N778" s="995"/>
      <c r="O778" s="995"/>
      <c r="P778" s="1191"/>
      <c r="Q778" s="1827"/>
      <c r="R778" s="1013"/>
      <c r="S778" s="1825"/>
      <c r="T778" s="1774"/>
      <c r="U778" s="1825"/>
      <c r="V778" s="1774"/>
      <c r="W778" s="1825"/>
      <c r="X778" s="1781"/>
      <c r="Y778" s="1825"/>
      <c r="Z778" s="1825"/>
      <c r="AA778" s="1769"/>
      <c r="AB778" s="812">
        <v>2</v>
      </c>
      <c r="AC778" s="774" t="s">
        <v>1790</v>
      </c>
      <c r="AD778" s="774">
        <v>1</v>
      </c>
      <c r="AE778" s="774" t="s">
        <v>1792</v>
      </c>
      <c r="AF778" s="813" t="str">
        <f t="shared" si="64"/>
        <v>Probabilidad</v>
      </c>
      <c r="AG778" s="780" t="s">
        <v>221</v>
      </c>
      <c r="AH778" s="790">
        <f t="shared" si="65"/>
        <v>0.25</v>
      </c>
      <c r="AI778" s="780" t="s">
        <v>222</v>
      </c>
      <c r="AJ778" s="790">
        <f t="shared" si="66"/>
        <v>0.15</v>
      </c>
      <c r="AK778" s="814">
        <f t="shared" si="67"/>
        <v>0.4</v>
      </c>
      <c r="AL778" s="815">
        <f>IFERROR(IF(AND(AF777="Probabilidad",AF778="Probabilidad"),(AL777-(+AL777*AK778)),IF(AF778="Probabilidad",(S777-(+S777*AK778)),IF(AF778="Impacto",AL777,""))),"")</f>
        <v>0.16800000000000001</v>
      </c>
      <c r="AM778" s="815">
        <f>IFERROR(IF(AND(AF777="Impacto",AF778="Impacto"),(AM777-(+AM777*AK778)),IF(AF778="Impacto",(Y777-(Y777*AK778)),IF(AF778="Probabilidad",AM777,""))),"")</f>
        <v>0.4</v>
      </c>
      <c r="AN778" s="751" t="s">
        <v>859</v>
      </c>
      <c r="AO778" s="751" t="s">
        <v>291</v>
      </c>
      <c r="AP778" s="751" t="s">
        <v>241</v>
      </c>
      <c r="AQ778" s="751" t="s">
        <v>226</v>
      </c>
      <c r="AR778" s="1013"/>
      <c r="AS778" s="1767"/>
      <c r="AT778" s="1767"/>
      <c r="AU778" s="1769"/>
      <c r="AV778" s="1767"/>
      <c r="AW778" s="1767"/>
      <c r="AX778" s="1769"/>
      <c r="AY778" s="1769"/>
      <c r="AZ778" s="1769"/>
      <c r="BA778" s="1774"/>
      <c r="BB778" s="789"/>
      <c r="BC778" s="789"/>
      <c r="BD778" s="822" t="str">
        <f t="shared" si="63"/>
        <v/>
      </c>
      <c r="BE778" s="774"/>
      <c r="BF778" s="774"/>
      <c r="BG778" s="774"/>
      <c r="BH778" s="774"/>
      <c r="BI778" s="789"/>
      <c r="BJ778" s="789"/>
      <c r="BK778" s="789"/>
      <c r="BL778" s="789"/>
      <c r="BM778" s="791"/>
      <c r="BN778" s="791"/>
      <c r="BO778" s="791"/>
      <c r="BP778" s="791"/>
      <c r="BQ778" s="792"/>
      <c r="BR778" s="796"/>
      <c r="BS778" s="884"/>
      <c r="BT778" s="884"/>
      <c r="BU778" s="1051"/>
      <c r="BV778" s="1191"/>
      <c r="BW778" s="1191"/>
      <c r="BX778" s="1837"/>
      <c r="BY778" s="1853"/>
      <c r="BZ778" s="998"/>
    </row>
    <row r="779" spans="1:78" ht="16" x14ac:dyDescent="0.2">
      <c r="A779" s="1817"/>
      <c r="B779" s="1818"/>
      <c r="C779" s="1819"/>
      <c r="D779" s="1908"/>
      <c r="E779" s="1908"/>
      <c r="F779" s="1759"/>
      <c r="G779" s="995"/>
      <c r="H779" s="1013"/>
      <c r="I779" s="1774"/>
      <c r="J779" s="1767"/>
      <c r="K779" s="1022"/>
      <c r="L779" s="995"/>
      <c r="M779" s="1169"/>
      <c r="N779" s="995"/>
      <c r="O779" s="995"/>
      <c r="P779" s="1191"/>
      <c r="Q779" s="1827"/>
      <c r="R779" s="1013"/>
      <c r="S779" s="1825"/>
      <c r="T779" s="1774"/>
      <c r="U779" s="1825"/>
      <c r="V779" s="1774"/>
      <c r="W779" s="1825"/>
      <c r="X779" s="1781"/>
      <c r="Y779" s="1825"/>
      <c r="Z779" s="1825"/>
      <c r="AA779" s="1769"/>
      <c r="AB779" s="812">
        <v>3</v>
      </c>
      <c r="AC779" s="774"/>
      <c r="AD779" s="774"/>
      <c r="AE779" s="774"/>
      <c r="AF779" s="813" t="str">
        <f t="shared" si="64"/>
        <v/>
      </c>
      <c r="AG779" s="780"/>
      <c r="AH779" s="790" t="str">
        <f t="shared" si="65"/>
        <v/>
      </c>
      <c r="AI779" s="780"/>
      <c r="AJ779" s="790" t="str">
        <f t="shared" si="66"/>
        <v/>
      </c>
      <c r="AK779" s="814" t="str">
        <f t="shared" si="67"/>
        <v/>
      </c>
      <c r="AL779" s="815" t="str">
        <f>IFERROR(IF(AND(AF778="Probabilidad",AF779="Probabilidad"),(AL778-(+AL778*AK779)),IF(AND(AF778="Impacto",AF779="Probabilidad"),(AL777-(+AL777*AK779)),IF(AF779="Impacto",AL778,""))),"")</f>
        <v/>
      </c>
      <c r="AM779" s="815" t="str">
        <f>IFERROR(IF(AND(AF778="Impacto",AF779="Impacto"),(AM778-(+AM778*AK779)),IF(AND(AF778="Probabilidad",AF779="Impacto"),(AM777-(+AM777*AK779)),IF(AF779="Probabilidad",AM778,""))),"")</f>
        <v/>
      </c>
      <c r="AN779" s="751"/>
      <c r="AO779" s="751"/>
      <c r="AP779" s="751"/>
      <c r="AQ779" s="751"/>
      <c r="AR779" s="1013"/>
      <c r="AS779" s="1767"/>
      <c r="AT779" s="1767"/>
      <c r="AU779" s="1769"/>
      <c r="AV779" s="1767"/>
      <c r="AW779" s="1767"/>
      <c r="AX779" s="1769"/>
      <c r="AY779" s="1769"/>
      <c r="AZ779" s="1769"/>
      <c r="BA779" s="1774"/>
      <c r="BB779" s="789"/>
      <c r="BC779" s="789"/>
      <c r="BD779" s="822" t="str">
        <f t="shared" si="63"/>
        <v/>
      </c>
      <c r="BE779" s="774"/>
      <c r="BF779" s="774"/>
      <c r="BG779" s="774"/>
      <c r="BH779" s="774"/>
      <c r="BI779" s="789"/>
      <c r="BJ779" s="789"/>
      <c r="BK779" s="789"/>
      <c r="BL779" s="789"/>
      <c r="BM779" s="791"/>
      <c r="BN779" s="791"/>
      <c r="BO779" s="791"/>
      <c r="BP779" s="791"/>
      <c r="BQ779" s="792"/>
      <c r="BR779" s="796"/>
      <c r="BS779" s="884"/>
      <c r="BT779" s="884"/>
      <c r="BU779" s="1051"/>
      <c r="BV779" s="1191"/>
      <c r="BW779" s="1191"/>
      <c r="BX779" s="1837"/>
      <c r="BY779" s="1853"/>
      <c r="BZ779" s="998"/>
    </row>
    <row r="780" spans="1:78" ht="16" x14ac:dyDescent="0.2">
      <c r="A780" s="1817"/>
      <c r="B780" s="1818"/>
      <c r="C780" s="1819"/>
      <c r="D780" s="1908"/>
      <c r="E780" s="1908"/>
      <c r="F780" s="1759"/>
      <c r="G780" s="995"/>
      <c r="H780" s="1013"/>
      <c r="I780" s="1774"/>
      <c r="J780" s="1767"/>
      <c r="K780" s="1022"/>
      <c r="L780" s="995"/>
      <c r="M780" s="1169"/>
      <c r="N780" s="995"/>
      <c r="O780" s="995"/>
      <c r="P780" s="1191"/>
      <c r="Q780" s="1827"/>
      <c r="R780" s="1013"/>
      <c r="S780" s="1825"/>
      <c r="T780" s="1774"/>
      <c r="U780" s="1825"/>
      <c r="V780" s="1774"/>
      <c r="W780" s="1825"/>
      <c r="X780" s="1781"/>
      <c r="Y780" s="1825"/>
      <c r="Z780" s="1825"/>
      <c r="AA780" s="1769"/>
      <c r="AB780" s="812">
        <v>4</v>
      </c>
      <c r="AC780" s="774"/>
      <c r="AD780" s="774"/>
      <c r="AE780" s="774"/>
      <c r="AF780" s="813" t="str">
        <f t="shared" si="64"/>
        <v/>
      </c>
      <c r="AG780" s="780"/>
      <c r="AH780" s="790" t="str">
        <f t="shared" si="65"/>
        <v/>
      </c>
      <c r="AI780" s="780"/>
      <c r="AJ780" s="790" t="str">
        <f t="shared" si="66"/>
        <v/>
      </c>
      <c r="AK780" s="814" t="str">
        <f t="shared" si="67"/>
        <v/>
      </c>
      <c r="AL780" s="815" t="str">
        <f>IFERROR(IF(AND(AF779="Probabilidad",AF780="Probabilidad"),(AL779-(+AL779*AK780)),IF(AND(AF779="Impacto",AF780="Probabilidad"),(AL778-(+AL778*AK780)),IF(AF780="Impacto",AL779,""))),"")</f>
        <v/>
      </c>
      <c r="AM780" s="815" t="str">
        <f>IFERROR(IF(AND(AF779="Impacto",AF780="Impacto"),(AM779-(+AM779*AK780)),IF(AND(AF779="Probabilidad",AF780="Impacto"),(AM778-(+AM778*AK780)),IF(AF780="Probabilidad",AM779,""))),"")</f>
        <v/>
      </c>
      <c r="AN780" s="751"/>
      <c r="AO780" s="751"/>
      <c r="AP780" s="751"/>
      <c r="AQ780" s="751"/>
      <c r="AR780" s="1013"/>
      <c r="AS780" s="1767"/>
      <c r="AT780" s="1767"/>
      <c r="AU780" s="1769"/>
      <c r="AV780" s="1767"/>
      <c r="AW780" s="1767"/>
      <c r="AX780" s="1769"/>
      <c r="AY780" s="1769"/>
      <c r="AZ780" s="1769"/>
      <c r="BA780" s="1774"/>
      <c r="BB780" s="789"/>
      <c r="BC780" s="789"/>
      <c r="BD780" s="822" t="str">
        <f t="shared" si="63"/>
        <v/>
      </c>
      <c r="BE780" s="774"/>
      <c r="BF780" s="774"/>
      <c r="BG780" s="774"/>
      <c r="BH780" s="774"/>
      <c r="BI780" s="789"/>
      <c r="BJ780" s="789"/>
      <c r="BK780" s="789"/>
      <c r="BL780" s="789"/>
      <c r="BM780" s="791"/>
      <c r="BN780" s="791"/>
      <c r="BO780" s="791"/>
      <c r="BP780" s="791"/>
      <c r="BQ780" s="792"/>
      <c r="BR780" s="796"/>
      <c r="BS780" s="884"/>
      <c r="BT780" s="884"/>
      <c r="BU780" s="1051"/>
      <c r="BV780" s="1191"/>
      <c r="BW780" s="1191"/>
      <c r="BX780" s="1837"/>
      <c r="BY780" s="1853"/>
      <c r="BZ780" s="998"/>
    </row>
    <row r="781" spans="1:78" ht="16" x14ac:dyDescent="0.2">
      <c r="A781" s="1817"/>
      <c r="B781" s="1818"/>
      <c r="C781" s="1819"/>
      <c r="D781" s="1908"/>
      <c r="E781" s="1908"/>
      <c r="F781" s="1759"/>
      <c r="G781" s="995"/>
      <c r="H781" s="1013"/>
      <c r="I781" s="1774"/>
      <c r="J781" s="1767"/>
      <c r="K781" s="1022"/>
      <c r="L781" s="995"/>
      <c r="M781" s="1169"/>
      <c r="N781" s="995"/>
      <c r="O781" s="995"/>
      <c r="P781" s="1191"/>
      <c r="Q781" s="1827"/>
      <c r="R781" s="1013"/>
      <c r="S781" s="1825"/>
      <c r="T781" s="1774"/>
      <c r="U781" s="1825"/>
      <c r="V781" s="1774"/>
      <c r="W781" s="1825"/>
      <c r="X781" s="1781"/>
      <c r="Y781" s="1825"/>
      <c r="Z781" s="1825"/>
      <c r="AA781" s="1769"/>
      <c r="AB781" s="812">
        <v>5</v>
      </c>
      <c r="AC781" s="774"/>
      <c r="AD781" s="774"/>
      <c r="AE781" s="774"/>
      <c r="AF781" s="813" t="str">
        <f t="shared" si="64"/>
        <v/>
      </c>
      <c r="AG781" s="780"/>
      <c r="AH781" s="790" t="str">
        <f t="shared" si="65"/>
        <v/>
      </c>
      <c r="AI781" s="780"/>
      <c r="AJ781" s="790" t="str">
        <f t="shared" si="66"/>
        <v/>
      </c>
      <c r="AK781" s="814" t="str">
        <f t="shared" si="67"/>
        <v/>
      </c>
      <c r="AL781" s="815" t="str">
        <f>IFERROR(IF(AND(AF780="Probabilidad",AF781="Probabilidad"),(AL780-(+AL780*AK781)),IF(AND(AF780="Impacto",AF781="Probabilidad"),(AL779-(+AL779*AK781)),IF(AF781="Impacto",AL780,""))),"")</f>
        <v/>
      </c>
      <c r="AM781" s="815" t="str">
        <f>IFERROR(IF(AND(AF780="Impacto",AF781="Impacto"),(AM780-(+AM780*AK781)),IF(AND(AF780="Probabilidad",AF781="Impacto"),(AM779-(+AM779*AK781)),IF(AF781="Probabilidad",AM780,""))),"")</f>
        <v/>
      </c>
      <c r="AN781" s="751"/>
      <c r="AO781" s="751"/>
      <c r="AP781" s="751"/>
      <c r="AQ781" s="751"/>
      <c r="AR781" s="1013"/>
      <c r="AS781" s="1767"/>
      <c r="AT781" s="1767"/>
      <c r="AU781" s="1769"/>
      <c r="AV781" s="1767"/>
      <c r="AW781" s="1767"/>
      <c r="AX781" s="1769"/>
      <c r="AY781" s="1769"/>
      <c r="AZ781" s="1769"/>
      <c r="BA781" s="1774"/>
      <c r="BB781" s="789"/>
      <c r="BC781" s="789"/>
      <c r="BD781" s="822" t="str">
        <f t="shared" si="63"/>
        <v/>
      </c>
      <c r="BE781" s="774"/>
      <c r="BF781" s="774"/>
      <c r="BG781" s="774"/>
      <c r="BH781" s="774"/>
      <c r="BI781" s="789"/>
      <c r="BJ781" s="789"/>
      <c r="BK781" s="789"/>
      <c r="BL781" s="789"/>
      <c r="BM781" s="791"/>
      <c r="BN781" s="791"/>
      <c r="BO781" s="791"/>
      <c r="BP781" s="791"/>
      <c r="BQ781" s="792"/>
      <c r="BR781" s="796"/>
      <c r="BS781" s="884"/>
      <c r="BT781" s="884"/>
      <c r="BU781" s="1051"/>
      <c r="BV781" s="1191"/>
      <c r="BW781" s="1191"/>
      <c r="BX781" s="1837"/>
      <c r="BY781" s="1853"/>
      <c r="BZ781" s="998"/>
    </row>
    <row r="782" spans="1:78" ht="17" thickBot="1" x14ac:dyDescent="0.25">
      <c r="A782" s="1817"/>
      <c r="B782" s="1818"/>
      <c r="C782" s="1819"/>
      <c r="D782" s="1908"/>
      <c r="E782" s="1908"/>
      <c r="F782" s="1759"/>
      <c r="G782" s="996"/>
      <c r="H782" s="1014"/>
      <c r="I782" s="1775"/>
      <c r="J782" s="1768"/>
      <c r="K782" s="1023"/>
      <c r="L782" s="996"/>
      <c r="M782" s="1170"/>
      <c r="N782" s="996"/>
      <c r="O782" s="996"/>
      <c r="P782" s="1192"/>
      <c r="Q782" s="1828"/>
      <c r="R782" s="1014"/>
      <c r="S782" s="1826"/>
      <c r="T782" s="1775"/>
      <c r="U782" s="1826"/>
      <c r="V782" s="1775"/>
      <c r="W782" s="1826"/>
      <c r="X782" s="1782"/>
      <c r="Y782" s="1826"/>
      <c r="Z782" s="1826"/>
      <c r="AA782" s="1770"/>
      <c r="AB782" s="773">
        <v>6</v>
      </c>
      <c r="AC782" s="757"/>
      <c r="AD782" s="757"/>
      <c r="AE782" s="757"/>
      <c r="AF782" s="896" t="str">
        <f t="shared" si="64"/>
        <v/>
      </c>
      <c r="AG782" s="888"/>
      <c r="AH782" s="887" t="str">
        <f t="shared" si="65"/>
        <v/>
      </c>
      <c r="AI782" s="888"/>
      <c r="AJ782" s="887" t="str">
        <f t="shared" si="66"/>
        <v/>
      </c>
      <c r="AK782" s="889" t="str">
        <f t="shared" si="67"/>
        <v/>
      </c>
      <c r="AL782" s="935" t="str">
        <f>IFERROR(IF(AND(AF781="Probabilidad",AF782="Probabilidad"),(AL781-(+AL781*AK782)),IF(AND(AF781="Impacto",AF782="Probabilidad"),(AL780-(+AL780*AK782)),IF(AF782="Impacto",AL781,""))),"")</f>
        <v/>
      </c>
      <c r="AM782" s="935" t="str">
        <f>IFERROR(IF(AND(AF781="Impacto",AF782="Impacto"),(AM781-(+AM781*AK782)),IF(AND(AF781="Probabilidad",AF782="Impacto"),(AM780-(+AM780*AK782)),IF(AF782="Probabilidad",AM781,""))),"")</f>
        <v/>
      </c>
      <c r="AN782" s="51"/>
      <c r="AO782" s="51"/>
      <c r="AP782" s="51"/>
      <c r="AQ782" s="51"/>
      <c r="AR782" s="1014"/>
      <c r="AS782" s="1768"/>
      <c r="AT782" s="1768"/>
      <c r="AU782" s="1770"/>
      <c r="AV782" s="1768"/>
      <c r="AW782" s="1768"/>
      <c r="AX782" s="1770"/>
      <c r="AY782" s="1770"/>
      <c r="AZ782" s="1770"/>
      <c r="BA782" s="1775"/>
      <c r="BB782" s="770"/>
      <c r="BC782" s="770"/>
      <c r="BD782" s="762" t="str">
        <f t="shared" si="63"/>
        <v/>
      </c>
      <c r="BE782" s="757"/>
      <c r="BF782" s="757"/>
      <c r="BG782" s="757"/>
      <c r="BH782" s="757"/>
      <c r="BI782" s="770"/>
      <c r="BJ782" s="770"/>
      <c r="BK782" s="770"/>
      <c r="BL782" s="770"/>
      <c r="BM782" s="749"/>
      <c r="BN782" s="749"/>
      <c r="BO782" s="749"/>
      <c r="BP782" s="749"/>
      <c r="BQ782" s="766"/>
      <c r="BR782" s="890"/>
      <c r="BS782" s="891"/>
      <c r="BT782" s="891"/>
      <c r="BU782" s="1052"/>
      <c r="BV782" s="1192"/>
      <c r="BW782" s="1192"/>
      <c r="BX782" s="1838"/>
      <c r="BY782" s="1854"/>
      <c r="BZ782" s="999"/>
    </row>
    <row r="783" spans="1:78" ht="118" x14ac:dyDescent="0.2">
      <c r="A783" s="1817"/>
      <c r="B783" s="1818"/>
      <c r="C783" s="1819"/>
      <c r="D783" s="1908" t="s">
        <v>1387</v>
      </c>
      <c r="E783" s="1908" t="s">
        <v>1033</v>
      </c>
      <c r="F783" s="1759">
        <v>28</v>
      </c>
      <c r="G783" s="994" t="s">
        <v>2244</v>
      </c>
      <c r="H783" s="1012" t="s">
        <v>1245</v>
      </c>
      <c r="I783" s="1015" t="s">
        <v>1215</v>
      </c>
      <c r="J783" s="1812" t="str">
        <f>IF(D783="","",IF(D783="RG",[1]Árbol!A794,IF(D783="RIC",[1]Árbol!A794,IF(D783="RLAFT",[1]Árbol!A794,IF(D783="RF",[1]Árbol!A794,IF(I783="","",(CONCATENATE(I783," ",$M$3," ",G783," ",$M$4," ",O783," ",$M$5," ",N783))))))))</f>
        <v>Pérdida de Disponibilidad de Administradores de Seguridad Informática
Administradores de Bases de Datos  1. Incumplimiento en la disponibilidad del personal
2. Abuso de derechos   1. Ausencia del personal
2. Desconicimiento de politicas de seguridad de la información</v>
      </c>
      <c r="K783" s="1021" t="s">
        <v>313</v>
      </c>
      <c r="L783" s="994" t="s">
        <v>314</v>
      </c>
      <c r="M783" s="1168" t="s">
        <v>1389</v>
      </c>
      <c r="N783" s="994" t="s">
        <v>2247</v>
      </c>
      <c r="O783" s="994" t="s">
        <v>2248</v>
      </c>
      <c r="P783" s="1075" t="s">
        <v>1392</v>
      </c>
      <c r="Q783" s="1133" t="s">
        <v>1392</v>
      </c>
      <c r="R783" s="1012" t="s">
        <v>250</v>
      </c>
      <c r="S783" s="1824">
        <f>IF(R783="Muy Alta",100%,IF(R783="Alta",80%,IF(R783="Media",60%,IF(R783="Baja",40%,IF(R783="Muy Baja",20%,"")))))</f>
        <v>0.4</v>
      </c>
      <c r="T783" s="1015" t="s">
        <v>317</v>
      </c>
      <c r="U783" s="1824">
        <f>IF(T783="Catastrófico",100%,IF(T783="Mayor",80%,IF(T783="Moderado",60%,IF(T783="Menor",40%,IF(T783="Leve",20%,"")))))</f>
        <v>0.2</v>
      </c>
      <c r="V783" s="1015" t="s">
        <v>251</v>
      </c>
      <c r="W783" s="1824">
        <f>IF(V783="Catastrófico",100%,IF(V783="Mayor",80%,IF(V783="Moderado",60%,IF(V783="Menor",40%,IF(V783="Leve",20%,"")))))</f>
        <v>0.4</v>
      </c>
      <c r="X783" s="1029" t="str">
        <f>IF(Y783=100%,"Catastrófico",IF(Y783=80%,"Mayor",IF(Y783=60%,"Moderado",IF(Y783=40%,"Menor",IF(Y783=20%,"Leve","")))))</f>
        <v>Menor</v>
      </c>
      <c r="Y783" s="1824">
        <f>IF(AND(U783="",W783=""),"",MAX(U783,W783))</f>
        <v>0.4</v>
      </c>
      <c r="Z783" s="1824" t="str">
        <f>CONCATENATE(R783,X783)</f>
        <v>BajaMenor</v>
      </c>
      <c r="AA783" s="1032" t="str">
        <f>IF(Z783="Muy AltaLeve","Alto",IF(Z783="Muy AltaMenor","Alto",IF(Z783="Muy AltaModerado","Alto",IF(Z783="Muy AltaMayor","Alto",IF(Z783="Muy AltaCatastrófico","Extremo",IF(Z783="AltaLeve","Moderado",IF(Z783="AltaMenor","Moderado",IF(Z783="AltaModerado","Alto",IF(Z783="AltaMayor","Alto",IF(Z783="AltaCatastrófico","Extremo",IF(Z783="MediaLeve","Moderado",IF(Z783="MediaMenor","Moderado",IF(Z783="MediaModerado","Moderado",IF(Z783="MediaMayor","Alto",IF(Z783="MediaCatastrófico","Extremo",IF(Z783="BajaLeve","Bajo",IF(Z783="BajaMenor","Moderado",IF(Z783="BajaModerado","Moderado",IF(Z783="BajaMayor","Alto",IF(Z783="BajaCatastrófico","Extremo",IF(Z783="Muy BajaLeve","Bajo",IF(Z783="Muy BajaMenor","Bajo",IF(Z783="Muy BajaModerado","Moderado",IF(Z783="Muy BajaMayor","Alto",IF(Z783="Muy BajaCatastrófico","Extremo","")))))))))))))))))))))))))</f>
        <v>Moderado</v>
      </c>
      <c r="AB783" s="97">
        <v>1</v>
      </c>
      <c r="AC783" s="9" t="s">
        <v>1571</v>
      </c>
      <c r="AD783" s="9">
        <v>2</v>
      </c>
      <c r="AE783" s="9" t="s">
        <v>1572</v>
      </c>
      <c r="AF783" s="99" t="str">
        <f t="shared" si="64"/>
        <v>Probabilidad</v>
      </c>
      <c r="AG783" s="10" t="s">
        <v>281</v>
      </c>
      <c r="AH783" s="787">
        <f t="shared" si="65"/>
        <v>0.15</v>
      </c>
      <c r="AI783" s="10" t="s">
        <v>222</v>
      </c>
      <c r="AJ783" s="787">
        <f t="shared" si="66"/>
        <v>0.15</v>
      </c>
      <c r="AK783" s="101">
        <f t="shared" si="67"/>
        <v>0.3</v>
      </c>
      <c r="AL783" s="100">
        <f>IFERROR(IF(AF783="Probabilidad",(S783-(+S783*AK783)),IF(AF783="Impacto",S783,"")),"")</f>
        <v>0.28000000000000003</v>
      </c>
      <c r="AM783" s="100">
        <f>IFERROR(IF(AF783="Impacto",(Y783-(+Y783*AK783)),IF(AF783="Probabilidad",Y783,"")),"")</f>
        <v>0.4</v>
      </c>
      <c r="AN783" s="50" t="s">
        <v>859</v>
      </c>
      <c r="AO783" s="50" t="s">
        <v>245</v>
      </c>
      <c r="AP783" s="50" t="s">
        <v>241</v>
      </c>
      <c r="AQ783" s="50" t="s">
        <v>226</v>
      </c>
      <c r="AR783" s="1764" t="s">
        <v>1438</v>
      </c>
      <c r="AS783" s="1035">
        <f>S783</f>
        <v>0.4</v>
      </c>
      <c r="AT783" s="1035">
        <f>IF(AL783="","",MIN(AL783:AL788))</f>
        <v>0.1008</v>
      </c>
      <c r="AU783" s="1032" t="str">
        <f>IFERROR(IF(AT783="","",IF(AT783&lt;=0.2,"Muy Baja",IF(AT783&lt;=0.4,"Baja",IF(AT783&lt;=0.6,"Media",IF(AT783&lt;=0.8,"Alta","Muy Alta"))))),"")</f>
        <v>Muy Baja</v>
      </c>
      <c r="AV783" s="1035">
        <f>Y783</f>
        <v>0.4</v>
      </c>
      <c r="AW783" s="1035">
        <f>IF(AM783="","",MIN(AM783:AM788))</f>
        <v>0.4</v>
      </c>
      <c r="AX783" s="1032" t="str">
        <f>IFERROR(IF(AW783="","",IF(AW783&lt;=0.2,"Leve",IF(AW783&lt;=0.4,"Menor",IF(AW783&lt;=0.6,"Moderado",IF(AW783&lt;=0.8,"Mayor","Catastrófico"))))),"")</f>
        <v>Menor</v>
      </c>
      <c r="AY783" s="1032" t="str">
        <f>AA783</f>
        <v>Moderado</v>
      </c>
      <c r="AZ783" s="1032" t="str">
        <f>IFERROR(IF(OR(AND(AU783="Muy Baja",AX783="Leve"),AND(AU783="Muy Baja",AX783="Menor"),AND(AU783="Baja",AX783="Leve")),"Bajo",IF(OR(AND(AU783="Muy baja",AX783="Moderado"),AND(AU783="Baja",AX783="Menor"),AND(AU783="Baja",AX783="Moderado"),AND(AU783="Media",AX783="Leve"),AND(AU783="Media",AX783="Menor"),AND(AU783="Media",AX783="Moderado"),AND(AU783="Alta",AX783="Leve"),AND(AU783="Alta",AX783="Menor")),"Moderado",IF(OR(AND(AU783="Muy Baja",AX783="Mayor"),AND(AU783="Baja",AX783="Mayor"),AND(AU783="Media",AX783="Mayor"),AND(AU783="Alta",AX783="Moderado"),AND(AU783="Alta",AX783="Mayor"),AND(AU783="Muy Alta",AX783="Leve"),AND(AU783="Muy Alta",AX783="Menor"),AND(AU783="Muy Alta",AX783="Moderado"),AND(AU783="Muy Alta",AX783="Mayor")),"Alto",IF(OR(AND(AU783="Muy Baja",AX783="Catastrófico"),AND(AU783="Baja",AX783="Catastrófico"),AND(AU783="Media",AX783="Catastrófico"),AND(AU783="Alta",AX783="Catastrófico"),AND(AU783="Muy Alta",AX783="Catastrófico")),"Extremo","")))),"")</f>
        <v>Bajo</v>
      </c>
      <c r="BA783" s="1015" t="s">
        <v>255</v>
      </c>
      <c r="BB783" s="46"/>
      <c r="BC783" s="46"/>
      <c r="BD783" s="103" t="str">
        <f t="shared" si="63"/>
        <v/>
      </c>
      <c r="BE783" s="9"/>
      <c r="BF783" s="9"/>
      <c r="BG783" s="9"/>
      <c r="BH783" s="9"/>
      <c r="BI783" s="46"/>
      <c r="BJ783" s="46"/>
      <c r="BK783" s="46"/>
      <c r="BL783" s="46"/>
      <c r="BM783" s="48"/>
      <c r="BN783" s="48"/>
      <c r="BO783" s="48"/>
      <c r="BP783" s="48"/>
      <c r="BQ783" s="104"/>
      <c r="BR783" s="797"/>
      <c r="BS783" s="883"/>
      <c r="BT783" s="883"/>
      <c r="BU783" s="1050"/>
      <c r="BV783" s="1075"/>
      <c r="BW783" s="1075"/>
      <c r="BX783" s="1836"/>
      <c r="BY783" s="1852"/>
      <c r="BZ783" s="997"/>
    </row>
    <row r="784" spans="1:78" ht="167" x14ac:dyDescent="0.2">
      <c r="A784" s="1817"/>
      <c r="B784" s="1818"/>
      <c r="C784" s="1819"/>
      <c r="D784" s="1908"/>
      <c r="E784" s="1908"/>
      <c r="F784" s="1759"/>
      <c r="G784" s="995"/>
      <c r="H784" s="1013"/>
      <c r="I784" s="1774"/>
      <c r="J784" s="1767"/>
      <c r="K784" s="1022"/>
      <c r="L784" s="995"/>
      <c r="M784" s="1169"/>
      <c r="N784" s="995"/>
      <c r="O784" s="995"/>
      <c r="P784" s="1191"/>
      <c r="Q784" s="1827"/>
      <c r="R784" s="1013"/>
      <c r="S784" s="1825"/>
      <c r="T784" s="1774"/>
      <c r="U784" s="1825"/>
      <c r="V784" s="1774"/>
      <c r="W784" s="1825"/>
      <c r="X784" s="1781"/>
      <c r="Y784" s="1825"/>
      <c r="Z784" s="1825"/>
      <c r="AA784" s="1769"/>
      <c r="AB784" s="812">
        <v>2</v>
      </c>
      <c r="AC784" s="774" t="s">
        <v>2249</v>
      </c>
      <c r="AD784" s="774">
        <v>1</v>
      </c>
      <c r="AE784" s="774" t="s">
        <v>1795</v>
      </c>
      <c r="AF784" s="813" t="str">
        <f t="shared" si="64"/>
        <v>Probabilidad</v>
      </c>
      <c r="AG784" s="780" t="s">
        <v>221</v>
      </c>
      <c r="AH784" s="790">
        <f t="shared" si="65"/>
        <v>0.25</v>
      </c>
      <c r="AI784" s="780" t="s">
        <v>222</v>
      </c>
      <c r="AJ784" s="790">
        <f t="shared" si="66"/>
        <v>0.15</v>
      </c>
      <c r="AK784" s="814">
        <f t="shared" si="67"/>
        <v>0.4</v>
      </c>
      <c r="AL784" s="815">
        <f>IFERROR(IF(AND(AF783="Probabilidad",AF784="Probabilidad"),(AL783-(+AL783*AK784)),IF(AF784="Probabilidad",(S783-(+S783*AK784)),IF(AF784="Impacto",AL783,""))),"")</f>
        <v>0.16800000000000001</v>
      </c>
      <c r="AM784" s="815">
        <f>IFERROR(IF(AND(AF783="Impacto",AF784="Impacto"),(AM783-(+AM783*AK784)),IF(AF784="Impacto",(Y783-(Y783*AK784)),IF(AF784="Probabilidad",AM783,""))),"")</f>
        <v>0.4</v>
      </c>
      <c r="AN784" s="751" t="s">
        <v>223</v>
      </c>
      <c r="AO784" s="751" t="s">
        <v>291</v>
      </c>
      <c r="AP784" s="751" t="s">
        <v>241</v>
      </c>
      <c r="AQ784" s="751" t="s">
        <v>226</v>
      </c>
      <c r="AR784" s="1013"/>
      <c r="AS784" s="1767"/>
      <c r="AT784" s="1767"/>
      <c r="AU784" s="1769"/>
      <c r="AV784" s="1767"/>
      <c r="AW784" s="1767"/>
      <c r="AX784" s="1769"/>
      <c r="AY784" s="1769"/>
      <c r="AZ784" s="1769"/>
      <c r="BA784" s="1774"/>
      <c r="BB784" s="789"/>
      <c r="BC784" s="789"/>
      <c r="BD784" s="822" t="str">
        <f t="shared" si="63"/>
        <v/>
      </c>
      <c r="BE784" s="774"/>
      <c r="BF784" s="774"/>
      <c r="BG784" s="774"/>
      <c r="BH784" s="774"/>
      <c r="BI784" s="789"/>
      <c r="BJ784" s="789"/>
      <c r="BK784" s="789"/>
      <c r="BL784" s="789"/>
      <c r="BM784" s="791"/>
      <c r="BN784" s="791"/>
      <c r="BO784" s="791"/>
      <c r="BP784" s="791"/>
      <c r="BQ784" s="792"/>
      <c r="BR784" s="796"/>
      <c r="BS784" s="884"/>
      <c r="BT784" s="884"/>
      <c r="BU784" s="1051"/>
      <c r="BV784" s="1191"/>
      <c r="BW784" s="1191"/>
      <c r="BX784" s="1837"/>
      <c r="BY784" s="1853"/>
      <c r="BZ784" s="998"/>
    </row>
    <row r="785" spans="1:78" ht="167" x14ac:dyDescent="0.2">
      <c r="A785" s="1817"/>
      <c r="B785" s="1818"/>
      <c r="C785" s="1819"/>
      <c r="D785" s="1908"/>
      <c r="E785" s="1908"/>
      <c r="F785" s="1759"/>
      <c r="G785" s="995"/>
      <c r="H785" s="1013"/>
      <c r="I785" s="1774"/>
      <c r="J785" s="1767"/>
      <c r="K785" s="1022"/>
      <c r="L785" s="995"/>
      <c r="M785" s="1169"/>
      <c r="N785" s="995"/>
      <c r="O785" s="995"/>
      <c r="P785" s="1191"/>
      <c r="Q785" s="1827"/>
      <c r="R785" s="1013"/>
      <c r="S785" s="1825"/>
      <c r="T785" s="1774"/>
      <c r="U785" s="1825"/>
      <c r="V785" s="1774"/>
      <c r="W785" s="1825"/>
      <c r="X785" s="1781"/>
      <c r="Y785" s="1825"/>
      <c r="Z785" s="1825"/>
      <c r="AA785" s="1769"/>
      <c r="AB785" s="812">
        <v>3</v>
      </c>
      <c r="AC785" s="774" t="s">
        <v>2250</v>
      </c>
      <c r="AD785" s="774">
        <v>1</v>
      </c>
      <c r="AE785" s="774" t="s">
        <v>1631</v>
      </c>
      <c r="AF785" s="813" t="str">
        <f t="shared" si="64"/>
        <v>Probabilidad</v>
      </c>
      <c r="AG785" s="780" t="s">
        <v>221</v>
      </c>
      <c r="AH785" s="790">
        <f t="shared" si="65"/>
        <v>0.25</v>
      </c>
      <c r="AI785" s="780" t="s">
        <v>222</v>
      </c>
      <c r="AJ785" s="790">
        <f t="shared" si="66"/>
        <v>0.15</v>
      </c>
      <c r="AK785" s="814">
        <f t="shared" si="67"/>
        <v>0.4</v>
      </c>
      <c r="AL785" s="815">
        <f>IFERROR(IF(AND(AF784="Probabilidad",AF785="Probabilidad"),(AL784-(+AL784*AK785)),IF(AND(AF784="Impacto",AF785="Probabilidad"),(AL783-(+AL783*AK785)),IF(AF785="Impacto",AL784,""))),"")</f>
        <v>0.1008</v>
      </c>
      <c r="AM785" s="815">
        <f>IFERROR(IF(AND(AF784="Impacto",AF785="Impacto"),(AM784-(+AM784*AK785)),IF(AND(AF784="Probabilidad",AF785="Impacto"),(AM783-(+AM783*AK785)),IF(AF785="Probabilidad",AM784,""))),"")</f>
        <v>0.4</v>
      </c>
      <c r="AN785" s="751" t="s">
        <v>1157</v>
      </c>
      <c r="AO785" s="751" t="s">
        <v>291</v>
      </c>
      <c r="AP785" s="751" t="s">
        <v>444</v>
      </c>
      <c r="AQ785" s="751" t="s">
        <v>226</v>
      </c>
      <c r="AR785" s="1013"/>
      <c r="AS785" s="1767"/>
      <c r="AT785" s="1767"/>
      <c r="AU785" s="1769"/>
      <c r="AV785" s="1767"/>
      <c r="AW785" s="1767"/>
      <c r="AX785" s="1769"/>
      <c r="AY785" s="1769"/>
      <c r="AZ785" s="1769"/>
      <c r="BA785" s="1774"/>
      <c r="BB785" s="789"/>
      <c r="BC785" s="789"/>
      <c r="BD785" s="822" t="str">
        <f t="shared" si="63"/>
        <v/>
      </c>
      <c r="BE785" s="774"/>
      <c r="BF785" s="774"/>
      <c r="BG785" s="774"/>
      <c r="BH785" s="774"/>
      <c r="BI785" s="789"/>
      <c r="BJ785" s="789"/>
      <c r="BK785" s="789"/>
      <c r="BL785" s="789"/>
      <c r="BM785" s="791"/>
      <c r="BN785" s="791"/>
      <c r="BO785" s="791"/>
      <c r="BP785" s="791"/>
      <c r="BQ785" s="792"/>
      <c r="BR785" s="796"/>
      <c r="BS785" s="884"/>
      <c r="BT785" s="884"/>
      <c r="BU785" s="1051"/>
      <c r="BV785" s="1191"/>
      <c r="BW785" s="1191"/>
      <c r="BX785" s="1837"/>
      <c r="BY785" s="1853"/>
      <c r="BZ785" s="998"/>
    </row>
    <row r="786" spans="1:78" ht="16" x14ac:dyDescent="0.2">
      <c r="A786" s="1817"/>
      <c r="B786" s="1818"/>
      <c r="C786" s="1819"/>
      <c r="D786" s="1908"/>
      <c r="E786" s="1908"/>
      <c r="F786" s="1759"/>
      <c r="G786" s="995"/>
      <c r="H786" s="1013"/>
      <c r="I786" s="1774"/>
      <c r="J786" s="1767"/>
      <c r="K786" s="1022"/>
      <c r="L786" s="995"/>
      <c r="M786" s="1169"/>
      <c r="N786" s="995"/>
      <c r="O786" s="995"/>
      <c r="P786" s="1191"/>
      <c r="Q786" s="1827"/>
      <c r="R786" s="1013"/>
      <c r="S786" s="1825"/>
      <c r="T786" s="1774"/>
      <c r="U786" s="1825"/>
      <c r="V786" s="1774"/>
      <c r="W786" s="1825"/>
      <c r="X786" s="1781"/>
      <c r="Y786" s="1825"/>
      <c r="Z786" s="1825"/>
      <c r="AA786" s="1769"/>
      <c r="AB786" s="812">
        <v>4</v>
      </c>
      <c r="AC786" s="774"/>
      <c r="AD786" s="774"/>
      <c r="AE786" s="774"/>
      <c r="AF786" s="813" t="str">
        <f t="shared" si="64"/>
        <v/>
      </c>
      <c r="AG786" s="780"/>
      <c r="AH786" s="790" t="str">
        <f t="shared" si="65"/>
        <v/>
      </c>
      <c r="AI786" s="780"/>
      <c r="AJ786" s="790" t="str">
        <f t="shared" si="66"/>
        <v/>
      </c>
      <c r="AK786" s="814" t="str">
        <f t="shared" si="67"/>
        <v/>
      </c>
      <c r="AL786" s="815" t="str">
        <f>IFERROR(IF(AND(AF785="Probabilidad",AF786="Probabilidad"),(AL785-(+AL785*AK786)),IF(AND(AF785="Impacto",AF786="Probabilidad"),(AL784-(+AL784*AK786)),IF(AF786="Impacto",AL785,""))),"")</f>
        <v/>
      </c>
      <c r="AM786" s="815" t="str">
        <f>IFERROR(IF(AND(AF785="Impacto",AF786="Impacto"),(AM785-(+AM785*AK786)),IF(AND(AF785="Probabilidad",AF786="Impacto"),(AM784-(+AM784*AK786)),IF(AF786="Probabilidad",AM785,""))),"")</f>
        <v/>
      </c>
      <c r="AN786" s="751"/>
      <c r="AO786" s="751"/>
      <c r="AP786" s="751"/>
      <c r="AQ786" s="751"/>
      <c r="AR786" s="1013"/>
      <c r="AS786" s="1767"/>
      <c r="AT786" s="1767"/>
      <c r="AU786" s="1769"/>
      <c r="AV786" s="1767"/>
      <c r="AW786" s="1767"/>
      <c r="AX786" s="1769"/>
      <c r="AY786" s="1769"/>
      <c r="AZ786" s="1769"/>
      <c r="BA786" s="1774"/>
      <c r="BB786" s="789"/>
      <c r="BC786" s="789"/>
      <c r="BD786" s="822" t="str">
        <f t="shared" si="63"/>
        <v/>
      </c>
      <c r="BE786" s="774"/>
      <c r="BF786" s="774"/>
      <c r="BG786" s="774"/>
      <c r="BH786" s="774"/>
      <c r="BI786" s="789"/>
      <c r="BJ786" s="789"/>
      <c r="BK786" s="789"/>
      <c r="BL786" s="789"/>
      <c r="BM786" s="791"/>
      <c r="BN786" s="791"/>
      <c r="BO786" s="791"/>
      <c r="BP786" s="791"/>
      <c r="BQ786" s="792"/>
      <c r="BR786" s="796"/>
      <c r="BS786" s="884"/>
      <c r="BT786" s="884"/>
      <c r="BU786" s="1051"/>
      <c r="BV786" s="1191"/>
      <c r="BW786" s="1191"/>
      <c r="BX786" s="1837"/>
      <c r="BY786" s="1853"/>
      <c r="BZ786" s="998"/>
    </row>
    <row r="787" spans="1:78" ht="16" x14ac:dyDescent="0.2">
      <c r="A787" s="1817"/>
      <c r="B787" s="1818"/>
      <c r="C787" s="1819"/>
      <c r="D787" s="1908"/>
      <c r="E787" s="1908"/>
      <c r="F787" s="1759"/>
      <c r="G787" s="995"/>
      <c r="H787" s="1013"/>
      <c r="I787" s="1774"/>
      <c r="J787" s="1767"/>
      <c r="K787" s="1022"/>
      <c r="L787" s="995"/>
      <c r="M787" s="1169"/>
      <c r="N787" s="995"/>
      <c r="O787" s="995"/>
      <c r="P787" s="1191"/>
      <c r="Q787" s="1827"/>
      <c r="R787" s="1013"/>
      <c r="S787" s="1825"/>
      <c r="T787" s="1774"/>
      <c r="U787" s="1825"/>
      <c r="V787" s="1774"/>
      <c r="W787" s="1825"/>
      <c r="X787" s="1781"/>
      <c r="Y787" s="1825"/>
      <c r="Z787" s="1825"/>
      <c r="AA787" s="1769"/>
      <c r="AB787" s="812">
        <v>5</v>
      </c>
      <c r="AC787" s="774"/>
      <c r="AD787" s="774"/>
      <c r="AE787" s="774"/>
      <c r="AF787" s="813" t="str">
        <f t="shared" si="64"/>
        <v/>
      </c>
      <c r="AG787" s="780"/>
      <c r="AH787" s="790" t="str">
        <f t="shared" si="65"/>
        <v/>
      </c>
      <c r="AI787" s="780"/>
      <c r="AJ787" s="790" t="str">
        <f t="shared" si="66"/>
        <v/>
      </c>
      <c r="AK787" s="814" t="str">
        <f t="shared" si="67"/>
        <v/>
      </c>
      <c r="AL787" s="815" t="str">
        <f>IFERROR(IF(AND(AF786="Probabilidad",AF787="Probabilidad"),(AL786-(+AL786*AK787)),IF(AND(AF786="Impacto",AF787="Probabilidad"),(AL785-(+AL785*AK787)),IF(AF787="Impacto",AL786,""))),"")</f>
        <v/>
      </c>
      <c r="AM787" s="815" t="str">
        <f>IFERROR(IF(AND(AF786="Impacto",AF787="Impacto"),(AM786-(+AM786*AK787)),IF(AND(AF786="Probabilidad",AF787="Impacto"),(AM785-(+AM785*AK787)),IF(AF787="Probabilidad",AM786,""))),"")</f>
        <v/>
      </c>
      <c r="AN787" s="751"/>
      <c r="AO787" s="751"/>
      <c r="AP787" s="751"/>
      <c r="AQ787" s="751"/>
      <c r="AR787" s="1013"/>
      <c r="AS787" s="1767"/>
      <c r="AT787" s="1767"/>
      <c r="AU787" s="1769"/>
      <c r="AV787" s="1767"/>
      <c r="AW787" s="1767"/>
      <c r="AX787" s="1769"/>
      <c r="AY787" s="1769"/>
      <c r="AZ787" s="1769"/>
      <c r="BA787" s="1774"/>
      <c r="BB787" s="789"/>
      <c r="BC787" s="789"/>
      <c r="BD787" s="822" t="str">
        <f t="shared" si="63"/>
        <v/>
      </c>
      <c r="BE787" s="774"/>
      <c r="BF787" s="774"/>
      <c r="BG787" s="774"/>
      <c r="BH787" s="774"/>
      <c r="BI787" s="789"/>
      <c r="BJ787" s="789"/>
      <c r="BK787" s="789"/>
      <c r="BL787" s="789"/>
      <c r="BM787" s="791"/>
      <c r="BN787" s="791"/>
      <c r="BO787" s="791"/>
      <c r="BP787" s="791"/>
      <c r="BQ787" s="792"/>
      <c r="BR787" s="796"/>
      <c r="BS787" s="884"/>
      <c r="BT787" s="884"/>
      <c r="BU787" s="1051"/>
      <c r="BV787" s="1191"/>
      <c r="BW787" s="1191"/>
      <c r="BX787" s="1837"/>
      <c r="BY787" s="1853"/>
      <c r="BZ787" s="998"/>
    </row>
    <row r="788" spans="1:78" ht="17" thickBot="1" x14ac:dyDescent="0.25">
      <c r="A788" s="1817"/>
      <c r="B788" s="1818"/>
      <c r="C788" s="1819"/>
      <c r="D788" s="1908"/>
      <c r="E788" s="1908"/>
      <c r="F788" s="1759"/>
      <c r="G788" s="996"/>
      <c r="H788" s="1014"/>
      <c r="I788" s="1775"/>
      <c r="J788" s="1768"/>
      <c r="K788" s="1023"/>
      <c r="L788" s="996"/>
      <c r="M788" s="1170"/>
      <c r="N788" s="996"/>
      <c r="O788" s="996"/>
      <c r="P788" s="1192"/>
      <c r="Q788" s="1828"/>
      <c r="R788" s="1014"/>
      <c r="S788" s="1826"/>
      <c r="T788" s="1775"/>
      <c r="U788" s="1826"/>
      <c r="V788" s="1775"/>
      <c r="W788" s="1826"/>
      <c r="X788" s="1782"/>
      <c r="Y788" s="1826"/>
      <c r="Z788" s="1826"/>
      <c r="AA788" s="1770"/>
      <c r="AB788" s="773">
        <v>6</v>
      </c>
      <c r="AC788" s="757"/>
      <c r="AD788" s="757"/>
      <c r="AE788" s="757"/>
      <c r="AF788" s="896" t="str">
        <f t="shared" si="64"/>
        <v/>
      </c>
      <c r="AG788" s="888"/>
      <c r="AH788" s="887" t="str">
        <f t="shared" si="65"/>
        <v/>
      </c>
      <c r="AI788" s="888"/>
      <c r="AJ788" s="887" t="str">
        <f t="shared" si="66"/>
        <v/>
      </c>
      <c r="AK788" s="889" t="str">
        <f t="shared" si="67"/>
        <v/>
      </c>
      <c r="AL788" s="935" t="str">
        <f>IFERROR(IF(AND(AF787="Probabilidad",AF788="Probabilidad"),(AL787-(+AL787*AK788)),IF(AND(AF787="Impacto",AF788="Probabilidad"),(AL786-(+AL786*AK788)),IF(AF788="Impacto",AL787,""))),"")</f>
        <v/>
      </c>
      <c r="AM788" s="935" t="str">
        <f>IFERROR(IF(AND(AF787="Impacto",AF788="Impacto"),(AM787-(+AM787*AK788)),IF(AND(AF787="Probabilidad",AF788="Impacto"),(AM786-(+AM786*AK788)),IF(AF788="Probabilidad",AM787,""))),"")</f>
        <v/>
      </c>
      <c r="AN788" s="51"/>
      <c r="AO788" s="51"/>
      <c r="AP788" s="51"/>
      <c r="AQ788" s="51"/>
      <c r="AR788" s="1014"/>
      <c r="AS788" s="1768"/>
      <c r="AT788" s="1768"/>
      <c r="AU788" s="1770"/>
      <c r="AV788" s="1768"/>
      <c r="AW788" s="1768"/>
      <c r="AX788" s="1770"/>
      <c r="AY788" s="1770"/>
      <c r="AZ788" s="1770"/>
      <c r="BA788" s="1775"/>
      <c r="BB788" s="770"/>
      <c r="BC788" s="770"/>
      <c r="BD788" s="762" t="str">
        <f t="shared" si="63"/>
        <v/>
      </c>
      <c r="BE788" s="757"/>
      <c r="BF788" s="757"/>
      <c r="BG788" s="757"/>
      <c r="BH788" s="757"/>
      <c r="BI788" s="770"/>
      <c r="BJ788" s="770"/>
      <c r="BK788" s="770"/>
      <c r="BL788" s="770"/>
      <c r="BM788" s="749"/>
      <c r="BN788" s="749"/>
      <c r="BO788" s="749"/>
      <c r="BP788" s="749"/>
      <c r="BQ788" s="766"/>
      <c r="BR788" s="890"/>
      <c r="BS788" s="891"/>
      <c r="BT788" s="891"/>
      <c r="BU788" s="1052"/>
      <c r="BV788" s="1192"/>
      <c r="BW788" s="1192"/>
      <c r="BX788" s="1838"/>
      <c r="BY788" s="1854"/>
      <c r="BZ788" s="999"/>
    </row>
    <row r="789" spans="1:78" ht="167" x14ac:dyDescent="0.2">
      <c r="A789" s="1817" t="s">
        <v>1062</v>
      </c>
      <c r="B789" s="1818" t="s">
        <v>207</v>
      </c>
      <c r="C789" s="1819" t="s">
        <v>1063</v>
      </c>
      <c r="D789" s="1000" t="s">
        <v>1387</v>
      </c>
      <c r="E789" s="1003" t="s">
        <v>1064</v>
      </c>
      <c r="F789" s="1006">
        <v>1</v>
      </c>
      <c r="G789" s="1075" t="s">
        <v>2251</v>
      </c>
      <c r="H789" s="1012" t="s">
        <v>1242</v>
      </c>
      <c r="I789" s="1015" t="s">
        <v>1218</v>
      </c>
      <c r="J789" s="1812" t="str">
        <f>IF(D789="","",IF(D789="RG",[1]Árbol!A800,IF(D789="RIC",[1]Árbol!A800,IF(D789="RLAFT",[1]Árbol!A800,IF(D789="RF",[1]Árbol!A800,IF(I789="","",(CONCATENATE(I789," ",$M$3," ",G789," ",$M$4," ",O789," ",$M$5," ",N789))))))))</f>
        <v>Pérdida de confidencialidad e integridad de Auditorias Externas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789" s="1021" t="s">
        <v>313</v>
      </c>
      <c r="L789" s="994" t="s">
        <v>562</v>
      </c>
      <c r="M789" s="1168" t="s">
        <v>1389</v>
      </c>
      <c r="N789" s="994" t="s">
        <v>2252</v>
      </c>
      <c r="O789" s="994" t="s">
        <v>1789</v>
      </c>
      <c r="P789" s="1075" t="s">
        <v>1392</v>
      </c>
      <c r="Q789" s="1133" t="s">
        <v>1392</v>
      </c>
      <c r="R789" s="1015" t="s">
        <v>217</v>
      </c>
      <c r="S789" s="1824">
        <f>IF(R789="Muy Alta",100%,IF(R789="Alta",80%,IF(R789="Media",60%,IF(R789="Baja",40%,IF(R789="Muy Baja",20%,"")))))</f>
        <v>0.6</v>
      </c>
      <c r="T789" s="1015" t="s">
        <v>251</v>
      </c>
      <c r="U789" s="1824">
        <f>IF(T789="Catastrófico",100%,IF(T789="Mayor",80%,IF(T789="Moderado",60%,IF(T789="Menor",40%,IF(T789="Leve",20%,"")))))</f>
        <v>0.4</v>
      </c>
      <c r="V789" s="1015" t="s">
        <v>218</v>
      </c>
      <c r="W789" s="1824">
        <f>IF(V789="Catastrófico",100%,IF(V789="Mayor",80%,IF(V789="Moderado",60%,IF(V789="Menor",40%,IF(V789="Leve",20%,"")))))</f>
        <v>0.6</v>
      </c>
      <c r="X789" s="1029" t="str">
        <f>IF(Y789=100%,"Catastrófico",IF(Y789=80%,"Mayor",IF(Y789=60%,"Moderado",IF(Y789=40%,"Menor",IF(Y789=20%,"Leve","")))))</f>
        <v>Moderado</v>
      </c>
      <c r="Y789" s="1824">
        <f>IF(AND(U789="",W789=""),"",MAX(U789,W789))</f>
        <v>0.6</v>
      </c>
      <c r="Z789" s="1824" t="str">
        <f>CONCATENATE(R789,X789)</f>
        <v>MediaModerado</v>
      </c>
      <c r="AA789" s="1038" t="str">
        <f>IF(Z789="Muy AltaLeve","Alto",IF(Z789="Muy AltaMenor","Alto",IF(Z789="Muy AltaModerado","Alto",IF(Z789="Muy AltaMayor","Alto",IF(Z789="Muy AltaCatastrófico","Extremo",IF(Z789="AltaLeve","Moderado",IF(Z789="AltaMenor","Moderado",IF(Z789="AltaModerado","Alto",IF(Z789="AltaMayor","Alto",IF(Z789="AltaCatastrófico","Extremo",IF(Z789="MediaLeve","Moderado",IF(Z789="MediaMenor","Moderado",IF(Z789="MediaModerado","Moderado",IF(Z789="MediaMayor","Alto",IF(Z789="MediaCatastrófico","Extremo",IF(Z789="BajaLeve","Bajo",IF(Z789="BajaMenor","Moderado",IF(Z789="BajaModerado","Moderado",IF(Z789="BajaMayor","Alto",IF(Z789="BajaCatastrófico","Extremo",IF(Z789="Muy BajaLeve","Bajo",IF(Z789="Muy BajaMenor","Bajo",IF(Z789="Muy BajaModerado","Moderado",IF(Z789="Muy BajaMayor","Alto",IF(Z789="Muy BajaCatastrófico","Extremo","")))))))))))))))))))))))))</f>
        <v>Moderado</v>
      </c>
      <c r="AB789" s="97">
        <v>1</v>
      </c>
      <c r="AC789" s="352" t="s">
        <v>2253</v>
      </c>
      <c r="AD789" s="9">
        <v>1</v>
      </c>
      <c r="AE789" s="9" t="s">
        <v>1656</v>
      </c>
      <c r="AF789" s="813" t="str">
        <f t="shared" si="64"/>
        <v>Probabilidad</v>
      </c>
      <c r="AG789" s="10" t="s">
        <v>221</v>
      </c>
      <c r="AH789" s="790">
        <f t="shared" si="65"/>
        <v>0.25</v>
      </c>
      <c r="AI789" s="10" t="s">
        <v>222</v>
      </c>
      <c r="AJ789" s="790">
        <f t="shared" si="66"/>
        <v>0.15</v>
      </c>
      <c r="AK789" s="814">
        <f t="shared" si="67"/>
        <v>0.4</v>
      </c>
      <c r="AL789" s="100">
        <f>IFERROR(IF(AF789="Probabilidad",(S789-(+S789*AK789)),IF(AF789="Impacto",S789,"")),"")</f>
        <v>0.36</v>
      </c>
      <c r="AM789" s="100">
        <f>IFERROR(IF(AF789="Impacto",(Y789-(+Y789*AK789)),IF(AF789="Probabilidad",Y789,"")),"")</f>
        <v>0.6</v>
      </c>
      <c r="AN789" s="50" t="s">
        <v>223</v>
      </c>
      <c r="AO789" s="50" t="s">
        <v>291</v>
      </c>
      <c r="AP789" s="50" t="s">
        <v>241</v>
      </c>
      <c r="AQ789" s="50" t="s">
        <v>226</v>
      </c>
      <c r="AR789" s="1764" t="s">
        <v>2254</v>
      </c>
      <c r="AS789" s="1035">
        <f>S789</f>
        <v>0.6</v>
      </c>
      <c r="AT789" s="1035">
        <f>IF(AL789="","",MIN(AL789:AL794))</f>
        <v>0.252</v>
      </c>
      <c r="AU789" s="1032" t="str">
        <f>IFERROR(IF(AT789="","",IF(AT789&lt;=0.2,"Muy Baja",IF(AT789&lt;=0.4,"Baja",IF(AT789&lt;=0.6,"Media",IF(AT789&lt;=0.8,"Alta","Muy Alta"))))),"")</f>
        <v>Baja</v>
      </c>
      <c r="AV789" s="1035">
        <f>Y789</f>
        <v>0.6</v>
      </c>
      <c r="AW789" s="1035">
        <f>IF(AM789="","",MIN(AM789:AM794))</f>
        <v>0.44999999999999996</v>
      </c>
      <c r="AX789" s="1032" t="str">
        <f>IFERROR(IF(AW789="","",IF(AW789&lt;=0.2,"Leve",IF(AW789&lt;=0.4,"Menor",IF(AW789&lt;=0.6,"Moderado",IF(AW789&lt;=0.8,"Mayor","Catastrófico"))))),"")</f>
        <v>Moderado</v>
      </c>
      <c r="AY789" s="1032" t="str">
        <f>AA789</f>
        <v>Moderado</v>
      </c>
      <c r="AZ789" s="1032" t="str">
        <f>IFERROR(IF(OR(AND(AU789="Muy Baja",AX789="Leve"),AND(AU789="Muy Baja",AX789="Menor"),AND(AU789="Baja",AX789="Leve")),"Bajo",IF(OR(AND(AU789="Muy baja",AX789="Moderado"),AND(AU789="Baja",AX789="Menor"),AND(AU789="Baja",AX789="Moderado"),AND(AU789="Media",AX789="Leve"),AND(AU789="Media",AX789="Menor"),AND(AU789="Media",AX789="Moderado"),AND(AU789="Alta",AX789="Leve"),AND(AU789="Alta",AX789="Menor")),"Moderado",IF(OR(AND(AU789="Muy Baja",AX789="Mayor"),AND(AU789="Baja",AX789="Mayor"),AND(AU789="Media",AX789="Mayor"),AND(AU789="Alta",AX789="Moderado"),AND(AU789="Alta",AX789="Mayor"),AND(AU789="Muy Alta",AX789="Leve"),AND(AU789="Muy Alta",AX789="Menor"),AND(AU789="Muy Alta",AX789="Moderado"),AND(AU789="Muy Alta",AX789="Mayor")),"Alto",IF(OR(AND(AU789="Muy Baja",AX789="Catastrófico"),AND(AU789="Baja",AX789="Catastrófico"),AND(AU789="Media",AX789="Catastrófico"),AND(AU789="Alta",AX789="Catastrófico"),AND(AU789="Muy Alta",AX789="Catastrófico")),"Extremo","")))),"")</f>
        <v>Moderado</v>
      </c>
      <c r="BA789" s="1015" t="s">
        <v>228</v>
      </c>
      <c r="BB789" s="216" t="s">
        <v>2255</v>
      </c>
      <c r="BC789" s="216" t="s">
        <v>2256</v>
      </c>
      <c r="BD789" s="102">
        <f>IF(SUM(BE789:BH789)=0,"",SUM(BE789:BH789))</f>
        <v>2</v>
      </c>
      <c r="BE789" s="49"/>
      <c r="BF789" s="49">
        <v>1</v>
      </c>
      <c r="BG789" s="49"/>
      <c r="BH789" s="49">
        <v>1</v>
      </c>
      <c r="BI789" s="46" t="s">
        <v>1043</v>
      </c>
      <c r="BJ789" s="46" t="s">
        <v>2257</v>
      </c>
      <c r="BK789" s="46"/>
      <c r="BL789" s="46"/>
      <c r="BM789" s="48"/>
      <c r="BN789" s="48"/>
      <c r="BO789" s="48"/>
      <c r="BP789" s="48"/>
      <c r="BQ789" s="104"/>
      <c r="BR789" s="797"/>
      <c r="BS789" s="883"/>
      <c r="BT789" s="883"/>
      <c r="BU789" s="1050"/>
      <c r="BV789" s="1075"/>
      <c r="BW789" s="1075"/>
      <c r="BX789" s="1836"/>
      <c r="BY789" s="1839"/>
      <c r="BZ789" s="997"/>
    </row>
    <row r="790" spans="1:78" ht="330" customHeight="1" x14ac:dyDescent="0.2">
      <c r="A790" s="1817"/>
      <c r="B790" s="1818"/>
      <c r="C790" s="1819"/>
      <c r="D790" s="1820"/>
      <c r="E790" s="1004"/>
      <c r="F790" s="1759"/>
      <c r="G790" s="1191"/>
      <c r="H790" s="1013"/>
      <c r="I790" s="1774"/>
      <c r="J790" s="1767"/>
      <c r="K790" s="1022"/>
      <c r="L790" s="995"/>
      <c r="M790" s="1169"/>
      <c r="N790" s="995"/>
      <c r="O790" s="995"/>
      <c r="P790" s="1191"/>
      <c r="Q790" s="1827"/>
      <c r="R790" s="1774"/>
      <c r="S790" s="1825"/>
      <c r="T790" s="1774"/>
      <c r="U790" s="1825"/>
      <c r="V790" s="1774"/>
      <c r="W790" s="1825"/>
      <c r="X790" s="1781"/>
      <c r="Y790" s="1825"/>
      <c r="Z790" s="1825"/>
      <c r="AA790" s="1039"/>
      <c r="AB790" s="812">
        <v>2</v>
      </c>
      <c r="AC790" s="959" t="s">
        <v>1489</v>
      </c>
      <c r="AD790" s="761">
        <v>2.2999999999999998</v>
      </c>
      <c r="AE790" s="774" t="s">
        <v>2055</v>
      </c>
      <c r="AF790" s="813" t="str">
        <f t="shared" si="64"/>
        <v>Impacto</v>
      </c>
      <c r="AG790" s="780" t="s">
        <v>264</v>
      </c>
      <c r="AH790" s="790">
        <f t="shared" si="65"/>
        <v>0.1</v>
      </c>
      <c r="AI790" s="780" t="s">
        <v>222</v>
      </c>
      <c r="AJ790" s="790">
        <f t="shared" si="66"/>
        <v>0.15</v>
      </c>
      <c r="AK790" s="814">
        <f t="shared" si="67"/>
        <v>0.25</v>
      </c>
      <c r="AL790" s="815">
        <f>IFERROR(IF(AND(AF789="Probabilidad",AF790="Probabilidad"),(AL789-(+AL789*AK790)),IF(AF790="Probabilidad",(S789-(+S789*AK790)),IF(AF790="Impacto",AL789,""))),"")</f>
        <v>0.36</v>
      </c>
      <c r="AM790" s="815">
        <f>IFERROR(IF(AND(AF789="Impacto",AF790="Impacto"),(AM789-(+AM789*AK790)),IF(AF790="Impacto",(Y789-(+Y789*AK790)),IF(AF790="Probabilidad",AM789,""))),"")</f>
        <v>0.44999999999999996</v>
      </c>
      <c r="AN790" s="751" t="s">
        <v>223</v>
      </c>
      <c r="AO790" s="751" t="s">
        <v>291</v>
      </c>
      <c r="AP790" s="751" t="s">
        <v>241</v>
      </c>
      <c r="AQ790" s="751" t="s">
        <v>226</v>
      </c>
      <c r="AR790" s="1013"/>
      <c r="AS790" s="1767"/>
      <c r="AT790" s="1767"/>
      <c r="AU790" s="1769"/>
      <c r="AV790" s="1767"/>
      <c r="AW790" s="1767"/>
      <c r="AX790" s="1769"/>
      <c r="AY790" s="1769"/>
      <c r="AZ790" s="1769"/>
      <c r="BA790" s="1774"/>
      <c r="BB790" s="788" t="s">
        <v>2258</v>
      </c>
      <c r="BC790" s="788" t="s">
        <v>2259</v>
      </c>
      <c r="BD790" s="781">
        <f t="shared" ref="BD790:BD853" si="68">IF(SUM(BE790:BH790)=0,"",SUM(BE790:BH790))</f>
        <v>1</v>
      </c>
      <c r="BE790" s="755"/>
      <c r="BF790" s="755"/>
      <c r="BG790" s="755">
        <v>1</v>
      </c>
      <c r="BH790" s="755"/>
      <c r="BI790" s="789" t="s">
        <v>1043</v>
      </c>
      <c r="BJ790" s="789" t="s">
        <v>2257</v>
      </c>
      <c r="BK790" s="789"/>
      <c r="BL790" s="789"/>
      <c r="BM790" s="791"/>
      <c r="BN790" s="791"/>
      <c r="BO790" s="791"/>
      <c r="BP790" s="791"/>
      <c r="BQ790" s="792"/>
      <c r="BR790" s="796"/>
      <c r="BS790" s="884"/>
      <c r="BT790" s="884"/>
      <c r="BU790" s="1051"/>
      <c r="BV790" s="1191"/>
      <c r="BW790" s="1191"/>
      <c r="BX790" s="1837"/>
      <c r="BY790" s="1840"/>
      <c r="BZ790" s="998"/>
    </row>
    <row r="791" spans="1:78" ht="118" x14ac:dyDescent="0.2">
      <c r="A791" s="1817"/>
      <c r="B791" s="1818"/>
      <c r="C791" s="1819"/>
      <c r="D791" s="1820"/>
      <c r="E791" s="1004"/>
      <c r="F791" s="1759"/>
      <c r="G791" s="1191"/>
      <c r="H791" s="1013"/>
      <c r="I791" s="1774"/>
      <c r="J791" s="1767"/>
      <c r="K791" s="1022"/>
      <c r="L791" s="995"/>
      <c r="M791" s="1169"/>
      <c r="N791" s="995"/>
      <c r="O791" s="995"/>
      <c r="P791" s="1191"/>
      <c r="Q791" s="1827"/>
      <c r="R791" s="1774"/>
      <c r="S791" s="1825"/>
      <c r="T791" s="1774"/>
      <c r="U791" s="1825"/>
      <c r="V791" s="1774"/>
      <c r="W791" s="1825"/>
      <c r="X791" s="1781"/>
      <c r="Y791" s="1825"/>
      <c r="Z791" s="1825"/>
      <c r="AA791" s="1039"/>
      <c r="AB791" s="812">
        <v>3</v>
      </c>
      <c r="AC791" s="959" t="s">
        <v>1571</v>
      </c>
      <c r="AD791" s="761">
        <v>3</v>
      </c>
      <c r="AE791" s="761" t="s">
        <v>2055</v>
      </c>
      <c r="AF791" s="813" t="str">
        <f t="shared" si="64"/>
        <v>Probabilidad</v>
      </c>
      <c r="AG791" s="780" t="s">
        <v>281</v>
      </c>
      <c r="AH791" s="790">
        <f t="shared" si="65"/>
        <v>0.15</v>
      </c>
      <c r="AI791" s="780" t="s">
        <v>222</v>
      </c>
      <c r="AJ791" s="790">
        <f t="shared" si="66"/>
        <v>0.15</v>
      </c>
      <c r="AK791" s="814">
        <f t="shared" si="67"/>
        <v>0.3</v>
      </c>
      <c r="AL791" s="815">
        <f>IFERROR(IF(AND(AF790="Probabilidad",AF791="Probabilidad"),(AL790-(+AL790*AK791)),IF(AND(AF790="Impacto",AF791="Probabilidad"),(AL789-(+AL789*AK791)),IF(AF791="Impacto",AL790,""))),"")</f>
        <v>0.252</v>
      </c>
      <c r="AM791" s="815">
        <f>IFERROR(IF(AND(AF790="Impacto",AF791="Impacto"),(AM790-(+AM790*AK791)),IF(AND(AF790="Probabilidad",AF791="Impacto"),(AM789-(+AM789*AK791)),IF(AF791="Probabilidad",AM790,""))),"")</f>
        <v>0.44999999999999996</v>
      </c>
      <c r="AN791" s="751" t="s">
        <v>859</v>
      </c>
      <c r="AO791" s="751" t="s">
        <v>245</v>
      </c>
      <c r="AP791" s="751" t="s">
        <v>241</v>
      </c>
      <c r="AQ791" s="751" t="s">
        <v>226</v>
      </c>
      <c r="AR791" s="1013"/>
      <c r="AS791" s="1767"/>
      <c r="AT791" s="1767"/>
      <c r="AU791" s="1769"/>
      <c r="AV791" s="1767"/>
      <c r="AW791" s="1767"/>
      <c r="AX791" s="1769"/>
      <c r="AY791" s="1769"/>
      <c r="AZ791" s="1769"/>
      <c r="BA791" s="1774"/>
      <c r="BB791" s="788" t="s">
        <v>2260</v>
      </c>
      <c r="BC791" s="788" t="s">
        <v>2261</v>
      </c>
      <c r="BD791" s="781">
        <f t="shared" si="68"/>
        <v>12</v>
      </c>
      <c r="BE791" s="755">
        <v>3</v>
      </c>
      <c r="BF791" s="755">
        <v>3</v>
      </c>
      <c r="BG791" s="755">
        <v>3</v>
      </c>
      <c r="BH791" s="755">
        <v>3</v>
      </c>
      <c r="BI791" s="789" t="s">
        <v>1043</v>
      </c>
      <c r="BJ791" s="789" t="s">
        <v>2257</v>
      </c>
      <c r="BK791" s="768"/>
      <c r="BL791" s="768"/>
      <c r="BM791" s="791"/>
      <c r="BN791" s="791"/>
      <c r="BO791" s="791"/>
      <c r="BP791" s="791"/>
      <c r="BQ791" s="792"/>
      <c r="BR791" s="796"/>
      <c r="BS791" s="884"/>
      <c r="BT791" s="884"/>
      <c r="BU791" s="1051"/>
      <c r="BV791" s="1191"/>
      <c r="BW791" s="1191"/>
      <c r="BX791" s="1837"/>
      <c r="BY791" s="1840"/>
      <c r="BZ791" s="998"/>
    </row>
    <row r="792" spans="1:78" ht="16" x14ac:dyDescent="0.2">
      <c r="A792" s="1817"/>
      <c r="B792" s="1818"/>
      <c r="C792" s="1819"/>
      <c r="D792" s="1820"/>
      <c r="E792" s="1004"/>
      <c r="F792" s="1759"/>
      <c r="G792" s="1191"/>
      <c r="H792" s="1013"/>
      <c r="I792" s="1774"/>
      <c r="J792" s="1767"/>
      <c r="K792" s="1022"/>
      <c r="L792" s="995"/>
      <c r="M792" s="1169"/>
      <c r="N792" s="995"/>
      <c r="O792" s="995"/>
      <c r="P792" s="1191"/>
      <c r="Q792" s="1827"/>
      <c r="R792" s="1774"/>
      <c r="S792" s="1825"/>
      <c r="T792" s="1774"/>
      <c r="U792" s="1825"/>
      <c r="V792" s="1774"/>
      <c r="W792" s="1825"/>
      <c r="X792" s="1781"/>
      <c r="Y792" s="1825"/>
      <c r="Z792" s="1825"/>
      <c r="AA792" s="1039"/>
      <c r="AB792" s="812">
        <v>4</v>
      </c>
      <c r="AC792" s="893"/>
      <c r="AD792" s="774"/>
      <c r="AE792" s="774"/>
      <c r="AF792" s="813" t="str">
        <f t="shared" si="64"/>
        <v/>
      </c>
      <c r="AG792" s="780"/>
      <c r="AH792" s="790" t="str">
        <f t="shared" si="65"/>
        <v/>
      </c>
      <c r="AI792" s="780"/>
      <c r="AJ792" s="790" t="str">
        <f t="shared" si="66"/>
        <v/>
      </c>
      <c r="AK792" s="814" t="str">
        <f t="shared" si="67"/>
        <v/>
      </c>
      <c r="AL792" s="815" t="str">
        <f>IFERROR(IF(AND(AF791="Probabilidad",AF792="Probabilidad"),(AL791-(+AL791*AK792)),IF(AND(AF791="Impacto",AF792="Probabilidad"),(AL790-(+AL790*AK792)),IF(AF792="Impacto",AL791,""))),"")</f>
        <v/>
      </c>
      <c r="AM792" s="815" t="str">
        <f>IFERROR(IF(AND(AF791="Impacto",AF792="Impacto"),(AM791-(+AM791*AK792)),IF(AND(AF791="Probabilidad",AF792="Impacto"),(AM790-(+AM790*AK792)),IF(AF792="Probabilidad",AM791,""))),"")</f>
        <v/>
      </c>
      <c r="AN792" s="751"/>
      <c r="AO792" s="751"/>
      <c r="AP792" s="751"/>
      <c r="AQ792" s="751"/>
      <c r="AR792" s="1013"/>
      <c r="AS792" s="1767"/>
      <c r="AT792" s="1767"/>
      <c r="AU792" s="1769"/>
      <c r="AV792" s="1767"/>
      <c r="AW792" s="1767"/>
      <c r="AX792" s="1769"/>
      <c r="AY792" s="1769"/>
      <c r="AZ792" s="1769"/>
      <c r="BA792" s="1774"/>
      <c r="BB792" s="788"/>
      <c r="BC792" s="788"/>
      <c r="BD792" s="781" t="str">
        <f t="shared" si="68"/>
        <v/>
      </c>
      <c r="BE792" s="755"/>
      <c r="BF792" s="755"/>
      <c r="BG792" s="755"/>
      <c r="BH792" s="755"/>
      <c r="BI792" s="789"/>
      <c r="BJ792" s="789"/>
      <c r="BK792" s="789"/>
      <c r="BL792" s="789"/>
      <c r="BM792" s="791"/>
      <c r="BN792" s="791"/>
      <c r="BO792" s="791"/>
      <c r="BP792" s="791"/>
      <c r="BQ792" s="792"/>
      <c r="BR792" s="796"/>
      <c r="BS792" s="884"/>
      <c r="BT792" s="884"/>
      <c r="BU792" s="1051"/>
      <c r="BV792" s="1191"/>
      <c r="BW792" s="1191"/>
      <c r="BX792" s="1837"/>
      <c r="BY792" s="1840"/>
      <c r="BZ792" s="998"/>
    </row>
    <row r="793" spans="1:78" ht="16" x14ac:dyDescent="0.2">
      <c r="A793" s="1817"/>
      <c r="B793" s="1818"/>
      <c r="C793" s="1819"/>
      <c r="D793" s="1820"/>
      <c r="E793" s="1004"/>
      <c r="F793" s="1759"/>
      <c r="G793" s="1191"/>
      <c r="H793" s="1013"/>
      <c r="I793" s="1774"/>
      <c r="J793" s="1767"/>
      <c r="K793" s="1022"/>
      <c r="L793" s="995"/>
      <c r="M793" s="1169"/>
      <c r="N793" s="995"/>
      <c r="O793" s="995"/>
      <c r="P793" s="1191"/>
      <c r="Q793" s="1827"/>
      <c r="R793" s="1774"/>
      <c r="S793" s="1825"/>
      <c r="T793" s="1774"/>
      <c r="U793" s="1825"/>
      <c r="V793" s="1774"/>
      <c r="W793" s="1825"/>
      <c r="X793" s="1781"/>
      <c r="Y793" s="1825"/>
      <c r="Z793" s="1825"/>
      <c r="AA793" s="1039"/>
      <c r="AB793" s="812">
        <v>5</v>
      </c>
      <c r="AC793" s="960"/>
      <c r="AD793" s="886"/>
      <c r="AE793" s="774"/>
      <c r="AF793" s="813" t="str">
        <f t="shared" si="64"/>
        <v/>
      </c>
      <c r="AG793" s="780"/>
      <c r="AH793" s="790" t="str">
        <f t="shared" si="65"/>
        <v/>
      </c>
      <c r="AI793" s="780"/>
      <c r="AJ793" s="790" t="str">
        <f t="shared" si="66"/>
        <v/>
      </c>
      <c r="AK793" s="814" t="str">
        <f t="shared" si="67"/>
        <v/>
      </c>
      <c r="AL793" s="815" t="str">
        <f>IFERROR(IF(AND(AF792="Probabilidad",AF793="Probabilidad"),(AL792-(+AL792*AK793)),IF(AND(AF792="Impacto",AF793="Probabilidad"),(AL791-(+AL791*AK793)),IF(AF793="Impacto",AL792,""))),"")</f>
        <v/>
      </c>
      <c r="AM793" s="815" t="str">
        <f>IFERROR(IF(AND(AF792="Impacto",AF793="Impacto"),(AM792-(+AM792*AK793)),IF(AND(AF792="Probabilidad",AF793="Impacto"),(AM791-(+AM791*AK793)),IF(AF793="Probabilidad",AM792,""))),"")</f>
        <v/>
      </c>
      <c r="AN793" s="751"/>
      <c r="AO793" s="751"/>
      <c r="AP793" s="751"/>
      <c r="AQ793" s="751"/>
      <c r="AR793" s="1013"/>
      <c r="AS793" s="1767"/>
      <c r="AT793" s="1767"/>
      <c r="AU793" s="1769"/>
      <c r="AV793" s="1767"/>
      <c r="AW793" s="1767"/>
      <c r="AX793" s="1769"/>
      <c r="AY793" s="1769"/>
      <c r="AZ793" s="1769"/>
      <c r="BA793" s="1774"/>
      <c r="BB793" s="788"/>
      <c r="BC793" s="788"/>
      <c r="BD793" s="781" t="str">
        <f t="shared" si="68"/>
        <v/>
      </c>
      <c r="BE793" s="755"/>
      <c r="BF793" s="755"/>
      <c r="BG793" s="755"/>
      <c r="BH793" s="755"/>
      <c r="BI793" s="789"/>
      <c r="BJ793" s="789"/>
      <c r="BK793" s="789"/>
      <c r="BL793" s="789"/>
      <c r="BM793" s="791"/>
      <c r="BN793" s="791"/>
      <c r="BO793" s="791"/>
      <c r="BP793" s="791"/>
      <c r="BQ793" s="792"/>
      <c r="BR793" s="796"/>
      <c r="BS793" s="884"/>
      <c r="BT793" s="884"/>
      <c r="BU793" s="1051"/>
      <c r="BV793" s="1191"/>
      <c r="BW793" s="1191"/>
      <c r="BX793" s="1837"/>
      <c r="BY793" s="1840"/>
      <c r="BZ793" s="998"/>
    </row>
    <row r="794" spans="1:78" ht="17" thickBot="1" x14ac:dyDescent="0.25">
      <c r="A794" s="1817"/>
      <c r="B794" s="1818"/>
      <c r="C794" s="1819"/>
      <c r="D794" s="1821"/>
      <c r="E794" s="1005"/>
      <c r="F794" s="1760"/>
      <c r="G794" s="1192"/>
      <c r="H794" s="1014"/>
      <c r="I794" s="1775"/>
      <c r="J794" s="1768"/>
      <c r="K794" s="1023"/>
      <c r="L794" s="996"/>
      <c r="M794" s="1170"/>
      <c r="N794" s="996"/>
      <c r="O794" s="996"/>
      <c r="P794" s="1192"/>
      <c r="Q794" s="1828"/>
      <c r="R794" s="1775"/>
      <c r="S794" s="1826"/>
      <c r="T794" s="1775"/>
      <c r="U794" s="1826"/>
      <c r="V794" s="1775"/>
      <c r="W794" s="1826"/>
      <c r="X794" s="1782"/>
      <c r="Y794" s="1826"/>
      <c r="Z794" s="1826"/>
      <c r="AA794" s="1040"/>
      <c r="AB794" s="773">
        <v>6</v>
      </c>
      <c r="AC794" s="946"/>
      <c r="AD794" s="757"/>
      <c r="AE794" s="757"/>
      <c r="AF794" s="819" t="str">
        <f t="shared" si="64"/>
        <v/>
      </c>
      <c r="AG794" s="888"/>
      <c r="AH794" s="887" t="str">
        <f t="shared" si="65"/>
        <v/>
      </c>
      <c r="AI794" s="888"/>
      <c r="AJ794" s="887" t="str">
        <f t="shared" si="66"/>
        <v/>
      </c>
      <c r="AK794" s="889" t="str">
        <f t="shared" si="67"/>
        <v/>
      </c>
      <c r="AL794" s="815" t="str">
        <f>IFERROR(IF(AND(AF793="Probabilidad",AF794="Probabilidad"),(AL793-(+AL793*AK794)),IF(AND(AF793="Impacto",AF794="Probabilidad"),(AL792-(+AL792*AK794)),IF(AF794="Impacto",AL793,""))),"")</f>
        <v/>
      </c>
      <c r="AM794" s="815" t="str">
        <f>IFERROR(IF(AND(AF793="Impacto",AF794="Impacto"),(AM793-(+AM793*AK794)),IF(AND(AF793="Probabilidad",AF794="Impacto"),(AM792-(+AM792*AK794)),IF(AF794="Probabilidad",AM793,""))),"")</f>
        <v/>
      </c>
      <c r="AN794" s="126"/>
      <c r="AO794" s="51"/>
      <c r="AP794" s="51"/>
      <c r="AQ794" s="51"/>
      <c r="AR794" s="1014"/>
      <c r="AS794" s="1768"/>
      <c r="AT794" s="1768"/>
      <c r="AU794" s="1770"/>
      <c r="AV794" s="1768"/>
      <c r="AW794" s="1768"/>
      <c r="AX794" s="1770"/>
      <c r="AY794" s="1770"/>
      <c r="AZ794" s="1770"/>
      <c r="BA794" s="1775"/>
      <c r="BB794" s="873"/>
      <c r="BC794" s="873"/>
      <c r="BD794" s="767" t="str">
        <f t="shared" si="68"/>
        <v/>
      </c>
      <c r="BE794" s="826"/>
      <c r="BF794" s="826"/>
      <c r="BG794" s="826"/>
      <c r="BH794" s="826"/>
      <c r="BI794" s="770"/>
      <c r="BJ794" s="770"/>
      <c r="BK794" s="770"/>
      <c r="BL794" s="770"/>
      <c r="BM794" s="749"/>
      <c r="BN794" s="749"/>
      <c r="BO794" s="749"/>
      <c r="BP794" s="749"/>
      <c r="BQ794" s="766"/>
      <c r="BR794" s="890"/>
      <c r="BS794" s="891"/>
      <c r="BT794" s="891"/>
      <c r="BU794" s="1052"/>
      <c r="BV794" s="1192"/>
      <c r="BW794" s="1192"/>
      <c r="BX794" s="1838"/>
      <c r="BY794" s="1841"/>
      <c r="BZ794" s="999"/>
    </row>
    <row r="795" spans="1:78" ht="168" customHeight="1" x14ac:dyDescent="0.2">
      <c r="A795" s="1817"/>
      <c r="B795" s="1818"/>
      <c r="C795" s="1819"/>
      <c r="D795" s="1000" t="s">
        <v>1387</v>
      </c>
      <c r="E795" s="1003" t="s">
        <v>1064</v>
      </c>
      <c r="F795" s="1006">
        <v>2</v>
      </c>
      <c r="G795" s="994" t="s">
        <v>2251</v>
      </c>
      <c r="H795" s="1012" t="s">
        <v>1242</v>
      </c>
      <c r="I795" s="1015" t="s">
        <v>1215</v>
      </c>
      <c r="J795" s="1812" t="str">
        <f>IF(D795="","",IF(D795="RG",[1]Árbol!A806,IF(D795="RIC",[1]Árbol!A806,IF(D795="RLAFT",[1]Árbol!A806,IF(D795="RF",[1]Árbol!A806,IF(I795="","",(CONCATENATE(I795," ",$M$3," ",G795," ",$M$4," ",O795," ",$M$5," ",N795))))))))</f>
        <v>Pérdida de Disponibilidad de Auditorias Externas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795" s="1021" t="s">
        <v>313</v>
      </c>
      <c r="L795" s="994" t="s">
        <v>562</v>
      </c>
      <c r="M795" s="1168" t="s">
        <v>1389</v>
      </c>
      <c r="N795" s="994" t="s">
        <v>2262</v>
      </c>
      <c r="O795" s="1075" t="s">
        <v>2263</v>
      </c>
      <c r="P795" s="1075" t="s">
        <v>1392</v>
      </c>
      <c r="Q795" s="1133" t="s">
        <v>1392</v>
      </c>
      <c r="R795" s="1015" t="s">
        <v>217</v>
      </c>
      <c r="S795" s="1824">
        <f>IF(R795="Muy Alta",100%,IF(R795="Alta",80%,IF(R795="Media",60%,IF(R795="Baja",40%,IF(R795="Muy Baja",20%,"")))))</f>
        <v>0.6</v>
      </c>
      <c r="T795" s="1015" t="s">
        <v>251</v>
      </c>
      <c r="U795" s="1824">
        <f>IF(T795="Catastrófico",100%,IF(T795="Mayor",80%,IF(T795="Moderado",60%,IF(T795="Menor",40%,IF(T795="Leve",20%,"")))))</f>
        <v>0.4</v>
      </c>
      <c r="V795" s="1015" t="s">
        <v>218</v>
      </c>
      <c r="W795" s="1824">
        <f>IF(V795="Catastrófico",100%,IF(V795="Mayor",80%,IF(V795="Moderado",60%,IF(V795="Menor",40%,IF(V795="Leve",20%,"")))))</f>
        <v>0.6</v>
      </c>
      <c r="X795" s="1032" t="str">
        <f>IF(Y795=100%,"Catastrófico",IF(Y795=80%,"Mayor",IF(Y795=60%,"Moderado",IF(Y795=40%,"Menor",IF(Y795=20%,"Leve","")))))</f>
        <v>Moderado</v>
      </c>
      <c r="Y795" s="1824">
        <f>IF(AND(U795="",W795=""),"",MAX(U795,W795))</f>
        <v>0.6</v>
      </c>
      <c r="Z795" s="1824" t="str">
        <f>CONCATENATE(R795,X795)</f>
        <v>MediaModerado</v>
      </c>
      <c r="AA795" s="1032" t="str">
        <f>IF(Z795="Muy AltaLeve","Alto",IF(Z795="Muy AltaMenor","Alto",IF(Z795="Muy AltaModerado","Alto",IF(Z795="Muy AltaMayor","Alto",IF(Z795="Muy AltaCatastrófico","Extremo",IF(Z795="AltaLeve","Moderado",IF(Z795="AltaMenor","Moderado",IF(Z795="AltaModerado","Alto",IF(Z795="AltaMayor","Alto",IF(Z795="AltaCatastrófico","Extremo",IF(Z795="MediaLeve","Moderado",IF(Z795="MediaMenor","Moderado",IF(Z795="MediaModerado","Moderado",IF(Z795="MediaMayor","Alto",IF(Z795="MediaCatastrófico","Extremo",IF(Z795="BajaLeve","Bajo",IF(Z795="BajaMenor","Moderado",IF(Z795="BajaModerado","Moderado",IF(Z795="BajaMayor","Alto",IF(Z795="BajaCatastrófico","Extremo",IF(Z795="Muy BajaLeve","Bajo",IF(Z795="Muy BajaMenor","Bajo",IF(Z795="Muy BajaModerado","Moderado",IF(Z795="Muy BajaMayor","Alto",IF(Z795="Muy BajaCatastrófico","Extremo","")))))))))))))))))))))))))</f>
        <v>Moderado</v>
      </c>
      <c r="AB795" s="354">
        <v>1</v>
      </c>
      <c r="AC795" s="355" t="s">
        <v>1571</v>
      </c>
      <c r="AD795" s="306">
        <v>2</v>
      </c>
      <c r="AE795" s="306" t="s">
        <v>1572</v>
      </c>
      <c r="AF795" s="99" t="str">
        <f t="shared" si="64"/>
        <v>Probabilidad</v>
      </c>
      <c r="AG795" s="10" t="s">
        <v>281</v>
      </c>
      <c r="AH795" s="787">
        <f t="shared" si="65"/>
        <v>0.15</v>
      </c>
      <c r="AI795" s="10" t="s">
        <v>222</v>
      </c>
      <c r="AJ795" s="787">
        <f t="shared" si="66"/>
        <v>0.15</v>
      </c>
      <c r="AK795" s="101">
        <f t="shared" si="67"/>
        <v>0.3</v>
      </c>
      <c r="AL795" s="100">
        <f>IFERROR(IF(AF795="Probabilidad",(S795-(+S795*AK795)),IF(AF795="Impacto",S795,"")),"")</f>
        <v>0.42</v>
      </c>
      <c r="AM795" s="100">
        <f>IFERROR(IF(AF795="Impacto",(Y795-(+Y795*AK795)),IF(AF795="Probabilidad",Y795,"")),"")</f>
        <v>0.6</v>
      </c>
      <c r="AN795" s="50" t="s">
        <v>859</v>
      </c>
      <c r="AO795" s="50" t="s">
        <v>245</v>
      </c>
      <c r="AP795" s="50" t="s">
        <v>241</v>
      </c>
      <c r="AQ795" s="50" t="s">
        <v>226</v>
      </c>
      <c r="AR795" s="1764" t="s">
        <v>2254</v>
      </c>
      <c r="AS795" s="1035">
        <f>S795</f>
        <v>0.6</v>
      </c>
      <c r="AT795" s="1035">
        <f>IF(AL795="","",MIN(AL795:AL800))</f>
        <v>0.20579999999999998</v>
      </c>
      <c r="AU795" s="1032" t="str">
        <f>IFERROR(IF(AT795="","",IF(AT795&lt;=0.2,"Muy Baja",IF(AT795&lt;=0.4,"Baja",IF(AT795&lt;=0.6,"Media",IF(AT795&lt;=0.8,"Alta","Muy Alta"))))),"")</f>
        <v>Baja</v>
      </c>
      <c r="AV795" s="1035">
        <f>Y795</f>
        <v>0.6</v>
      </c>
      <c r="AW795" s="1035">
        <f>IF(AM795="","",MIN(AM795:AM800))</f>
        <v>0.6</v>
      </c>
      <c r="AX795" s="1032" t="str">
        <f>IFERROR(IF(AW795="","",IF(AW795&lt;=0.2,"Leve",IF(AW795&lt;=0.4,"Menor",IF(AW795&lt;=0.6,"Moderado",IF(AW795&lt;=0.8,"Mayor","Catastrófico"))))),"")</f>
        <v>Moderado</v>
      </c>
      <c r="AY795" s="1032" t="str">
        <f>AA795</f>
        <v>Moderado</v>
      </c>
      <c r="AZ795" s="1032" t="str">
        <f>IFERROR(IF(OR(AND(AU795="Muy Baja",AX795="Leve"),AND(AU795="Muy Baja",AX795="Menor"),AND(AU795="Baja",AX795="Leve")),"Bajo",IF(OR(AND(AU795="Muy baja",AX795="Moderado"),AND(AU795="Baja",AX795="Menor"),AND(AU795="Baja",AX795="Moderado"),AND(AU795="Media",AX795="Leve"),AND(AU795="Media",AX795="Menor"),AND(AU795="Media",AX795="Moderado"),AND(AU795="Alta",AX795="Leve"),AND(AU795="Alta",AX795="Menor")),"Moderado",IF(OR(AND(AU795="Muy Baja",AX795="Mayor"),AND(AU795="Baja",AX795="Mayor"),AND(AU795="Media",AX795="Mayor"),AND(AU795="Alta",AX795="Moderado"),AND(AU795="Alta",AX795="Mayor"),AND(AU795="Muy Alta",AX795="Leve"),AND(AU795="Muy Alta",AX795="Menor"),AND(AU795="Muy Alta",AX795="Moderado"),AND(AU795="Muy Alta",AX795="Mayor")),"Alto",IF(OR(AND(AU795="Muy Baja",AX795="Catastrófico"),AND(AU795="Baja",AX795="Catastrófico"),AND(AU795="Media",AX795="Catastrófico"),AND(AU795="Alta",AX795="Catastrófico"),AND(AU795="Muy Alta",AX795="Catastrófico")),"Extremo","")))),"")</f>
        <v>Moderado</v>
      </c>
      <c r="BA795" s="1015" t="s">
        <v>228</v>
      </c>
      <c r="BB795" s="46" t="s">
        <v>2255</v>
      </c>
      <c r="BC795" s="46" t="s">
        <v>2256</v>
      </c>
      <c r="BD795" s="103">
        <f t="shared" si="68"/>
        <v>2</v>
      </c>
      <c r="BE795" s="9"/>
      <c r="BF795" s="9">
        <v>1</v>
      </c>
      <c r="BG795" s="9"/>
      <c r="BH795" s="9">
        <v>1</v>
      </c>
      <c r="BI795" s="46" t="s">
        <v>1043</v>
      </c>
      <c r="BJ795" s="46" t="s">
        <v>2257</v>
      </c>
      <c r="BK795" s="46"/>
      <c r="BL795" s="46"/>
      <c r="BM795" s="48"/>
      <c r="BN795" s="48"/>
      <c r="BO795" s="48"/>
      <c r="BP795" s="48"/>
      <c r="BQ795" s="104"/>
      <c r="BR795" s="797"/>
      <c r="BS795" s="883"/>
      <c r="BT795" s="883"/>
      <c r="BU795" s="1050"/>
      <c r="BV795" s="1075"/>
      <c r="BW795" s="1075"/>
      <c r="BX795" s="1836"/>
      <c r="BY795" s="1852"/>
      <c r="BZ795" s="997"/>
    </row>
    <row r="796" spans="1:78" ht="327" customHeight="1" x14ac:dyDescent="0.2">
      <c r="A796" s="1817"/>
      <c r="B796" s="1818"/>
      <c r="C796" s="1819"/>
      <c r="D796" s="1820"/>
      <c r="E796" s="1004"/>
      <c r="F796" s="1759"/>
      <c r="G796" s="995"/>
      <c r="H796" s="1013"/>
      <c r="I796" s="1774"/>
      <c r="J796" s="1767"/>
      <c r="K796" s="1022"/>
      <c r="L796" s="995"/>
      <c r="M796" s="1169"/>
      <c r="N796" s="995"/>
      <c r="O796" s="1191"/>
      <c r="P796" s="1191"/>
      <c r="Q796" s="1827"/>
      <c r="R796" s="1774"/>
      <c r="S796" s="1825"/>
      <c r="T796" s="1774"/>
      <c r="U796" s="1825"/>
      <c r="V796" s="1774"/>
      <c r="W796" s="1825"/>
      <c r="X796" s="1769"/>
      <c r="Y796" s="1825"/>
      <c r="Z796" s="1825"/>
      <c r="AA796" s="1769"/>
      <c r="AB796" s="961">
        <v>2</v>
      </c>
      <c r="AC796" s="959" t="s">
        <v>2264</v>
      </c>
      <c r="AD796" s="761">
        <v>1</v>
      </c>
      <c r="AE796" s="761" t="s">
        <v>1656</v>
      </c>
      <c r="AF796" s="816" t="str">
        <f t="shared" si="64"/>
        <v>Probabilidad</v>
      </c>
      <c r="AG796" s="751" t="s">
        <v>281</v>
      </c>
      <c r="AH796" s="790">
        <f t="shared" si="65"/>
        <v>0.15</v>
      </c>
      <c r="AI796" s="751" t="s">
        <v>222</v>
      </c>
      <c r="AJ796" s="790">
        <f t="shared" si="66"/>
        <v>0.15</v>
      </c>
      <c r="AK796" s="814">
        <f t="shared" si="67"/>
        <v>0.3</v>
      </c>
      <c r="AL796" s="817">
        <f>IFERROR(IF(AND(AF795="Probabilidad",AF796="Probabilidad"),(AL795-(+AL795*AK796)),IF(AF796="Probabilidad",(S795-(+S795*AK796)),IF(AF796="Impacto",AL795,""))),"")</f>
        <v>0.29399999999999998</v>
      </c>
      <c r="AM796" s="817">
        <f>IFERROR(IF(AND(AF795="Impacto",AF796="Impacto"),(AM795-(+AM795*AK796)),IF(AF796="Impacto",(Y795-(+Y795*AK796)),IF(AF796="Probabilidad",AM795,""))),"")</f>
        <v>0.6</v>
      </c>
      <c r="AN796" s="751" t="s">
        <v>223</v>
      </c>
      <c r="AO796" s="751" t="s">
        <v>291</v>
      </c>
      <c r="AP796" s="751" t="s">
        <v>241</v>
      </c>
      <c r="AQ796" s="751" t="s">
        <v>226</v>
      </c>
      <c r="AR796" s="1013"/>
      <c r="AS796" s="1767"/>
      <c r="AT796" s="1767"/>
      <c r="AU796" s="1769"/>
      <c r="AV796" s="1767"/>
      <c r="AW796" s="1767"/>
      <c r="AX796" s="1769"/>
      <c r="AY796" s="1769"/>
      <c r="AZ796" s="1769"/>
      <c r="BA796" s="1774"/>
      <c r="BB796" s="789" t="s">
        <v>2258</v>
      </c>
      <c r="BC796" s="789" t="s">
        <v>2259</v>
      </c>
      <c r="BD796" s="822">
        <f t="shared" si="68"/>
        <v>1</v>
      </c>
      <c r="BE796" s="774"/>
      <c r="BF796" s="774"/>
      <c r="BG796" s="774">
        <v>1</v>
      </c>
      <c r="BH796" s="774"/>
      <c r="BI796" s="789" t="s">
        <v>1043</v>
      </c>
      <c r="BJ796" s="789" t="s">
        <v>2257</v>
      </c>
      <c r="BK796" s="789"/>
      <c r="BL796" s="789"/>
      <c r="BM796" s="791"/>
      <c r="BN796" s="791"/>
      <c r="BO796" s="791"/>
      <c r="BP796" s="791"/>
      <c r="BQ796" s="792"/>
      <c r="BR796" s="796"/>
      <c r="BS796" s="884"/>
      <c r="BT796" s="884"/>
      <c r="BU796" s="1051"/>
      <c r="BV796" s="1191"/>
      <c r="BW796" s="1191"/>
      <c r="BX796" s="1837"/>
      <c r="BY796" s="1853"/>
      <c r="BZ796" s="998"/>
    </row>
    <row r="797" spans="1:78" ht="167" x14ac:dyDescent="0.2">
      <c r="A797" s="1817"/>
      <c r="B797" s="1818"/>
      <c r="C797" s="1819"/>
      <c r="D797" s="1820"/>
      <c r="E797" s="1004"/>
      <c r="F797" s="1759"/>
      <c r="G797" s="995"/>
      <c r="H797" s="1013"/>
      <c r="I797" s="1774"/>
      <c r="J797" s="1767"/>
      <c r="K797" s="1022"/>
      <c r="L797" s="995"/>
      <c r="M797" s="1169"/>
      <c r="N797" s="995"/>
      <c r="O797" s="1191"/>
      <c r="P797" s="1191"/>
      <c r="Q797" s="1827"/>
      <c r="R797" s="1774"/>
      <c r="S797" s="1825"/>
      <c r="T797" s="1774"/>
      <c r="U797" s="1825"/>
      <c r="V797" s="1774"/>
      <c r="W797" s="1825"/>
      <c r="X797" s="1769"/>
      <c r="Y797" s="1825"/>
      <c r="Z797" s="1825"/>
      <c r="AA797" s="1769"/>
      <c r="AB797" s="961">
        <v>3</v>
      </c>
      <c r="AC797" s="959" t="s">
        <v>2045</v>
      </c>
      <c r="AD797" s="761">
        <v>2</v>
      </c>
      <c r="AE797" s="761" t="s">
        <v>1552</v>
      </c>
      <c r="AF797" s="813" t="str">
        <f t="shared" si="64"/>
        <v>Probabilidad</v>
      </c>
      <c r="AG797" s="780" t="s">
        <v>281</v>
      </c>
      <c r="AH797" s="790">
        <f t="shared" si="65"/>
        <v>0.15</v>
      </c>
      <c r="AI797" s="780" t="s">
        <v>222</v>
      </c>
      <c r="AJ797" s="790">
        <f t="shared" si="66"/>
        <v>0.15</v>
      </c>
      <c r="AK797" s="814">
        <f t="shared" si="67"/>
        <v>0.3</v>
      </c>
      <c r="AL797" s="815">
        <f>IFERROR(IF(AND(AF796="Probabilidad",AF797="Probabilidad"),(AL796-(+AL796*AK797)),IF(AND(AF796="Impacto",AF797="Probabilidad"),(AL795-(+AL795*AK797)),IF(AF797="Impacto",AL796,""))),"")</f>
        <v>0.20579999999999998</v>
      </c>
      <c r="AM797" s="815">
        <f>IFERROR(IF(AND(AF796="Impacto",AF797="Impacto"),(AM796-(+AM796*AK797)),IF(AND(AF796="Probabilidad",AF797="Impacto"),(AM795-(+AM795*AK797)),IF(AF797="Probabilidad",AM796,""))),"")</f>
        <v>0.6</v>
      </c>
      <c r="AN797" s="751" t="s">
        <v>859</v>
      </c>
      <c r="AO797" s="751" t="s">
        <v>291</v>
      </c>
      <c r="AP797" s="751" t="s">
        <v>241</v>
      </c>
      <c r="AQ797" s="751" t="s">
        <v>226</v>
      </c>
      <c r="AR797" s="1013"/>
      <c r="AS797" s="1767"/>
      <c r="AT797" s="1767"/>
      <c r="AU797" s="1769"/>
      <c r="AV797" s="1767"/>
      <c r="AW797" s="1767"/>
      <c r="AX797" s="1769"/>
      <c r="AY797" s="1769"/>
      <c r="AZ797" s="1769"/>
      <c r="BA797" s="1774"/>
      <c r="BB797" s="789" t="s">
        <v>2260</v>
      </c>
      <c r="BC797" s="789" t="s">
        <v>2261</v>
      </c>
      <c r="BD797" s="822">
        <f t="shared" si="68"/>
        <v>12</v>
      </c>
      <c r="BE797" s="774">
        <v>3</v>
      </c>
      <c r="BF797" s="774">
        <v>3</v>
      </c>
      <c r="BG797" s="774">
        <v>3</v>
      </c>
      <c r="BH797" s="774">
        <v>3</v>
      </c>
      <c r="BI797" s="789" t="s">
        <v>1043</v>
      </c>
      <c r="BJ797" s="789" t="s">
        <v>2257</v>
      </c>
      <c r="BK797" s="768"/>
      <c r="BL797" s="768"/>
      <c r="BM797" s="791"/>
      <c r="BN797" s="791"/>
      <c r="BO797" s="791"/>
      <c r="BP797" s="791"/>
      <c r="BQ797" s="792"/>
      <c r="BR797" s="796"/>
      <c r="BS797" s="884"/>
      <c r="BT797" s="884"/>
      <c r="BU797" s="1051"/>
      <c r="BV797" s="1191"/>
      <c r="BW797" s="1191"/>
      <c r="BX797" s="1837"/>
      <c r="BY797" s="1853"/>
      <c r="BZ797" s="998"/>
    </row>
    <row r="798" spans="1:78" ht="16" x14ac:dyDescent="0.2">
      <c r="A798" s="1817"/>
      <c r="B798" s="1818"/>
      <c r="C798" s="1819"/>
      <c r="D798" s="1820"/>
      <c r="E798" s="1004"/>
      <c r="F798" s="1759"/>
      <c r="G798" s="995"/>
      <c r="H798" s="1013"/>
      <c r="I798" s="1774"/>
      <c r="J798" s="1767"/>
      <c r="K798" s="1022"/>
      <c r="L798" s="995"/>
      <c r="M798" s="1169"/>
      <c r="N798" s="995"/>
      <c r="O798" s="1191"/>
      <c r="P798" s="1191"/>
      <c r="Q798" s="1827"/>
      <c r="R798" s="1774"/>
      <c r="S798" s="1825"/>
      <c r="T798" s="1774"/>
      <c r="U798" s="1825"/>
      <c r="V798" s="1774"/>
      <c r="W798" s="1825"/>
      <c r="X798" s="1769"/>
      <c r="Y798" s="1825"/>
      <c r="Z798" s="1825"/>
      <c r="AA798" s="1769"/>
      <c r="AB798" s="961">
        <v>4</v>
      </c>
      <c r="AC798" s="959"/>
      <c r="AD798" s="761"/>
      <c r="AE798" s="761"/>
      <c r="AF798" s="813" t="str">
        <f t="shared" si="64"/>
        <v/>
      </c>
      <c r="AG798" s="780"/>
      <c r="AH798" s="790" t="str">
        <f t="shared" si="65"/>
        <v/>
      </c>
      <c r="AI798" s="780"/>
      <c r="AJ798" s="790" t="str">
        <f t="shared" si="66"/>
        <v/>
      </c>
      <c r="AK798" s="814" t="str">
        <f t="shared" si="67"/>
        <v/>
      </c>
      <c r="AL798" s="815" t="str">
        <f>IFERROR(IF(AND(AF797="Probabilidad",AF798="Probabilidad"),(AL797-(+AL797*AK798)),IF(AND(AF797="Impacto",AF798="Probabilidad"),(AL796-(+AL796*AK798)),IF(AF798="Impacto",AL797,""))),"")</f>
        <v/>
      </c>
      <c r="AM798" s="815" t="str">
        <f>IFERROR(IF(AND(AF797="Impacto",AF798="Impacto"),(AM797-(+AM797*AK798)),IF(AND(AF797="Probabilidad",AF798="Impacto"),(AM796-(+AM796*AK798)),IF(AF798="Probabilidad",AM797,""))),"")</f>
        <v/>
      </c>
      <c r="AN798" s="751"/>
      <c r="AO798" s="751"/>
      <c r="AP798" s="751"/>
      <c r="AQ798" s="751"/>
      <c r="AR798" s="1013"/>
      <c r="AS798" s="1767"/>
      <c r="AT798" s="1767"/>
      <c r="AU798" s="1769"/>
      <c r="AV798" s="1767"/>
      <c r="AW798" s="1767"/>
      <c r="AX798" s="1769"/>
      <c r="AY798" s="1769"/>
      <c r="AZ798" s="1769"/>
      <c r="BA798" s="1774"/>
      <c r="BB798" s="789"/>
      <c r="BC798" s="789"/>
      <c r="BD798" s="822" t="str">
        <f t="shared" si="68"/>
        <v/>
      </c>
      <c r="BE798" s="774"/>
      <c r="BF798" s="774"/>
      <c r="BG798" s="774"/>
      <c r="BH798" s="774"/>
      <c r="BI798" s="789"/>
      <c r="BJ798" s="789"/>
      <c r="BK798" s="789"/>
      <c r="BL798" s="789"/>
      <c r="BM798" s="791"/>
      <c r="BN798" s="791"/>
      <c r="BO798" s="791"/>
      <c r="BP798" s="791"/>
      <c r="BQ798" s="792"/>
      <c r="BR798" s="796"/>
      <c r="BS798" s="884"/>
      <c r="BT798" s="884"/>
      <c r="BU798" s="1051"/>
      <c r="BV798" s="1191"/>
      <c r="BW798" s="1191"/>
      <c r="BX798" s="1837"/>
      <c r="BY798" s="1853"/>
      <c r="BZ798" s="998"/>
    </row>
    <row r="799" spans="1:78" ht="16" x14ac:dyDescent="0.2">
      <c r="A799" s="1817"/>
      <c r="B799" s="1818"/>
      <c r="C799" s="1819"/>
      <c r="D799" s="1820"/>
      <c r="E799" s="1004"/>
      <c r="F799" s="1759"/>
      <c r="G799" s="995"/>
      <c r="H799" s="1013"/>
      <c r="I799" s="1774"/>
      <c r="J799" s="1767"/>
      <c r="K799" s="1022"/>
      <c r="L799" s="995"/>
      <c r="M799" s="1169"/>
      <c r="N799" s="995"/>
      <c r="O799" s="1191"/>
      <c r="P799" s="1191"/>
      <c r="Q799" s="1827"/>
      <c r="R799" s="1774"/>
      <c r="S799" s="1825"/>
      <c r="T799" s="1774"/>
      <c r="U799" s="1825"/>
      <c r="V799" s="1774"/>
      <c r="W799" s="1825"/>
      <c r="X799" s="1769"/>
      <c r="Y799" s="1825"/>
      <c r="Z799" s="1825"/>
      <c r="AA799" s="1769"/>
      <c r="AB799" s="961">
        <v>5</v>
      </c>
      <c r="AC799" s="959"/>
      <c r="AD799" s="761"/>
      <c r="AE799" s="761"/>
      <c r="AF799" s="813" t="str">
        <f t="shared" si="64"/>
        <v/>
      </c>
      <c r="AG799" s="780"/>
      <c r="AH799" s="790" t="str">
        <f t="shared" si="65"/>
        <v/>
      </c>
      <c r="AI799" s="780"/>
      <c r="AJ799" s="790" t="str">
        <f t="shared" si="66"/>
        <v/>
      </c>
      <c r="AK799" s="814" t="str">
        <f t="shared" si="67"/>
        <v/>
      </c>
      <c r="AL799" s="815" t="str">
        <f>IFERROR(IF(AND(AF798="Probabilidad",AF799="Probabilidad"),(AL798-(+AL798*AK799)),IF(AND(AF798="Impacto",AF799="Probabilidad"),(AL797-(+AL797*AK799)),IF(AF799="Impacto",AL798,""))),"")</f>
        <v/>
      </c>
      <c r="AM799" s="815" t="str">
        <f>IFERROR(IF(AND(AF798="Impacto",AF799="Impacto"),(AM798-(+AM798*AK799)),IF(AND(AF798="Probabilidad",AF799="Impacto"),(AM797-(+AM797*AK799)),IF(AF799="Probabilidad",AM798,""))),"")</f>
        <v/>
      </c>
      <c r="AN799" s="751"/>
      <c r="AO799" s="751"/>
      <c r="AP799" s="751"/>
      <c r="AQ799" s="751"/>
      <c r="AR799" s="1013"/>
      <c r="AS799" s="1767"/>
      <c r="AT799" s="1767"/>
      <c r="AU799" s="1769"/>
      <c r="AV799" s="1767"/>
      <c r="AW799" s="1767"/>
      <c r="AX799" s="1769"/>
      <c r="AY799" s="1769"/>
      <c r="AZ799" s="1769"/>
      <c r="BA799" s="1774"/>
      <c r="BB799" s="789"/>
      <c r="BC799" s="789"/>
      <c r="BD799" s="822" t="str">
        <f t="shared" si="68"/>
        <v/>
      </c>
      <c r="BE799" s="774"/>
      <c r="BF799" s="774"/>
      <c r="BG799" s="774"/>
      <c r="BH799" s="774"/>
      <c r="BI799" s="789"/>
      <c r="BJ799" s="789"/>
      <c r="BK799" s="789"/>
      <c r="BL799" s="789"/>
      <c r="BM799" s="791"/>
      <c r="BN799" s="791"/>
      <c r="BO799" s="791"/>
      <c r="BP799" s="791"/>
      <c r="BQ799" s="792"/>
      <c r="BR799" s="796"/>
      <c r="BS799" s="884"/>
      <c r="BT799" s="884"/>
      <c r="BU799" s="1051"/>
      <c r="BV799" s="1191"/>
      <c r="BW799" s="1191"/>
      <c r="BX799" s="1837"/>
      <c r="BY799" s="1853"/>
      <c r="BZ799" s="998"/>
    </row>
    <row r="800" spans="1:78" ht="17" thickBot="1" x14ac:dyDescent="0.25">
      <c r="A800" s="1817"/>
      <c r="B800" s="1818"/>
      <c r="C800" s="1819"/>
      <c r="D800" s="1821"/>
      <c r="E800" s="1005"/>
      <c r="F800" s="1760"/>
      <c r="G800" s="996"/>
      <c r="H800" s="1014"/>
      <c r="I800" s="1775"/>
      <c r="J800" s="1768"/>
      <c r="K800" s="1023"/>
      <c r="L800" s="996"/>
      <c r="M800" s="1170"/>
      <c r="N800" s="996"/>
      <c r="O800" s="1192"/>
      <c r="P800" s="1192"/>
      <c r="Q800" s="1828"/>
      <c r="R800" s="1775"/>
      <c r="S800" s="1826"/>
      <c r="T800" s="1775"/>
      <c r="U800" s="1826"/>
      <c r="V800" s="1775"/>
      <c r="W800" s="1826"/>
      <c r="X800" s="1770"/>
      <c r="Y800" s="1826"/>
      <c r="Z800" s="1826"/>
      <c r="AA800" s="1770"/>
      <c r="AB800" s="962">
        <v>6</v>
      </c>
      <c r="AC800" s="963"/>
      <c r="AD800" s="752"/>
      <c r="AE800" s="752"/>
      <c r="AF800" s="896" t="str">
        <f t="shared" si="64"/>
        <v/>
      </c>
      <c r="AG800" s="888"/>
      <c r="AH800" s="887" t="str">
        <f t="shared" si="65"/>
        <v/>
      </c>
      <c r="AI800" s="888"/>
      <c r="AJ800" s="887" t="str">
        <f t="shared" si="66"/>
        <v/>
      </c>
      <c r="AK800" s="889" t="str">
        <f t="shared" si="67"/>
        <v/>
      </c>
      <c r="AL800" s="815" t="str">
        <f>IFERROR(IF(AND(AF799="Probabilidad",AF800="Probabilidad"),(AL799-(+AL799*AK800)),IF(AND(AF799="Impacto",AF800="Probabilidad"),(AL798-(+AL798*AK800)),IF(AF800="Impacto",AL799,""))),"")</f>
        <v/>
      </c>
      <c r="AM800" s="815" t="str">
        <f>IFERROR(IF(AND(AF799="Impacto",AF800="Impacto"),(AM799-(+AM799*AK800)),IF(AND(AF799="Probabilidad",AF800="Impacto"),(AM798-(+AM798*AK800)),IF(AF800="Probabilidad",AM799,""))),"")</f>
        <v/>
      </c>
      <c r="AN800" s="51"/>
      <c r="AO800" s="51"/>
      <c r="AP800" s="51"/>
      <c r="AQ800" s="51"/>
      <c r="AR800" s="1014"/>
      <c r="AS800" s="1768"/>
      <c r="AT800" s="1768"/>
      <c r="AU800" s="1770"/>
      <c r="AV800" s="1768"/>
      <c r="AW800" s="1768"/>
      <c r="AX800" s="1770"/>
      <c r="AY800" s="1770"/>
      <c r="AZ800" s="1770"/>
      <c r="BA800" s="1775"/>
      <c r="BB800" s="770"/>
      <c r="BC800" s="770"/>
      <c r="BD800" s="762" t="str">
        <f t="shared" si="68"/>
        <v/>
      </c>
      <c r="BE800" s="757"/>
      <c r="BF800" s="757"/>
      <c r="BG800" s="757"/>
      <c r="BH800" s="757"/>
      <c r="BI800" s="770"/>
      <c r="BJ800" s="770"/>
      <c r="BK800" s="770"/>
      <c r="BL800" s="770"/>
      <c r="BM800" s="749"/>
      <c r="BN800" s="749"/>
      <c r="BO800" s="749"/>
      <c r="BP800" s="749"/>
      <c r="BQ800" s="766"/>
      <c r="BR800" s="890"/>
      <c r="BS800" s="891"/>
      <c r="BT800" s="891"/>
      <c r="BU800" s="1052"/>
      <c r="BV800" s="1192"/>
      <c r="BW800" s="1192"/>
      <c r="BX800" s="1838"/>
      <c r="BY800" s="1854"/>
      <c r="BZ800" s="999"/>
    </row>
    <row r="801" spans="1:78" ht="167" x14ac:dyDescent="0.2">
      <c r="A801" s="1817"/>
      <c r="B801" s="1818"/>
      <c r="C801" s="1819"/>
      <c r="D801" s="1000" t="s">
        <v>1387</v>
      </c>
      <c r="E801" s="1003" t="s">
        <v>1064</v>
      </c>
      <c r="F801" s="1006">
        <v>3</v>
      </c>
      <c r="G801" s="994" t="s">
        <v>2265</v>
      </c>
      <c r="H801" s="1012" t="s">
        <v>1242</v>
      </c>
      <c r="I801" s="1015" t="s">
        <v>1218</v>
      </c>
      <c r="J801" s="1812" t="str">
        <f>IF(D801="","",IF(D801="RG",[1]Árbol!A812,IF(D801="RIC",[1]Árbol!A812,IF(D801="RLAFT",[1]Árbol!A812,IF(D801="RF",[1]Árbol!A812,IF(I801="","",(CONCATENATE(I801," ",$M$3," ",G801," ",$M$4," ",O801," ",$M$5," ",N801))))))))</f>
        <v>Pérdida de confidencialidad e integridad de Auditorias Internas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01" s="1021" t="s">
        <v>313</v>
      </c>
      <c r="L801" s="994" t="s">
        <v>562</v>
      </c>
      <c r="M801" s="1168" t="s">
        <v>1389</v>
      </c>
      <c r="N801" s="994" t="s">
        <v>2047</v>
      </c>
      <c r="O801" s="994" t="s">
        <v>1789</v>
      </c>
      <c r="P801" s="1075" t="s">
        <v>1392</v>
      </c>
      <c r="Q801" s="1133" t="s">
        <v>1392</v>
      </c>
      <c r="R801" s="1015" t="s">
        <v>217</v>
      </c>
      <c r="S801" s="1824">
        <f>IF(R801="Muy Alta",100%,IF(R801="Alta",80%,IF(R801="Media",60%,IF(R801="Baja",40%,IF(R801="Muy Baja",20%,"")))))</f>
        <v>0.6</v>
      </c>
      <c r="T801" s="1015" t="s">
        <v>251</v>
      </c>
      <c r="U801" s="1824">
        <f>IF(T801="Catastrófico",100%,IF(T801="Mayor",80%,IF(T801="Moderado",60%,IF(T801="Menor",40%,IF(T801="Leve",20%,"")))))</f>
        <v>0.4</v>
      </c>
      <c r="V801" s="1015" t="s">
        <v>251</v>
      </c>
      <c r="W801" s="1824">
        <f>IF(V801="Catastrófico",100%,IF(V801="Mayor",80%,IF(V801="Moderado",60%,IF(V801="Menor",40%,IF(V801="Leve",20%,"")))))</f>
        <v>0.4</v>
      </c>
      <c r="X801" s="1029" t="str">
        <f>IF(Y801=100%,"Catastrófico",IF(Y801=80%,"Mayor",IF(Y801=60%,"Moderado",IF(Y801=40%,"Menor",IF(Y801=20%,"Leve","")))))</f>
        <v>Menor</v>
      </c>
      <c r="Y801" s="1824">
        <f>IF(AND(U801="",W801=""),"",MAX(U801,W801))</f>
        <v>0.4</v>
      </c>
      <c r="Z801" s="1824" t="str">
        <f>CONCATENATE(R801,X801)</f>
        <v>MediaMenor</v>
      </c>
      <c r="AA801" s="1032" t="str">
        <f>IF(Z801="Muy AltaLeve","Alto",IF(Z801="Muy AltaMenor","Alto",IF(Z801="Muy AltaModerado","Alto",IF(Z801="Muy AltaMayor","Alto",IF(Z801="Muy AltaCatastrófico","Extremo",IF(Z801="AltaLeve","Moderado",IF(Z801="AltaMenor","Moderado",IF(Z801="AltaModerado","Alto",IF(Z801="AltaMayor","Alto",IF(Z801="AltaCatastrófico","Extremo",IF(Z801="MediaLeve","Moderado",IF(Z801="MediaMenor","Moderado",IF(Z801="MediaModerado","Moderado",IF(Z801="MediaMayor","Alto",IF(Z801="MediaCatastrófico","Extremo",IF(Z801="BajaLeve","Bajo",IF(Z801="BajaMenor","Moderado",IF(Z801="BajaModerado","Moderado",IF(Z801="BajaMayor","Alto",IF(Z801="BajaCatastrófico","Extremo",IF(Z801="Muy BajaLeve","Bajo",IF(Z801="Muy BajaMenor","Bajo",IF(Z801="Muy BajaModerado","Moderado",IF(Z801="Muy BajaMayor","Alto",IF(Z801="Muy BajaCatastrófico","Extremo","")))))))))))))))))))))))))</f>
        <v>Moderado</v>
      </c>
      <c r="AB801" s="97">
        <v>1</v>
      </c>
      <c r="AC801" s="964" t="s">
        <v>2253</v>
      </c>
      <c r="AD801" s="230">
        <v>1.2</v>
      </c>
      <c r="AE801" s="12" t="s">
        <v>1656</v>
      </c>
      <c r="AF801" s="99" t="str">
        <f t="shared" si="64"/>
        <v>Probabilidad</v>
      </c>
      <c r="AG801" s="10" t="s">
        <v>221</v>
      </c>
      <c r="AH801" s="787">
        <f t="shared" si="65"/>
        <v>0.25</v>
      </c>
      <c r="AI801" s="10" t="s">
        <v>222</v>
      </c>
      <c r="AJ801" s="787">
        <f t="shared" si="66"/>
        <v>0.15</v>
      </c>
      <c r="AK801" s="101">
        <f t="shared" si="67"/>
        <v>0.4</v>
      </c>
      <c r="AL801" s="100">
        <f>IFERROR(IF(AF801="Probabilidad",(S801-(+S801*AK801)),IF(AF801="Impacto",S801,"")),"")</f>
        <v>0.36</v>
      </c>
      <c r="AM801" s="100">
        <f>IFERROR(IF(AF801="Impacto",(Y801-(+Y801*AK801)),IF(AF801="Probabilidad",Y801,"")),"")</f>
        <v>0.4</v>
      </c>
      <c r="AN801" s="50" t="s">
        <v>223</v>
      </c>
      <c r="AO801" s="50" t="s">
        <v>291</v>
      </c>
      <c r="AP801" s="50" t="s">
        <v>241</v>
      </c>
      <c r="AQ801" s="50" t="s">
        <v>226</v>
      </c>
      <c r="AR801" s="1764" t="s">
        <v>2254</v>
      </c>
      <c r="AS801" s="1035">
        <f>S801</f>
        <v>0.6</v>
      </c>
      <c r="AT801" s="1035">
        <f>IF(AL801="","",MIN(AL801:AL806))</f>
        <v>0.252</v>
      </c>
      <c r="AU801" s="1032" t="str">
        <f>IFERROR(IF(AT801="","",IF(AT801&lt;=0.2,"Muy Baja",IF(AT801&lt;=0.4,"Baja",IF(AT801&lt;=0.6,"Media",IF(AT801&lt;=0.8,"Alta","Muy Alta"))))),"")</f>
        <v>Baja</v>
      </c>
      <c r="AV801" s="1035">
        <f>Y801</f>
        <v>0.4</v>
      </c>
      <c r="AW801" s="1035">
        <f>IF(AM801="","",MIN(AM801:AM806))</f>
        <v>0.30000000000000004</v>
      </c>
      <c r="AX801" s="1032" t="str">
        <f>IFERROR(IF(AW801="","",IF(AW801&lt;=0.2,"Leve",IF(AW801&lt;=0.4,"Menor",IF(AW801&lt;=0.6,"Moderado",IF(AW801&lt;=0.8,"Mayor","Catastrófico"))))),"")</f>
        <v>Menor</v>
      </c>
      <c r="AY801" s="1032" t="str">
        <f>AA801</f>
        <v>Moderado</v>
      </c>
      <c r="AZ801" s="1032" t="str">
        <f>IFERROR(IF(OR(AND(AU801="Muy Baja",AX801="Leve"),AND(AU801="Muy Baja",AX801="Menor"),AND(AU801="Baja",AX801="Leve")),"Bajo",IF(OR(AND(AU801="Muy baja",AX801="Moderado"),AND(AU801="Baja",AX801="Menor"),AND(AU801="Baja",AX801="Moderado"),AND(AU801="Media",AX801="Leve"),AND(AU801="Media",AX801="Menor"),AND(AU801="Media",AX801="Moderado"),AND(AU801="Alta",AX801="Leve"),AND(AU801="Alta",AX801="Menor")),"Moderado",IF(OR(AND(AU801="Muy Baja",AX801="Mayor"),AND(AU801="Baja",AX801="Mayor"),AND(AU801="Media",AX801="Mayor"),AND(AU801="Alta",AX801="Moderado"),AND(AU801="Alta",AX801="Mayor"),AND(AU801="Muy Alta",AX801="Leve"),AND(AU801="Muy Alta",AX801="Menor"),AND(AU801="Muy Alta",AX801="Moderado"),AND(AU801="Muy Alta",AX801="Mayor")),"Alto",IF(OR(AND(AU801="Muy Baja",AX801="Catastrófico"),AND(AU801="Baja",AX801="Catastrófico"),AND(AU801="Media",AX801="Catastrófico"),AND(AU801="Alta",AX801="Catastrófico"),AND(AU801="Muy Alta",AX801="Catastrófico")),"Extremo","")))),"")</f>
        <v>Moderado</v>
      </c>
      <c r="BA801" s="1015" t="s">
        <v>228</v>
      </c>
      <c r="BB801" s="46" t="s">
        <v>2266</v>
      </c>
      <c r="BC801" s="46" t="s">
        <v>2256</v>
      </c>
      <c r="BD801" s="103">
        <f t="shared" si="68"/>
        <v>2</v>
      </c>
      <c r="BE801" s="9"/>
      <c r="BF801" s="9">
        <v>1</v>
      </c>
      <c r="BG801" s="9"/>
      <c r="BH801" s="9">
        <v>1</v>
      </c>
      <c r="BI801" s="46" t="s">
        <v>1043</v>
      </c>
      <c r="BJ801" s="46" t="s">
        <v>2257</v>
      </c>
      <c r="BK801" s="46"/>
      <c r="BL801" s="46"/>
      <c r="BM801" s="48"/>
      <c r="BN801" s="48"/>
      <c r="BO801" s="48"/>
      <c r="BP801" s="48"/>
      <c r="BQ801" s="104"/>
      <c r="BR801" s="797"/>
      <c r="BS801" s="883"/>
      <c r="BT801" s="883"/>
      <c r="BU801" s="1050"/>
      <c r="BV801" s="1075"/>
      <c r="BW801" s="1075"/>
      <c r="BX801" s="1836"/>
      <c r="BY801" s="1852"/>
      <c r="BZ801" s="997"/>
    </row>
    <row r="802" spans="1:78" ht="318" customHeight="1" x14ac:dyDescent="0.2">
      <c r="A802" s="1817"/>
      <c r="B802" s="1818"/>
      <c r="C802" s="1819"/>
      <c r="D802" s="1820"/>
      <c r="E802" s="1004"/>
      <c r="F802" s="1759"/>
      <c r="G802" s="995"/>
      <c r="H802" s="1013"/>
      <c r="I802" s="1774"/>
      <c r="J802" s="1767"/>
      <c r="K802" s="1022"/>
      <c r="L802" s="995"/>
      <c r="M802" s="1169"/>
      <c r="N802" s="995"/>
      <c r="O802" s="995"/>
      <c r="P802" s="1191"/>
      <c r="Q802" s="1827"/>
      <c r="R802" s="1774"/>
      <c r="S802" s="1825"/>
      <c r="T802" s="1774"/>
      <c r="U802" s="1825"/>
      <c r="V802" s="1774"/>
      <c r="W802" s="1825"/>
      <c r="X802" s="1781"/>
      <c r="Y802" s="1825"/>
      <c r="Z802" s="1825"/>
      <c r="AA802" s="1769"/>
      <c r="AB802" s="812">
        <v>2</v>
      </c>
      <c r="AC802" s="964" t="s">
        <v>2054</v>
      </c>
      <c r="AD802" s="898">
        <v>2</v>
      </c>
      <c r="AE802" s="774" t="s">
        <v>2055</v>
      </c>
      <c r="AF802" s="813" t="str">
        <f t="shared" si="64"/>
        <v>Impacto</v>
      </c>
      <c r="AG802" s="780" t="s">
        <v>264</v>
      </c>
      <c r="AH802" s="790">
        <f t="shared" si="65"/>
        <v>0.1</v>
      </c>
      <c r="AI802" s="780" t="s">
        <v>222</v>
      </c>
      <c r="AJ802" s="790">
        <f t="shared" si="66"/>
        <v>0.15</v>
      </c>
      <c r="AK802" s="814">
        <f t="shared" si="67"/>
        <v>0.25</v>
      </c>
      <c r="AL802" s="815">
        <f>IFERROR(IF(AND(AF801="Probabilidad",AF802="Probabilidad"),(AL801-(+AL801*AK802)),IF(AF802="Probabilidad",(S801-(+S801*AK802)),IF(AF802="Impacto",AL801,""))),"")</f>
        <v>0.36</v>
      </c>
      <c r="AM802" s="815">
        <f>IFERROR(IF(AND(AF801="Impacto",AF802="Impacto"),(AM801-(+AM801*AK802)),IF(AF802="Impacto",(Y801-(+Y801*AK802)),IF(AF802="Probabilidad",AM801,""))),"")</f>
        <v>0.30000000000000004</v>
      </c>
      <c r="AN802" s="751" t="s">
        <v>223</v>
      </c>
      <c r="AO802" s="751" t="s">
        <v>291</v>
      </c>
      <c r="AP802" s="751" t="s">
        <v>241</v>
      </c>
      <c r="AQ802" s="751" t="s">
        <v>226</v>
      </c>
      <c r="AR802" s="1013"/>
      <c r="AS802" s="1767"/>
      <c r="AT802" s="1767"/>
      <c r="AU802" s="1769"/>
      <c r="AV802" s="1767"/>
      <c r="AW802" s="1767"/>
      <c r="AX802" s="1769"/>
      <c r="AY802" s="1769"/>
      <c r="AZ802" s="1769"/>
      <c r="BA802" s="1774"/>
      <c r="BB802" s="789" t="s">
        <v>2258</v>
      </c>
      <c r="BC802" s="789" t="s">
        <v>2259</v>
      </c>
      <c r="BD802" s="822">
        <f t="shared" si="68"/>
        <v>1</v>
      </c>
      <c r="BE802" s="774"/>
      <c r="BF802" s="774"/>
      <c r="BG802" s="774">
        <v>1</v>
      </c>
      <c r="BH802" s="774"/>
      <c r="BI802" s="789" t="s">
        <v>1043</v>
      </c>
      <c r="BJ802" s="789" t="s">
        <v>2257</v>
      </c>
      <c r="BK802" s="789"/>
      <c r="BL802" s="789"/>
      <c r="BM802" s="791"/>
      <c r="BN802" s="791"/>
      <c r="BO802" s="791"/>
      <c r="BP802" s="791"/>
      <c r="BQ802" s="792"/>
      <c r="BR802" s="796"/>
      <c r="BS802" s="884"/>
      <c r="BT802" s="884"/>
      <c r="BU802" s="1051"/>
      <c r="BV802" s="1191"/>
      <c r="BW802" s="1191"/>
      <c r="BX802" s="1837"/>
      <c r="BY802" s="1853"/>
      <c r="BZ802" s="998"/>
    </row>
    <row r="803" spans="1:78" ht="145" x14ac:dyDescent="0.2">
      <c r="A803" s="1817"/>
      <c r="B803" s="1818"/>
      <c r="C803" s="1819"/>
      <c r="D803" s="1820"/>
      <c r="E803" s="1004"/>
      <c r="F803" s="1759"/>
      <c r="G803" s="995"/>
      <c r="H803" s="1013"/>
      <c r="I803" s="1774"/>
      <c r="J803" s="1767"/>
      <c r="K803" s="1022"/>
      <c r="L803" s="995"/>
      <c r="M803" s="1169"/>
      <c r="N803" s="995"/>
      <c r="O803" s="995"/>
      <c r="P803" s="1191"/>
      <c r="Q803" s="1827"/>
      <c r="R803" s="1774"/>
      <c r="S803" s="1825"/>
      <c r="T803" s="1774"/>
      <c r="U803" s="1825"/>
      <c r="V803" s="1774"/>
      <c r="W803" s="1825"/>
      <c r="X803" s="1781"/>
      <c r="Y803" s="1825"/>
      <c r="Z803" s="1825"/>
      <c r="AA803" s="1769"/>
      <c r="AB803" s="812">
        <v>3</v>
      </c>
      <c r="AC803" s="964" t="s">
        <v>1571</v>
      </c>
      <c r="AD803" s="898">
        <v>3</v>
      </c>
      <c r="AE803" s="774" t="s">
        <v>2055</v>
      </c>
      <c r="AF803" s="813" t="str">
        <f t="shared" si="64"/>
        <v>Probabilidad</v>
      </c>
      <c r="AG803" s="780" t="s">
        <v>281</v>
      </c>
      <c r="AH803" s="790">
        <f t="shared" si="65"/>
        <v>0.15</v>
      </c>
      <c r="AI803" s="780" t="s">
        <v>222</v>
      </c>
      <c r="AJ803" s="790">
        <f t="shared" si="66"/>
        <v>0.15</v>
      </c>
      <c r="AK803" s="814">
        <f t="shared" si="67"/>
        <v>0.3</v>
      </c>
      <c r="AL803" s="815">
        <f>IFERROR(IF(AND(AF802="Probabilidad",AF803="Probabilidad"),(AL802-(+AL802*AK803)),IF(AND(AF802="Impacto",AF803="Probabilidad"),(AL801-(+AL801*AK803)),IF(AF803="Impacto",AL802,""))),"")</f>
        <v>0.252</v>
      </c>
      <c r="AM803" s="815">
        <f>IFERROR(IF(AND(AF802="Impacto",AF803="Impacto"),(AM802-(+AM802*AK803)),IF(AND(AF802="Probabilidad",AF803="Impacto"),(AM801-(+AM801*AK803)),IF(AF803="Probabilidad",AM802,""))),"")</f>
        <v>0.30000000000000004</v>
      </c>
      <c r="AN803" s="751" t="s">
        <v>223</v>
      </c>
      <c r="AO803" s="751" t="s">
        <v>245</v>
      </c>
      <c r="AP803" s="751" t="s">
        <v>241</v>
      </c>
      <c r="AQ803" s="751" t="s">
        <v>226</v>
      </c>
      <c r="AR803" s="1013"/>
      <c r="AS803" s="1767"/>
      <c r="AT803" s="1767"/>
      <c r="AU803" s="1769"/>
      <c r="AV803" s="1767"/>
      <c r="AW803" s="1767"/>
      <c r="AX803" s="1769"/>
      <c r="AY803" s="1769"/>
      <c r="AZ803" s="1769"/>
      <c r="BA803" s="1774"/>
      <c r="BB803" s="789" t="s">
        <v>2260</v>
      </c>
      <c r="BC803" s="789" t="s">
        <v>2261</v>
      </c>
      <c r="BD803" s="822">
        <f t="shared" si="68"/>
        <v>12</v>
      </c>
      <c r="BE803" s="774">
        <v>3</v>
      </c>
      <c r="BF803" s="774">
        <v>3</v>
      </c>
      <c r="BG803" s="774">
        <v>3</v>
      </c>
      <c r="BH803" s="774">
        <v>3</v>
      </c>
      <c r="BI803" s="789" t="s">
        <v>1043</v>
      </c>
      <c r="BJ803" s="789" t="s">
        <v>2257</v>
      </c>
      <c r="BK803" s="768"/>
      <c r="BL803" s="768"/>
      <c r="BM803" s="791"/>
      <c r="BN803" s="791"/>
      <c r="BO803" s="791"/>
      <c r="BP803" s="791"/>
      <c r="BQ803" s="792"/>
      <c r="BR803" s="796"/>
      <c r="BS803" s="884"/>
      <c r="BT803" s="884"/>
      <c r="BU803" s="1051"/>
      <c r="BV803" s="1191"/>
      <c r="BW803" s="1191"/>
      <c r="BX803" s="1837"/>
      <c r="BY803" s="1853"/>
      <c r="BZ803" s="998"/>
    </row>
    <row r="804" spans="1:78" ht="16" x14ac:dyDescent="0.2">
      <c r="A804" s="1817"/>
      <c r="B804" s="1818"/>
      <c r="C804" s="1819"/>
      <c r="D804" s="1820"/>
      <c r="E804" s="1004"/>
      <c r="F804" s="1759"/>
      <c r="G804" s="995"/>
      <c r="H804" s="1013"/>
      <c r="I804" s="1774"/>
      <c r="J804" s="1767"/>
      <c r="K804" s="1022"/>
      <c r="L804" s="995"/>
      <c r="M804" s="1169"/>
      <c r="N804" s="995"/>
      <c r="O804" s="995"/>
      <c r="P804" s="1191"/>
      <c r="Q804" s="1827"/>
      <c r="R804" s="1774"/>
      <c r="S804" s="1825"/>
      <c r="T804" s="1774"/>
      <c r="U804" s="1825"/>
      <c r="V804" s="1774"/>
      <c r="W804" s="1825"/>
      <c r="X804" s="1781"/>
      <c r="Y804" s="1825"/>
      <c r="Z804" s="1825"/>
      <c r="AA804" s="1769"/>
      <c r="AB804" s="812">
        <v>4</v>
      </c>
      <c r="AC804" s="964"/>
      <c r="AD804" s="898"/>
      <c r="AE804" s="774"/>
      <c r="AF804" s="813" t="str">
        <f t="shared" si="64"/>
        <v/>
      </c>
      <c r="AG804" s="780"/>
      <c r="AH804" s="790" t="str">
        <f t="shared" si="65"/>
        <v/>
      </c>
      <c r="AI804" s="780"/>
      <c r="AJ804" s="790" t="str">
        <f t="shared" si="66"/>
        <v/>
      </c>
      <c r="AK804" s="814" t="str">
        <f t="shared" si="67"/>
        <v/>
      </c>
      <c r="AL804" s="815" t="str">
        <f>IFERROR(IF(AND(AF803="Probabilidad",AF804="Probabilidad"),(AL803-(+AL803*AK804)),IF(AND(AF803="Impacto",AF804="Probabilidad"),(AL802-(+AL802*AK804)),IF(AF804="Impacto",AL803,""))),"")</f>
        <v/>
      </c>
      <c r="AM804" s="815" t="str">
        <f>IFERROR(IF(AND(AF803="Impacto",AF804="Impacto"),(AM803-(+AM803*AK804)),IF(AND(AF803="Probabilidad",AF804="Impacto"),(AM802-(+AM802*AK804)),IF(AF804="Probabilidad",AM803,""))),"")</f>
        <v/>
      </c>
      <c r="AN804" s="751"/>
      <c r="AO804" s="751"/>
      <c r="AP804" s="751"/>
      <c r="AQ804" s="751"/>
      <c r="AR804" s="1013"/>
      <c r="AS804" s="1767"/>
      <c r="AT804" s="1767"/>
      <c r="AU804" s="1769"/>
      <c r="AV804" s="1767"/>
      <c r="AW804" s="1767"/>
      <c r="AX804" s="1769"/>
      <c r="AY804" s="1769"/>
      <c r="AZ804" s="1769"/>
      <c r="BA804" s="1774"/>
      <c r="BB804" s="894"/>
      <c r="BC804" s="789"/>
      <c r="BD804" s="822" t="str">
        <f t="shared" si="68"/>
        <v/>
      </c>
      <c r="BE804" s="774"/>
      <c r="BF804" s="774"/>
      <c r="BG804" s="774"/>
      <c r="BH804" s="774"/>
      <c r="BI804" s="789"/>
      <c r="BJ804" s="789"/>
      <c r="BK804" s="789"/>
      <c r="BL804" s="789"/>
      <c r="BM804" s="791"/>
      <c r="BN804" s="791"/>
      <c r="BO804" s="791"/>
      <c r="BP804" s="791"/>
      <c r="BQ804" s="792"/>
      <c r="BR804" s="796"/>
      <c r="BS804" s="884"/>
      <c r="BT804" s="884"/>
      <c r="BU804" s="1051"/>
      <c r="BV804" s="1191"/>
      <c r="BW804" s="1191"/>
      <c r="BX804" s="1837"/>
      <c r="BY804" s="1853"/>
      <c r="BZ804" s="998"/>
    </row>
    <row r="805" spans="1:78" ht="16" x14ac:dyDescent="0.2">
      <c r="A805" s="1817"/>
      <c r="B805" s="1818"/>
      <c r="C805" s="1819"/>
      <c r="D805" s="1820"/>
      <c r="E805" s="1004"/>
      <c r="F805" s="1759"/>
      <c r="G805" s="995"/>
      <c r="H805" s="1013"/>
      <c r="I805" s="1774"/>
      <c r="J805" s="1767"/>
      <c r="K805" s="1022"/>
      <c r="L805" s="995"/>
      <c r="M805" s="1169"/>
      <c r="N805" s="995"/>
      <c r="O805" s="995"/>
      <c r="P805" s="1191"/>
      <c r="Q805" s="1827"/>
      <c r="R805" s="1774"/>
      <c r="S805" s="1825"/>
      <c r="T805" s="1774"/>
      <c r="U805" s="1825"/>
      <c r="V805" s="1774"/>
      <c r="W805" s="1825"/>
      <c r="X805" s="1781"/>
      <c r="Y805" s="1825"/>
      <c r="Z805" s="1825"/>
      <c r="AA805" s="1769"/>
      <c r="AB805" s="812">
        <v>5</v>
      </c>
      <c r="AC805" s="965"/>
      <c r="AD805" s="900"/>
      <c r="AE805" s="28"/>
      <c r="AF805" s="813" t="str">
        <f t="shared" si="64"/>
        <v/>
      </c>
      <c r="AG805" s="780"/>
      <c r="AH805" s="790" t="str">
        <f t="shared" si="65"/>
        <v/>
      </c>
      <c r="AI805" s="780"/>
      <c r="AJ805" s="790" t="str">
        <f t="shared" si="66"/>
        <v/>
      </c>
      <c r="AK805" s="814" t="str">
        <f t="shared" si="67"/>
        <v/>
      </c>
      <c r="AL805" s="815" t="str">
        <f>IFERROR(IF(AND(AF804="Probabilidad",AF805="Probabilidad"),(AL804-(+AL804*AK805)),IF(AND(AF804="Impacto",AF805="Probabilidad"),(AL803-(+AL803*AK805)),IF(AF805="Impacto",AL804,""))),"")</f>
        <v/>
      </c>
      <c r="AM805" s="815" t="str">
        <f>IFERROR(IF(AND(AF804="Impacto",AF805="Impacto"),(AM804-(+AM804*AK805)),IF(AND(AF804="Probabilidad",AF805="Impacto"),(AM803-(+AM803*AK805)),IF(AF805="Probabilidad",AM804,""))),"")</f>
        <v/>
      </c>
      <c r="AN805" s="751"/>
      <c r="AO805" s="751"/>
      <c r="AP805" s="751"/>
      <c r="AQ805" s="751"/>
      <c r="AR805" s="1013"/>
      <c r="AS805" s="1767"/>
      <c r="AT805" s="1767"/>
      <c r="AU805" s="1769"/>
      <c r="AV805" s="1767"/>
      <c r="AW805" s="1767"/>
      <c r="AX805" s="1769"/>
      <c r="AY805" s="1769"/>
      <c r="AZ805" s="1769"/>
      <c r="BA805" s="1774"/>
      <c r="BB805" s="894"/>
      <c r="BC805" s="789"/>
      <c r="BD805" s="822" t="str">
        <f t="shared" si="68"/>
        <v/>
      </c>
      <c r="BE805" s="774"/>
      <c r="BF805" s="774"/>
      <c r="BG805" s="774"/>
      <c r="BH805" s="774"/>
      <c r="BI805" s="789"/>
      <c r="BJ805" s="789"/>
      <c r="BK805" s="789"/>
      <c r="BL805" s="789"/>
      <c r="BM805" s="791"/>
      <c r="BN805" s="791"/>
      <c r="BO805" s="791"/>
      <c r="BP805" s="791"/>
      <c r="BQ805" s="792"/>
      <c r="BR805" s="796"/>
      <c r="BS805" s="884"/>
      <c r="BT805" s="884"/>
      <c r="BU805" s="1051"/>
      <c r="BV805" s="1191"/>
      <c r="BW805" s="1191"/>
      <c r="BX805" s="1837"/>
      <c r="BY805" s="1853"/>
      <c r="BZ805" s="998"/>
    </row>
    <row r="806" spans="1:78" ht="17" thickBot="1" x14ac:dyDescent="0.25">
      <c r="A806" s="1817"/>
      <c r="B806" s="1818"/>
      <c r="C806" s="1819"/>
      <c r="D806" s="1821"/>
      <c r="E806" s="1005"/>
      <c r="F806" s="1760"/>
      <c r="G806" s="996"/>
      <c r="H806" s="1014"/>
      <c r="I806" s="1775"/>
      <c r="J806" s="1768"/>
      <c r="K806" s="1023"/>
      <c r="L806" s="996"/>
      <c r="M806" s="1170"/>
      <c r="N806" s="996"/>
      <c r="O806" s="996"/>
      <c r="P806" s="1192"/>
      <c r="Q806" s="1828"/>
      <c r="R806" s="1775"/>
      <c r="S806" s="1826"/>
      <c r="T806" s="1775"/>
      <c r="U806" s="1826"/>
      <c r="V806" s="1775"/>
      <c r="W806" s="1826"/>
      <c r="X806" s="1782"/>
      <c r="Y806" s="1826"/>
      <c r="Z806" s="1826"/>
      <c r="AA806" s="1770"/>
      <c r="AB806" s="773">
        <v>6</v>
      </c>
      <c r="AC806" s="946"/>
      <c r="AD806" s="757"/>
      <c r="AE806" s="757"/>
      <c r="AF806" s="896" t="str">
        <f t="shared" si="64"/>
        <v/>
      </c>
      <c r="AG806" s="888"/>
      <c r="AH806" s="887" t="str">
        <f t="shared" si="65"/>
        <v/>
      </c>
      <c r="AI806" s="888"/>
      <c r="AJ806" s="887" t="str">
        <f t="shared" si="66"/>
        <v/>
      </c>
      <c r="AK806" s="889" t="str">
        <f t="shared" si="67"/>
        <v/>
      </c>
      <c r="AL806" s="815" t="str">
        <f>IFERROR(IF(AND(AF805="Probabilidad",AF806="Probabilidad"),(AL805-(+AL805*AK806)),IF(AND(AF805="Impacto",AF806="Probabilidad"),(AL804-(+AL804*AK806)),IF(AF806="Impacto",AL805,""))),"")</f>
        <v/>
      </c>
      <c r="AM806" s="815" t="str">
        <f>IFERROR(IF(AND(AF805="Impacto",AF806="Impacto"),(AM805-(+AM805*AK806)),IF(AND(AF805="Probabilidad",AF806="Impacto"),(AM804-(+AM804*AK806)),IF(AF806="Probabilidad",AM805,""))),"")</f>
        <v/>
      </c>
      <c r="AN806" s="51"/>
      <c r="AO806" s="51"/>
      <c r="AP806" s="51"/>
      <c r="AQ806" s="51"/>
      <c r="AR806" s="1014"/>
      <c r="AS806" s="1768"/>
      <c r="AT806" s="1768"/>
      <c r="AU806" s="1770"/>
      <c r="AV806" s="1768"/>
      <c r="AW806" s="1768"/>
      <c r="AX806" s="1770"/>
      <c r="AY806" s="1770"/>
      <c r="AZ806" s="1770"/>
      <c r="BA806" s="1775"/>
      <c r="BB806" s="901"/>
      <c r="BC806" s="770"/>
      <c r="BD806" s="762" t="str">
        <f t="shared" si="68"/>
        <v/>
      </c>
      <c r="BE806" s="757"/>
      <c r="BF806" s="757"/>
      <c r="BG806" s="757"/>
      <c r="BH806" s="757"/>
      <c r="BI806" s="770"/>
      <c r="BJ806" s="770"/>
      <c r="BK806" s="770"/>
      <c r="BL806" s="770"/>
      <c r="BM806" s="749"/>
      <c r="BN806" s="749"/>
      <c r="BO806" s="749"/>
      <c r="BP806" s="749"/>
      <c r="BQ806" s="766"/>
      <c r="BR806" s="890"/>
      <c r="BS806" s="891"/>
      <c r="BT806" s="891"/>
      <c r="BU806" s="1052"/>
      <c r="BV806" s="1192"/>
      <c r="BW806" s="1192"/>
      <c r="BX806" s="1838"/>
      <c r="BY806" s="1854"/>
      <c r="BZ806" s="999"/>
    </row>
    <row r="807" spans="1:78" ht="128" x14ac:dyDescent="0.2">
      <c r="A807" s="1817"/>
      <c r="B807" s="1818"/>
      <c r="C807" s="1819"/>
      <c r="D807" s="1000" t="s">
        <v>1387</v>
      </c>
      <c r="E807" s="1003" t="s">
        <v>1064</v>
      </c>
      <c r="F807" s="1006">
        <v>4</v>
      </c>
      <c r="G807" s="994" t="s">
        <v>2265</v>
      </c>
      <c r="H807" s="1012" t="s">
        <v>1242</v>
      </c>
      <c r="I807" s="1015" t="s">
        <v>1215</v>
      </c>
      <c r="J807" s="1812" t="str">
        <f>IF(D807="","",IF(D807="RG",[1]Árbol!A818,IF(D807="RIC",[1]Árbol!A818,IF(D807="RLAFT",[1]Árbol!A818,IF(D807="RF",[1]Árbol!A818,IF(I807="","",(CONCATENATE(I807," ",$M$3," ",G807," ",$M$4," ",O807," ",$M$5," ",N807))))))))</f>
        <v>Pérdida de Disponibilidad de Auditorias Internas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07" s="1021" t="s">
        <v>313</v>
      </c>
      <c r="L807" s="994" t="s">
        <v>562</v>
      </c>
      <c r="M807" s="1168" t="s">
        <v>1389</v>
      </c>
      <c r="N807" s="994" t="s">
        <v>2262</v>
      </c>
      <c r="O807" s="1075" t="s">
        <v>2263</v>
      </c>
      <c r="P807" s="1075" t="s">
        <v>1392</v>
      </c>
      <c r="Q807" s="1831" t="s">
        <v>1392</v>
      </c>
      <c r="R807" s="1015" t="s">
        <v>217</v>
      </c>
      <c r="S807" s="1824">
        <f>IF(R807="Muy Alta",100%,IF(R807="Alta",80%,IF(R807="Media",60%,IF(R807="Baja",40%,IF(R807="Muy Baja",20%,"")))))</f>
        <v>0.6</v>
      </c>
      <c r="T807" s="1015" t="s">
        <v>251</v>
      </c>
      <c r="U807" s="1824">
        <f>IF(T807="Catastrófico",100%,IF(T807="Mayor",80%,IF(T807="Moderado",60%,IF(T807="Menor",40%,IF(T807="Leve",20%,"")))))</f>
        <v>0.4</v>
      </c>
      <c r="V807" s="1015" t="s">
        <v>251</v>
      </c>
      <c r="W807" s="1824">
        <f>IF(V807="Catastrófico",100%,IF(V807="Mayor",80%,IF(V807="Moderado",60%,IF(V807="Menor",40%,IF(V807="Leve",20%,"")))))</f>
        <v>0.4</v>
      </c>
      <c r="X807" s="1032" t="str">
        <f>IF(Y807=100%,"Catastrófico",IF(Y807=80%,"Mayor",IF(Y807=60%,"Moderado",IF(Y807=40%,"Menor",IF(Y807=20%,"Leve","")))))</f>
        <v>Menor</v>
      </c>
      <c r="Y807" s="1824">
        <f>IF(AND(U807="",W807=""),"",MAX(U807,W807))</f>
        <v>0.4</v>
      </c>
      <c r="Z807" s="1824" t="str">
        <f>CONCATENATE(R807,X807)</f>
        <v>MediaMenor</v>
      </c>
      <c r="AA807" s="1032" t="str">
        <f>IF(Z807="Muy AltaLeve","Alto",IF(Z807="Muy AltaMenor","Alto",IF(Z807="Muy AltaModerado","Alto",IF(Z807="Muy AltaMayor","Alto",IF(Z807="Muy AltaCatastrófico","Extremo",IF(Z807="AltaLeve","Moderado",IF(Z807="AltaMenor","Moderado",IF(Z807="AltaModerado","Alto",IF(Z807="AltaMayor","Alto",IF(Z807="AltaCatastrófico","Extremo",IF(Z807="MediaLeve","Moderado",IF(Z807="MediaMenor","Moderado",IF(Z807="MediaModerado","Moderado",IF(Z807="MediaMayor","Alto",IF(Z807="MediaCatastrófico","Extremo",IF(Z807="BajaLeve","Bajo",IF(Z807="BajaMenor","Moderado",IF(Z807="BajaModerado","Moderado",IF(Z807="BajaMayor","Alto",IF(Z807="BajaCatastrófico","Extremo",IF(Z807="Muy BajaLeve","Bajo",IF(Z807="Muy BajaMenor","Bajo",IF(Z807="Muy BajaModerado","Moderado",IF(Z807="Muy BajaMayor","Alto",IF(Z807="Muy BajaCatastrófico","Extremo","")))))))))))))))))))))))))</f>
        <v>Moderado</v>
      </c>
      <c r="AB807" s="354">
        <v>1</v>
      </c>
      <c r="AC807" s="356" t="s">
        <v>1571</v>
      </c>
      <c r="AD807" s="9">
        <v>2</v>
      </c>
      <c r="AE807" s="9" t="s">
        <v>1572</v>
      </c>
      <c r="AF807" s="99" t="str">
        <f t="shared" si="64"/>
        <v>Probabilidad</v>
      </c>
      <c r="AG807" s="10" t="s">
        <v>281</v>
      </c>
      <c r="AH807" s="787">
        <f t="shared" si="65"/>
        <v>0.15</v>
      </c>
      <c r="AI807" s="10" t="s">
        <v>222</v>
      </c>
      <c r="AJ807" s="787">
        <f t="shared" si="66"/>
        <v>0.15</v>
      </c>
      <c r="AK807" s="101">
        <f t="shared" si="67"/>
        <v>0.3</v>
      </c>
      <c r="AL807" s="100">
        <f>IFERROR(IF(AF807="Probabilidad",(S807-(+S807*AK807)),IF(AF807="Impacto",S807,"")),"")</f>
        <v>0.42</v>
      </c>
      <c r="AM807" s="100">
        <f>IFERROR(IF(AF807="Impacto",(Y807-(+Y807*AK807)),IF(AF807="Probabilidad",Y807,"")),"")</f>
        <v>0.4</v>
      </c>
      <c r="AN807" s="50" t="s">
        <v>859</v>
      </c>
      <c r="AO807" s="50" t="s">
        <v>245</v>
      </c>
      <c r="AP807" s="50" t="s">
        <v>241</v>
      </c>
      <c r="AQ807" s="50" t="s">
        <v>226</v>
      </c>
      <c r="AR807" s="1764" t="s">
        <v>2254</v>
      </c>
      <c r="AS807" s="1035">
        <f>S807</f>
        <v>0.6</v>
      </c>
      <c r="AT807" s="1035">
        <f>IF(AL807="","",MIN(AL807:AL812))</f>
        <v>0.20579999999999998</v>
      </c>
      <c r="AU807" s="1032" t="str">
        <f>IFERROR(IF(AT807="","",IF(AT807&lt;=0.2,"Muy Baja",IF(AT807&lt;=0.4,"Baja",IF(AT807&lt;=0.6,"Media",IF(AT807&lt;=0.8,"Alta","Muy Alta"))))),"")</f>
        <v>Baja</v>
      </c>
      <c r="AV807" s="1035">
        <f>Y807</f>
        <v>0.4</v>
      </c>
      <c r="AW807" s="1035">
        <f>IF(AM807="","",MIN(AM807:AM812))</f>
        <v>0.4</v>
      </c>
      <c r="AX807" s="1032" t="str">
        <f>IFERROR(IF(AW807="","",IF(AW807&lt;=0.2,"Leve",IF(AW807&lt;=0.4,"Menor",IF(AW807&lt;=0.6,"Moderado",IF(AW807&lt;=0.8,"Mayor","Catastrófico"))))),"")</f>
        <v>Menor</v>
      </c>
      <c r="AY807" s="1032" t="str">
        <f>AA807</f>
        <v>Moderado</v>
      </c>
      <c r="AZ807" s="1032" t="str">
        <f>IFERROR(IF(OR(AND(AU807="Muy Baja",AX807="Leve"),AND(AU807="Muy Baja",AX807="Menor"),AND(AU807="Baja",AX807="Leve")),"Bajo",IF(OR(AND(AU807="Muy baja",AX807="Moderado"),AND(AU807="Baja",AX807="Menor"),AND(AU807="Baja",AX807="Moderado"),AND(AU807="Media",AX807="Leve"),AND(AU807="Media",AX807="Menor"),AND(AU807="Media",AX807="Moderado"),AND(AU807="Alta",AX807="Leve"),AND(AU807="Alta",AX807="Menor")),"Moderado",IF(OR(AND(AU807="Muy Baja",AX807="Mayor"),AND(AU807="Baja",AX807="Mayor"),AND(AU807="Media",AX807="Mayor"),AND(AU807="Alta",AX807="Moderado"),AND(AU807="Alta",AX807="Mayor"),AND(AU807="Muy Alta",AX807="Leve"),AND(AU807="Muy Alta",AX807="Menor"),AND(AU807="Muy Alta",AX807="Moderado"),AND(AU807="Muy Alta",AX807="Mayor")),"Alto",IF(OR(AND(AU807="Muy Baja",AX807="Catastrófico"),AND(AU807="Baja",AX807="Catastrófico"),AND(AU807="Media",AX807="Catastrófico"),AND(AU807="Alta",AX807="Catastrófico"),AND(AU807="Muy Alta",AX807="Catastrófico")),"Extremo","")))),"")</f>
        <v>Moderado</v>
      </c>
      <c r="BA807" s="1015" t="s">
        <v>228</v>
      </c>
      <c r="BB807" s="46" t="s">
        <v>2266</v>
      </c>
      <c r="BC807" s="46" t="s">
        <v>2256</v>
      </c>
      <c r="BD807" s="103">
        <f t="shared" si="68"/>
        <v>2</v>
      </c>
      <c r="BE807" s="9"/>
      <c r="BF807" s="9">
        <v>1</v>
      </c>
      <c r="BG807" s="9"/>
      <c r="BH807" s="9">
        <v>1</v>
      </c>
      <c r="BI807" s="46" t="s">
        <v>1043</v>
      </c>
      <c r="BJ807" s="46" t="s">
        <v>2257</v>
      </c>
      <c r="BK807" s="46"/>
      <c r="BL807" s="46"/>
      <c r="BM807" s="48"/>
      <c r="BN807" s="48"/>
      <c r="BO807" s="48"/>
      <c r="BP807" s="48"/>
      <c r="BQ807" s="104"/>
      <c r="BR807" s="797"/>
      <c r="BS807" s="883"/>
      <c r="BT807" s="883"/>
      <c r="BU807" s="1050"/>
      <c r="BV807" s="1075"/>
      <c r="BW807" s="1075"/>
      <c r="BX807" s="1836"/>
      <c r="BY807" s="1852"/>
      <c r="BZ807" s="997"/>
    </row>
    <row r="808" spans="1:78" ht="315" customHeight="1" x14ac:dyDescent="0.2">
      <c r="A808" s="1817"/>
      <c r="B808" s="1818"/>
      <c r="C808" s="1819"/>
      <c r="D808" s="1820"/>
      <c r="E808" s="1004"/>
      <c r="F808" s="1759"/>
      <c r="G808" s="995"/>
      <c r="H808" s="1013"/>
      <c r="I808" s="1774"/>
      <c r="J808" s="1767"/>
      <c r="K808" s="1022"/>
      <c r="L808" s="995"/>
      <c r="M808" s="1169"/>
      <c r="N808" s="995"/>
      <c r="O808" s="1191"/>
      <c r="P808" s="1191"/>
      <c r="Q808" s="1832"/>
      <c r="R808" s="1774"/>
      <c r="S808" s="1825"/>
      <c r="T808" s="1774"/>
      <c r="U808" s="1825"/>
      <c r="V808" s="1774"/>
      <c r="W808" s="1825"/>
      <c r="X808" s="1769"/>
      <c r="Y808" s="1825"/>
      <c r="Z808" s="1825"/>
      <c r="AA808" s="1769"/>
      <c r="AB808" s="961">
        <v>2</v>
      </c>
      <c r="AC808" s="959" t="s">
        <v>2264</v>
      </c>
      <c r="AD808" s="774">
        <v>1</v>
      </c>
      <c r="AE808" s="774" t="s">
        <v>1656</v>
      </c>
      <c r="AF808" s="813" t="str">
        <f t="shared" si="64"/>
        <v>Probabilidad</v>
      </c>
      <c r="AG808" s="780" t="s">
        <v>281</v>
      </c>
      <c r="AH808" s="790">
        <f t="shared" si="65"/>
        <v>0.15</v>
      </c>
      <c r="AI808" s="780" t="s">
        <v>222</v>
      </c>
      <c r="AJ808" s="790">
        <f t="shared" si="66"/>
        <v>0.15</v>
      </c>
      <c r="AK808" s="814">
        <f t="shared" si="67"/>
        <v>0.3</v>
      </c>
      <c r="AL808" s="815">
        <f>IFERROR(IF(AND(AF807="Probabilidad",AF808="Probabilidad"),(AL807-(+AL807*AK808)),IF(AF808="Probabilidad",(S807-(+S807*AK808)),IF(AF808="Impacto",AL807,""))),"")</f>
        <v>0.29399999999999998</v>
      </c>
      <c r="AM808" s="815">
        <f>IFERROR(IF(AND(AF807="Impacto",AF808="Impacto"),(AM807-(+AM807*AK808)),IF(AF808="Impacto",(Y807-(+Y807*AK808)),IF(AF808="Probabilidad",AM807,""))),"")</f>
        <v>0.4</v>
      </c>
      <c r="AN808" s="751" t="s">
        <v>223</v>
      </c>
      <c r="AO808" s="751" t="s">
        <v>291</v>
      </c>
      <c r="AP808" s="751" t="s">
        <v>241</v>
      </c>
      <c r="AQ808" s="751" t="s">
        <v>226</v>
      </c>
      <c r="AR808" s="1013"/>
      <c r="AS808" s="1767"/>
      <c r="AT808" s="1767"/>
      <c r="AU808" s="1769"/>
      <c r="AV808" s="1767"/>
      <c r="AW808" s="1767"/>
      <c r="AX808" s="1769"/>
      <c r="AY808" s="1769"/>
      <c r="AZ808" s="1769"/>
      <c r="BA808" s="1774"/>
      <c r="BB808" s="789" t="s">
        <v>2258</v>
      </c>
      <c r="BC808" s="789" t="s">
        <v>2259</v>
      </c>
      <c r="BD808" s="822">
        <f t="shared" si="68"/>
        <v>1</v>
      </c>
      <c r="BE808" s="774"/>
      <c r="BF808" s="774"/>
      <c r="BG808" s="774">
        <v>1</v>
      </c>
      <c r="BH808" s="774"/>
      <c r="BI808" s="789" t="s">
        <v>1043</v>
      </c>
      <c r="BJ808" s="789" t="s">
        <v>2257</v>
      </c>
      <c r="BK808" s="789"/>
      <c r="BL808" s="789"/>
      <c r="BM808" s="791"/>
      <c r="BN808" s="791"/>
      <c r="BO808" s="791"/>
      <c r="BP808" s="791"/>
      <c r="BQ808" s="792"/>
      <c r="BR808" s="796"/>
      <c r="BS808" s="884"/>
      <c r="BT808" s="884"/>
      <c r="BU808" s="1051"/>
      <c r="BV808" s="1191"/>
      <c r="BW808" s="1191"/>
      <c r="BX808" s="1837"/>
      <c r="BY808" s="1853"/>
      <c r="BZ808" s="998"/>
    </row>
    <row r="809" spans="1:78" ht="167" x14ac:dyDescent="0.2">
      <c r="A809" s="1817"/>
      <c r="B809" s="1818"/>
      <c r="C809" s="1819"/>
      <c r="D809" s="1820"/>
      <c r="E809" s="1004"/>
      <c r="F809" s="1759"/>
      <c r="G809" s="995"/>
      <c r="H809" s="1013"/>
      <c r="I809" s="1774"/>
      <c r="J809" s="1767"/>
      <c r="K809" s="1022"/>
      <c r="L809" s="995"/>
      <c r="M809" s="1169"/>
      <c r="N809" s="995"/>
      <c r="O809" s="1191"/>
      <c r="P809" s="1191"/>
      <c r="Q809" s="1832"/>
      <c r="R809" s="1774"/>
      <c r="S809" s="1825"/>
      <c r="T809" s="1774"/>
      <c r="U809" s="1825"/>
      <c r="V809" s="1774"/>
      <c r="W809" s="1825"/>
      <c r="X809" s="1769"/>
      <c r="Y809" s="1825"/>
      <c r="Z809" s="1825"/>
      <c r="AA809" s="1769"/>
      <c r="AB809" s="961">
        <v>3</v>
      </c>
      <c r="AC809" s="959" t="s">
        <v>2045</v>
      </c>
      <c r="AD809" s="761">
        <v>3</v>
      </c>
      <c r="AE809" s="761" t="s">
        <v>1552</v>
      </c>
      <c r="AF809" s="813" t="str">
        <f t="shared" si="64"/>
        <v>Probabilidad</v>
      </c>
      <c r="AG809" s="780" t="s">
        <v>281</v>
      </c>
      <c r="AH809" s="790">
        <f t="shared" si="65"/>
        <v>0.15</v>
      </c>
      <c r="AI809" s="780" t="s">
        <v>222</v>
      </c>
      <c r="AJ809" s="790">
        <f t="shared" si="66"/>
        <v>0.15</v>
      </c>
      <c r="AK809" s="814">
        <f t="shared" si="67"/>
        <v>0.3</v>
      </c>
      <c r="AL809" s="815">
        <f>IFERROR(IF(AND(AF808="Probabilidad",AF809="Probabilidad"),(AL808-(+AL808*AK809)),IF(AND(AF808="Impacto",AF809="Probabilidad"),(AL807-(+AL807*AK809)),IF(AF809="Impacto",AL808,""))),"")</f>
        <v>0.20579999999999998</v>
      </c>
      <c r="AM809" s="815">
        <f>IFERROR(IF(AND(AF808="Impacto",AF809="Impacto"),(AM808-(+AM808*AK809)),IF(AND(AF808="Probabilidad",AF809="Impacto"),(AM807-(+AM807*AK809)),IF(AF809="Probabilidad",AM808,""))),"")</f>
        <v>0.4</v>
      </c>
      <c r="AN809" s="751" t="s">
        <v>859</v>
      </c>
      <c r="AO809" s="751" t="s">
        <v>291</v>
      </c>
      <c r="AP809" s="751" t="s">
        <v>241</v>
      </c>
      <c r="AQ809" s="751" t="s">
        <v>226</v>
      </c>
      <c r="AR809" s="1013"/>
      <c r="AS809" s="1767"/>
      <c r="AT809" s="1767"/>
      <c r="AU809" s="1769"/>
      <c r="AV809" s="1767"/>
      <c r="AW809" s="1767"/>
      <c r="AX809" s="1769"/>
      <c r="AY809" s="1769"/>
      <c r="AZ809" s="1769"/>
      <c r="BA809" s="1774"/>
      <c r="BB809" s="789" t="s">
        <v>2260</v>
      </c>
      <c r="BC809" s="789" t="s">
        <v>2261</v>
      </c>
      <c r="BD809" s="822">
        <f t="shared" si="68"/>
        <v>12</v>
      </c>
      <c r="BE809" s="774">
        <v>3</v>
      </c>
      <c r="BF809" s="774">
        <v>3</v>
      </c>
      <c r="BG809" s="774">
        <v>3</v>
      </c>
      <c r="BH809" s="774">
        <v>3</v>
      </c>
      <c r="BI809" s="789" t="s">
        <v>1043</v>
      </c>
      <c r="BJ809" s="789" t="s">
        <v>2257</v>
      </c>
      <c r="BK809" s="768"/>
      <c r="BL809" s="768"/>
      <c r="BM809" s="791"/>
      <c r="BN809" s="791"/>
      <c r="BO809" s="791"/>
      <c r="BP809" s="791"/>
      <c r="BQ809" s="792"/>
      <c r="BR809" s="796"/>
      <c r="BS809" s="884"/>
      <c r="BT809" s="884"/>
      <c r="BU809" s="1051"/>
      <c r="BV809" s="1191"/>
      <c r="BW809" s="1191"/>
      <c r="BX809" s="1837"/>
      <c r="BY809" s="1853"/>
      <c r="BZ809" s="998"/>
    </row>
    <row r="810" spans="1:78" ht="16" x14ac:dyDescent="0.2">
      <c r="A810" s="1817"/>
      <c r="B810" s="1818"/>
      <c r="C810" s="1819"/>
      <c r="D810" s="1820"/>
      <c r="E810" s="1004"/>
      <c r="F810" s="1759"/>
      <c r="G810" s="995"/>
      <c r="H810" s="1013"/>
      <c r="I810" s="1774"/>
      <c r="J810" s="1767"/>
      <c r="K810" s="1022"/>
      <c r="L810" s="995"/>
      <c r="M810" s="1169"/>
      <c r="N810" s="995"/>
      <c r="O810" s="1191"/>
      <c r="P810" s="1191"/>
      <c r="Q810" s="1832"/>
      <c r="R810" s="1774"/>
      <c r="S810" s="1825"/>
      <c r="T810" s="1774"/>
      <c r="U810" s="1825"/>
      <c r="V810" s="1774"/>
      <c r="W810" s="1825"/>
      <c r="X810" s="1769"/>
      <c r="Y810" s="1825"/>
      <c r="Z810" s="1825"/>
      <c r="AA810" s="1769"/>
      <c r="AB810" s="961">
        <v>4</v>
      </c>
      <c r="AC810" s="959"/>
      <c r="AD810" s="774"/>
      <c r="AE810" s="774"/>
      <c r="AF810" s="813" t="str">
        <f t="shared" si="64"/>
        <v/>
      </c>
      <c r="AG810" s="780"/>
      <c r="AH810" s="790" t="str">
        <f t="shared" si="65"/>
        <v/>
      </c>
      <c r="AI810" s="780"/>
      <c r="AJ810" s="790" t="str">
        <f t="shared" si="66"/>
        <v/>
      </c>
      <c r="AK810" s="814" t="str">
        <f t="shared" si="67"/>
        <v/>
      </c>
      <c r="AL810" s="815" t="str">
        <f>IFERROR(IF(AND(AF809="Probabilidad",AF810="Probabilidad"),(AL809-(+AL809*AK810)),IF(AND(AF809="Impacto",AF810="Probabilidad"),(AL808-(+AL808*AK810)),IF(AF810="Impacto",AL809,""))),"")</f>
        <v/>
      </c>
      <c r="AM810" s="815" t="str">
        <f>IFERROR(IF(AND(AF809="Impacto",AF810="Impacto"),(AM809-(+AM809*AK810)),IF(AND(AF809="Probabilidad",AF810="Impacto"),(AM808-(+AM808*AK810)),IF(AF810="Probabilidad",AM809,""))),"")</f>
        <v/>
      </c>
      <c r="AN810" s="751"/>
      <c r="AO810" s="751"/>
      <c r="AP810" s="751"/>
      <c r="AQ810" s="751"/>
      <c r="AR810" s="1013"/>
      <c r="AS810" s="1767"/>
      <c r="AT810" s="1767"/>
      <c r="AU810" s="1769"/>
      <c r="AV810" s="1767"/>
      <c r="AW810" s="1767"/>
      <c r="AX810" s="1769"/>
      <c r="AY810" s="1769"/>
      <c r="AZ810" s="1769"/>
      <c r="BA810" s="1774"/>
      <c r="BB810" s="789"/>
      <c r="BC810" s="789"/>
      <c r="BD810" s="822" t="str">
        <f t="shared" si="68"/>
        <v/>
      </c>
      <c r="BE810" s="774"/>
      <c r="BF810" s="774"/>
      <c r="BG810" s="774"/>
      <c r="BH810" s="774"/>
      <c r="BI810" s="789"/>
      <c r="BJ810" s="789"/>
      <c r="BK810" s="789"/>
      <c r="BL810" s="789"/>
      <c r="BM810" s="791"/>
      <c r="BN810" s="791"/>
      <c r="BO810" s="791"/>
      <c r="BP810" s="791"/>
      <c r="BQ810" s="792"/>
      <c r="BR810" s="796"/>
      <c r="BS810" s="884"/>
      <c r="BT810" s="884"/>
      <c r="BU810" s="1051"/>
      <c r="BV810" s="1191"/>
      <c r="BW810" s="1191"/>
      <c r="BX810" s="1837"/>
      <c r="BY810" s="1853"/>
      <c r="BZ810" s="998"/>
    </row>
    <row r="811" spans="1:78" ht="16" x14ac:dyDescent="0.2">
      <c r="A811" s="1817"/>
      <c r="B811" s="1818"/>
      <c r="C811" s="1819"/>
      <c r="D811" s="1820"/>
      <c r="E811" s="1004"/>
      <c r="F811" s="1759"/>
      <c r="G811" s="995"/>
      <c r="H811" s="1013"/>
      <c r="I811" s="1774"/>
      <c r="J811" s="1767"/>
      <c r="K811" s="1022"/>
      <c r="L811" s="995"/>
      <c r="M811" s="1169"/>
      <c r="N811" s="995"/>
      <c r="O811" s="1191"/>
      <c r="P811" s="1191"/>
      <c r="Q811" s="1832"/>
      <c r="R811" s="1774"/>
      <c r="S811" s="1825"/>
      <c r="T811" s="1774"/>
      <c r="U811" s="1825"/>
      <c r="V811" s="1774"/>
      <c r="W811" s="1825"/>
      <c r="X811" s="1769"/>
      <c r="Y811" s="1825"/>
      <c r="Z811" s="1825"/>
      <c r="AA811" s="1769"/>
      <c r="AB811" s="961">
        <v>5</v>
      </c>
      <c r="AC811" s="959"/>
      <c r="AD811" s="774"/>
      <c r="AE811" s="774"/>
      <c r="AF811" s="813" t="str">
        <f t="shared" si="64"/>
        <v/>
      </c>
      <c r="AG811" s="780"/>
      <c r="AH811" s="790" t="str">
        <f t="shared" si="65"/>
        <v/>
      </c>
      <c r="AI811" s="780"/>
      <c r="AJ811" s="790" t="str">
        <f t="shared" si="66"/>
        <v/>
      </c>
      <c r="AK811" s="814" t="str">
        <f t="shared" si="67"/>
        <v/>
      </c>
      <c r="AL811" s="815" t="str">
        <f>IFERROR(IF(AND(AF810="Probabilidad",AF811="Probabilidad"),(AL810-(+AL810*AK811)),IF(AND(AF810="Impacto",AF811="Probabilidad"),(AL809-(+AL809*AK811)),IF(AF811="Impacto",AL810,""))),"")</f>
        <v/>
      </c>
      <c r="AM811" s="815" t="str">
        <f>IFERROR(IF(AND(AF810="Impacto",AF811="Impacto"),(AM810-(+AM810*AK811)),IF(AND(AF810="Probabilidad",AF811="Impacto"),(AM809-(+AM809*AK811)),IF(AF811="Probabilidad",AM810,""))),"")</f>
        <v/>
      </c>
      <c r="AN811" s="751"/>
      <c r="AO811" s="751"/>
      <c r="AP811" s="751"/>
      <c r="AQ811" s="751"/>
      <c r="AR811" s="1013"/>
      <c r="AS811" s="1767"/>
      <c r="AT811" s="1767"/>
      <c r="AU811" s="1769"/>
      <c r="AV811" s="1767"/>
      <c r="AW811" s="1767"/>
      <c r="AX811" s="1769"/>
      <c r="AY811" s="1769"/>
      <c r="AZ811" s="1769"/>
      <c r="BA811" s="1774"/>
      <c r="BB811" s="789"/>
      <c r="BC811" s="789"/>
      <c r="BD811" s="822" t="str">
        <f t="shared" si="68"/>
        <v/>
      </c>
      <c r="BE811" s="774"/>
      <c r="BF811" s="774"/>
      <c r="BG811" s="774"/>
      <c r="BH811" s="774"/>
      <c r="BI811" s="789"/>
      <c r="BJ811" s="789"/>
      <c r="BK811" s="789"/>
      <c r="BL811" s="789"/>
      <c r="BM811" s="791"/>
      <c r="BN811" s="791"/>
      <c r="BO811" s="791"/>
      <c r="BP811" s="791"/>
      <c r="BQ811" s="792"/>
      <c r="BR811" s="796"/>
      <c r="BS811" s="884"/>
      <c r="BT811" s="884"/>
      <c r="BU811" s="1051"/>
      <c r="BV811" s="1191"/>
      <c r="BW811" s="1191"/>
      <c r="BX811" s="1837"/>
      <c r="BY811" s="1853"/>
      <c r="BZ811" s="998"/>
    </row>
    <row r="812" spans="1:78" ht="17" thickBot="1" x14ac:dyDescent="0.25">
      <c r="A812" s="1817"/>
      <c r="B812" s="1818"/>
      <c r="C812" s="1819"/>
      <c r="D812" s="1821"/>
      <c r="E812" s="1005"/>
      <c r="F812" s="1760"/>
      <c r="G812" s="996"/>
      <c r="H812" s="1014"/>
      <c r="I812" s="1775"/>
      <c r="J812" s="1768"/>
      <c r="K812" s="1023"/>
      <c r="L812" s="996"/>
      <c r="M812" s="1170"/>
      <c r="N812" s="996"/>
      <c r="O812" s="1192"/>
      <c r="P812" s="1192"/>
      <c r="Q812" s="1833"/>
      <c r="R812" s="1775"/>
      <c r="S812" s="1826"/>
      <c r="T812" s="1775"/>
      <c r="U812" s="1826"/>
      <c r="V812" s="1775"/>
      <c r="W812" s="1826"/>
      <c r="X812" s="1770"/>
      <c r="Y812" s="1826"/>
      <c r="Z812" s="1826"/>
      <c r="AA812" s="1770"/>
      <c r="AB812" s="962">
        <v>6</v>
      </c>
      <c r="AC812" s="963"/>
      <c r="AD812" s="757"/>
      <c r="AE812" s="757"/>
      <c r="AF812" s="896" t="str">
        <f t="shared" si="64"/>
        <v/>
      </c>
      <c r="AG812" s="888"/>
      <c r="AH812" s="887" t="str">
        <f t="shared" si="65"/>
        <v/>
      </c>
      <c r="AI812" s="888"/>
      <c r="AJ812" s="887" t="str">
        <f t="shared" si="66"/>
        <v/>
      </c>
      <c r="AK812" s="889" t="str">
        <f t="shared" si="67"/>
        <v/>
      </c>
      <c r="AL812" s="815" t="str">
        <f>IFERROR(IF(AND(AF811="Probabilidad",AF812="Probabilidad"),(AL811-(+AL811*AK812)),IF(AND(AF811="Impacto",AF812="Probabilidad"),(AL810-(+AL810*AK812)),IF(AF812="Impacto",AL811,""))),"")</f>
        <v/>
      </c>
      <c r="AM812" s="815" t="str">
        <f>IFERROR(IF(AND(AF811="Impacto",AF812="Impacto"),(AM811-(+AM811*AK812)),IF(AND(AF811="Probabilidad",AF812="Impacto"),(AM810-(+AM810*AK812)),IF(AF812="Probabilidad",AM811,""))),"")</f>
        <v/>
      </c>
      <c r="AN812" s="51"/>
      <c r="AO812" s="51"/>
      <c r="AP812" s="51"/>
      <c r="AQ812" s="51"/>
      <c r="AR812" s="1014"/>
      <c r="AS812" s="1768"/>
      <c r="AT812" s="1768"/>
      <c r="AU812" s="1770"/>
      <c r="AV812" s="1768"/>
      <c r="AW812" s="1768"/>
      <c r="AX812" s="1770"/>
      <c r="AY812" s="1770"/>
      <c r="AZ812" s="1770"/>
      <c r="BA812" s="1775"/>
      <c r="BB812" s="770"/>
      <c r="BC812" s="770"/>
      <c r="BD812" s="762" t="str">
        <f t="shared" si="68"/>
        <v/>
      </c>
      <c r="BE812" s="757"/>
      <c r="BF812" s="757"/>
      <c r="BG812" s="757"/>
      <c r="BH812" s="757"/>
      <c r="BI812" s="770"/>
      <c r="BJ812" s="770"/>
      <c r="BK812" s="770"/>
      <c r="BL812" s="770"/>
      <c r="BM812" s="749"/>
      <c r="BN812" s="749"/>
      <c r="BO812" s="749"/>
      <c r="BP812" s="749"/>
      <c r="BQ812" s="766"/>
      <c r="BR812" s="890"/>
      <c r="BS812" s="891"/>
      <c r="BT812" s="891"/>
      <c r="BU812" s="1052"/>
      <c r="BV812" s="1192"/>
      <c r="BW812" s="1192"/>
      <c r="BX812" s="1838"/>
      <c r="BY812" s="1854"/>
      <c r="BZ812" s="999"/>
    </row>
    <row r="813" spans="1:78" ht="167" x14ac:dyDescent="0.2">
      <c r="A813" s="1817"/>
      <c r="B813" s="1818"/>
      <c r="C813" s="1819"/>
      <c r="D813" s="1000" t="s">
        <v>1387</v>
      </c>
      <c r="E813" s="1003" t="s">
        <v>1064</v>
      </c>
      <c r="F813" s="1006">
        <v>5</v>
      </c>
      <c r="G813" s="994" t="s">
        <v>2267</v>
      </c>
      <c r="H813" s="1012" t="s">
        <v>1247</v>
      </c>
      <c r="I813" s="1015" t="s">
        <v>1218</v>
      </c>
      <c r="J813" s="1812" t="str">
        <f>IF(D813="","",IF(D813="RG",[1]Árbol!A824,IF(D813="RIC",[1]Árbol!A824,IF(D813="RLAFT",[1]Árbol!A824,IF(D813="RF",[1]Árbol!A824,IF(I813="","",(CONCATENATE(I813," ",$M$3," ",G813," ",$M$4," ",O813," ",$M$5," ",N813))))))))</f>
        <v>Pérdida de confidencialidad e integridad de SharePoint/OneDrive de la OCI  1. Uso no autorizado de la información
2. Fallas Humanas  1. Ausencia de control de acceso 
2. Desconocimiento de Políticas de Seguridad de la Información</v>
      </c>
      <c r="K813" s="1021" t="s">
        <v>313</v>
      </c>
      <c r="L813" s="994" t="s">
        <v>562</v>
      </c>
      <c r="M813" s="1168" t="s">
        <v>1389</v>
      </c>
      <c r="N813" s="994" t="s">
        <v>2268</v>
      </c>
      <c r="O813" s="994" t="s">
        <v>2269</v>
      </c>
      <c r="P813" s="1353" t="s">
        <v>1392</v>
      </c>
      <c r="Q813" s="1831" t="s">
        <v>1392</v>
      </c>
      <c r="R813" s="1015" t="s">
        <v>340</v>
      </c>
      <c r="S813" s="1824">
        <f>IF(R813="Muy Alta",100%,IF(R813="Alta",80%,IF(R813="Media",60%,IF(R813="Baja",40%,IF(R813="Muy Baja",20%,"")))))</f>
        <v>0.8</v>
      </c>
      <c r="T813" s="1015" t="s">
        <v>251</v>
      </c>
      <c r="U813" s="1824">
        <f>IF(T813="Catastrófico",100%,IF(T813="Mayor",80%,IF(T813="Moderado",60%,IF(T813="Menor",40%,IF(T813="Leve",20%,"")))))</f>
        <v>0.4</v>
      </c>
      <c r="V813" s="1015" t="s">
        <v>218</v>
      </c>
      <c r="W813" s="1824">
        <f>IF(V813="Catastrófico",100%,IF(V813="Mayor",80%,IF(V813="Moderado",60%,IF(V813="Menor",40%,IF(V813="Leve",20%,"")))))</f>
        <v>0.6</v>
      </c>
      <c r="X813" s="1029" t="str">
        <f>IF(Y813=100%,"Catastrófico",IF(Y813=80%,"Mayor",IF(Y813=60%,"Moderado",IF(Y813=40%,"Menor",IF(Y813=20%,"Leve","")))))</f>
        <v>Moderado</v>
      </c>
      <c r="Y813" s="1824">
        <f>IF(AND(U813="",W813=""),"",MAX(U813,W813))</f>
        <v>0.6</v>
      </c>
      <c r="Z813" s="1824" t="str">
        <f>CONCATENATE(R813,X813)</f>
        <v>AltaModerado</v>
      </c>
      <c r="AA813" s="1032" t="str">
        <f>IF(Z813="Muy AltaLeve","Alto",IF(Z813="Muy AltaMenor","Alto",IF(Z813="Muy AltaModerado","Alto",IF(Z813="Muy AltaMayor","Alto",IF(Z813="Muy AltaCatastrófico","Extremo",IF(Z813="AltaLeve","Moderado",IF(Z813="AltaMenor","Moderado",IF(Z813="AltaModerado","Alto",IF(Z813="AltaMayor","Alto",IF(Z813="AltaCatastrófico","Extremo",IF(Z813="MediaLeve","Moderado",IF(Z813="MediaMenor","Moderado",IF(Z813="MediaModerado","Moderado",IF(Z813="MediaMayor","Alto",IF(Z813="MediaCatastrófico","Extremo",IF(Z813="BajaLeve","Bajo",IF(Z813="BajaMenor","Moderado",IF(Z813="BajaModerado","Moderado",IF(Z813="BajaMayor","Alto",IF(Z813="BajaCatastrófico","Extremo",IF(Z813="Muy BajaLeve","Bajo",IF(Z813="Muy BajaMenor","Bajo",IF(Z813="Muy BajaModerado","Moderado",IF(Z813="Muy BajaMayor","Alto",IF(Z813="Muy BajaCatastrófico","Extremo","")))))))))))))))))))))))))</f>
        <v>Alto</v>
      </c>
      <c r="AB813" s="97">
        <v>1</v>
      </c>
      <c r="AC813" s="352" t="s">
        <v>2270</v>
      </c>
      <c r="AD813" s="9">
        <v>1</v>
      </c>
      <c r="AE813" s="9" t="s">
        <v>2271</v>
      </c>
      <c r="AF813" s="231" t="str">
        <f t="shared" si="64"/>
        <v>Probabilidad</v>
      </c>
      <c r="AG813" s="10" t="s">
        <v>221</v>
      </c>
      <c r="AH813" s="787">
        <f t="shared" si="65"/>
        <v>0.25</v>
      </c>
      <c r="AI813" s="10" t="s">
        <v>222</v>
      </c>
      <c r="AJ813" s="787">
        <f t="shared" si="66"/>
        <v>0.15</v>
      </c>
      <c r="AK813" s="101">
        <f t="shared" si="67"/>
        <v>0.4</v>
      </c>
      <c r="AL813" s="100">
        <f>IFERROR(IF(AF813="Probabilidad",(S813-(+S813*AK813)),IF(AF813="Impacto",S813,"")),"")</f>
        <v>0.48</v>
      </c>
      <c r="AM813" s="100">
        <f>IFERROR(IF(AF813="Impacto",(Y813-(+Y813*AK813)),IF(AF813="Probabilidad",Y813,"")),"")</f>
        <v>0.6</v>
      </c>
      <c r="AN813" s="50" t="s">
        <v>223</v>
      </c>
      <c r="AO813" s="50" t="s">
        <v>291</v>
      </c>
      <c r="AP813" s="50" t="s">
        <v>241</v>
      </c>
      <c r="AQ813" s="50" t="s">
        <v>226</v>
      </c>
      <c r="AR813" s="1764" t="s">
        <v>2272</v>
      </c>
      <c r="AS813" s="1035">
        <f>S813</f>
        <v>0.8</v>
      </c>
      <c r="AT813" s="1035">
        <f>IF(AL813="","",MIN(AL813:AL818))</f>
        <v>0.28799999999999998</v>
      </c>
      <c r="AU813" s="1032" t="str">
        <f>IFERROR(IF(AT813="","",IF(AT813&lt;=0.2,"Muy Baja",IF(AT813&lt;=0.4,"Baja",IF(AT813&lt;=0.6,"Media",IF(AT813&lt;=0.8,"Alta","Muy Alta"))))),"")</f>
        <v>Baja</v>
      </c>
      <c r="AV813" s="1035">
        <f>Y813</f>
        <v>0.6</v>
      </c>
      <c r="AW813" s="1035">
        <f>IF(AM813="","",MIN(AM813:AM818))</f>
        <v>0.44999999999999996</v>
      </c>
      <c r="AX813" s="1032" t="str">
        <f>IFERROR(IF(AW813="","",IF(AW813&lt;=0.2,"Leve",IF(AW813&lt;=0.4,"Menor",IF(AW813&lt;=0.6,"Moderado",IF(AW813&lt;=0.8,"Mayor","Catastrófico"))))),"")</f>
        <v>Moderado</v>
      </c>
      <c r="AY813" s="1032" t="str">
        <f>AA813</f>
        <v>Alto</v>
      </c>
      <c r="AZ813" s="1032" t="str">
        <f>IFERROR(IF(OR(AND(AU813="Muy Baja",AX813="Leve"),AND(AU813="Muy Baja",AX813="Menor"),AND(AU813="Baja",AX813="Leve")),"Bajo",IF(OR(AND(AU813="Muy baja",AX813="Moderado"),AND(AU813="Baja",AX813="Menor"),AND(AU813="Baja",AX813="Moderado"),AND(AU813="Media",AX813="Leve"),AND(AU813="Media",AX813="Menor"),AND(AU813="Media",AX813="Moderado"),AND(AU813="Alta",AX813="Leve"),AND(AU813="Alta",AX813="Menor")),"Moderado",IF(OR(AND(AU813="Muy Baja",AX813="Mayor"),AND(AU813="Baja",AX813="Mayor"),AND(AU813="Media",AX813="Mayor"),AND(AU813="Alta",AX813="Moderado"),AND(AU813="Alta",AX813="Mayor"),AND(AU813="Muy Alta",AX813="Leve"),AND(AU813="Muy Alta",AX813="Menor"),AND(AU813="Muy Alta",AX813="Moderado"),AND(AU813="Muy Alta",AX813="Mayor")),"Alto",IF(OR(AND(AU813="Muy Baja",AX813="Catastrófico"),AND(AU813="Baja",AX813="Catastrófico"),AND(AU813="Media",AX813="Catastrófico"),AND(AU813="Alta",AX813="Catastrófico"),AND(AU813="Muy Alta",AX813="Catastrófico")),"Extremo","")))),"")</f>
        <v>Moderado</v>
      </c>
      <c r="BA813" s="1015" t="s">
        <v>228</v>
      </c>
      <c r="BB813" s="46" t="s">
        <v>2273</v>
      </c>
      <c r="BC813" s="46" t="s">
        <v>2274</v>
      </c>
      <c r="BD813" s="103">
        <f t="shared" si="68"/>
        <v>2</v>
      </c>
      <c r="BE813" s="9"/>
      <c r="BF813" s="9">
        <v>1</v>
      </c>
      <c r="BG813" s="9"/>
      <c r="BH813" s="9">
        <v>1</v>
      </c>
      <c r="BI813" s="46" t="s">
        <v>1043</v>
      </c>
      <c r="BJ813" s="46" t="s">
        <v>2257</v>
      </c>
      <c r="BK813" s="46"/>
      <c r="BL813" s="46"/>
      <c r="BM813" s="48"/>
      <c r="BN813" s="48"/>
      <c r="BO813" s="48"/>
      <c r="BP813" s="48"/>
      <c r="BQ813" s="104"/>
      <c r="BR813" s="797"/>
      <c r="BS813" s="883"/>
      <c r="BT813" s="883"/>
      <c r="BU813" s="1050"/>
      <c r="BV813" s="1075"/>
      <c r="BW813" s="1075"/>
      <c r="BX813" s="1836"/>
      <c r="BY813" s="1852"/>
      <c r="BZ813" s="997"/>
    </row>
    <row r="814" spans="1:78" ht="307.5" customHeight="1" x14ac:dyDescent="0.2">
      <c r="A814" s="1817"/>
      <c r="B814" s="1818"/>
      <c r="C814" s="1819"/>
      <c r="D814" s="1820"/>
      <c r="E814" s="1004"/>
      <c r="F814" s="1759"/>
      <c r="G814" s="995"/>
      <c r="H814" s="1013"/>
      <c r="I814" s="1774"/>
      <c r="J814" s="1767"/>
      <c r="K814" s="1022"/>
      <c r="L814" s="995"/>
      <c r="M814" s="1169"/>
      <c r="N814" s="995"/>
      <c r="O814" s="995"/>
      <c r="P814" s="1488"/>
      <c r="Q814" s="1832"/>
      <c r="R814" s="1774"/>
      <c r="S814" s="1825"/>
      <c r="T814" s="1774"/>
      <c r="U814" s="1825"/>
      <c r="V814" s="1774"/>
      <c r="W814" s="1825"/>
      <c r="X814" s="1781"/>
      <c r="Y814" s="1825"/>
      <c r="Z814" s="1825"/>
      <c r="AA814" s="1769"/>
      <c r="AB814" s="812">
        <v>2</v>
      </c>
      <c r="AC814" s="893" t="s">
        <v>2275</v>
      </c>
      <c r="AD814" s="774">
        <v>1.2</v>
      </c>
      <c r="AE814" s="774" t="s">
        <v>2024</v>
      </c>
      <c r="AF814" s="813" t="str">
        <f t="shared" si="64"/>
        <v>Impacto</v>
      </c>
      <c r="AG814" s="780" t="s">
        <v>264</v>
      </c>
      <c r="AH814" s="790">
        <f t="shared" si="65"/>
        <v>0.1</v>
      </c>
      <c r="AI814" s="780" t="s">
        <v>222</v>
      </c>
      <c r="AJ814" s="790">
        <f t="shared" si="66"/>
        <v>0.15</v>
      </c>
      <c r="AK814" s="814">
        <f t="shared" si="67"/>
        <v>0.25</v>
      </c>
      <c r="AL814" s="815">
        <f>IFERROR(IF(AND(AF813="Probabilidad",AF814="Probabilidad"),(AL813-(+AL813*AK814)),IF(AF814="Probabilidad",(S813-(+S813*AK814)),IF(AF814="Impacto",AL813,""))),"")</f>
        <v>0.48</v>
      </c>
      <c r="AM814" s="815">
        <f>IFERROR(IF(AND(AF813="Impacto",AF814="Impacto"),(AM813-(+AM813*AK814)),IF(AF814="Impacto",(Y813-(+Y813*AK814)),IF(AF814="Probabilidad",AM813,""))),"")</f>
        <v>0.44999999999999996</v>
      </c>
      <c r="AN814" s="751" t="s">
        <v>223</v>
      </c>
      <c r="AO814" s="751" t="s">
        <v>291</v>
      </c>
      <c r="AP814" s="751" t="s">
        <v>241</v>
      </c>
      <c r="AQ814" s="751" t="s">
        <v>226</v>
      </c>
      <c r="AR814" s="1013"/>
      <c r="AS814" s="1767"/>
      <c r="AT814" s="1767"/>
      <c r="AU814" s="1769"/>
      <c r="AV814" s="1767"/>
      <c r="AW814" s="1767"/>
      <c r="AX814" s="1769"/>
      <c r="AY814" s="1769"/>
      <c r="AZ814" s="1769"/>
      <c r="BA814" s="1774"/>
      <c r="BB814" s="789" t="s">
        <v>2276</v>
      </c>
      <c r="BC814" s="789" t="s">
        <v>2277</v>
      </c>
      <c r="BD814" s="822">
        <f t="shared" si="68"/>
        <v>1</v>
      </c>
      <c r="BE814" s="774"/>
      <c r="BF814" s="774"/>
      <c r="BG814" s="774">
        <v>1</v>
      </c>
      <c r="BH814" s="774"/>
      <c r="BI814" s="789" t="s">
        <v>1043</v>
      </c>
      <c r="BJ814" s="789" t="s">
        <v>2257</v>
      </c>
      <c r="BK814" s="789"/>
      <c r="BL814" s="789"/>
      <c r="BM814" s="791"/>
      <c r="BN814" s="791"/>
      <c r="BO814" s="791"/>
      <c r="BP814" s="791"/>
      <c r="BQ814" s="792"/>
      <c r="BR814" s="796"/>
      <c r="BS814" s="884"/>
      <c r="BT814" s="884"/>
      <c r="BU814" s="1051"/>
      <c r="BV814" s="1191"/>
      <c r="BW814" s="1191"/>
      <c r="BX814" s="1837"/>
      <c r="BY814" s="1853"/>
      <c r="BZ814" s="998"/>
    </row>
    <row r="815" spans="1:78" ht="118" x14ac:dyDescent="0.2">
      <c r="A815" s="1817"/>
      <c r="B815" s="1818"/>
      <c r="C815" s="1819"/>
      <c r="D815" s="1820"/>
      <c r="E815" s="1004"/>
      <c r="F815" s="1759"/>
      <c r="G815" s="995"/>
      <c r="H815" s="1013"/>
      <c r="I815" s="1774"/>
      <c r="J815" s="1767"/>
      <c r="K815" s="1022"/>
      <c r="L815" s="995"/>
      <c r="M815" s="1169"/>
      <c r="N815" s="995"/>
      <c r="O815" s="995"/>
      <c r="P815" s="1488"/>
      <c r="Q815" s="1832"/>
      <c r="R815" s="1774"/>
      <c r="S815" s="1825"/>
      <c r="T815" s="1774"/>
      <c r="U815" s="1825"/>
      <c r="V815" s="1774"/>
      <c r="W815" s="1825"/>
      <c r="X815" s="1781"/>
      <c r="Y815" s="1825"/>
      <c r="Z815" s="1825"/>
      <c r="AA815" s="1769"/>
      <c r="AB815" s="812">
        <v>3</v>
      </c>
      <c r="AC815" s="893" t="s">
        <v>1571</v>
      </c>
      <c r="AD815" s="774">
        <v>2</v>
      </c>
      <c r="AE815" s="774" t="s">
        <v>1480</v>
      </c>
      <c r="AF815" s="813" t="str">
        <f t="shared" si="64"/>
        <v>Probabilidad</v>
      </c>
      <c r="AG815" s="780" t="s">
        <v>221</v>
      </c>
      <c r="AH815" s="790">
        <f t="shared" si="65"/>
        <v>0.25</v>
      </c>
      <c r="AI815" s="780" t="s">
        <v>222</v>
      </c>
      <c r="AJ815" s="790">
        <f t="shared" si="66"/>
        <v>0.15</v>
      </c>
      <c r="AK815" s="814">
        <f t="shared" si="67"/>
        <v>0.4</v>
      </c>
      <c r="AL815" s="815">
        <f>IFERROR(IF(AND(AF814="Probabilidad",AF815="Probabilidad"),(AL814-(+AL814*AK815)),IF(AND(AF814="Impacto",AF815="Probabilidad"),(AL813-(+AL813*AK815)),IF(AF815="Impacto",AL814,""))),"")</f>
        <v>0.28799999999999998</v>
      </c>
      <c r="AM815" s="815">
        <f>IFERROR(IF(AND(AF814="Impacto",AF815="Impacto"),(AM814-(+AM814*AK815)),IF(AND(AF814="Probabilidad",AF815="Impacto"),(AM813-(+AM813*AK815)),IF(AF815="Probabilidad",AM814,""))),"")</f>
        <v>0.44999999999999996</v>
      </c>
      <c r="AN815" s="751" t="s">
        <v>859</v>
      </c>
      <c r="AO815" s="751" t="s">
        <v>245</v>
      </c>
      <c r="AP815" s="751" t="s">
        <v>241</v>
      </c>
      <c r="AQ815" s="751" t="s">
        <v>226</v>
      </c>
      <c r="AR815" s="1013"/>
      <c r="AS815" s="1767"/>
      <c r="AT815" s="1767"/>
      <c r="AU815" s="1769"/>
      <c r="AV815" s="1767"/>
      <c r="AW815" s="1767"/>
      <c r="AX815" s="1769"/>
      <c r="AY815" s="1769"/>
      <c r="AZ815" s="1769"/>
      <c r="BA815" s="1774"/>
      <c r="BB815" s="789"/>
      <c r="BC815" s="789"/>
      <c r="BD815" s="822" t="str">
        <f t="shared" si="68"/>
        <v/>
      </c>
      <c r="BE815" s="774"/>
      <c r="BF815" s="774"/>
      <c r="BG815" s="774"/>
      <c r="BH815" s="774"/>
      <c r="BI815" s="789"/>
      <c r="BJ815" s="789"/>
      <c r="BK815" s="789"/>
      <c r="BL815" s="789"/>
      <c r="BM815" s="791"/>
      <c r="BN815" s="791"/>
      <c r="BO815" s="791"/>
      <c r="BP815" s="791"/>
      <c r="BQ815" s="792"/>
      <c r="BR815" s="796"/>
      <c r="BS815" s="884"/>
      <c r="BT815" s="884"/>
      <c r="BU815" s="1051"/>
      <c r="BV815" s="1191"/>
      <c r="BW815" s="1191"/>
      <c r="BX815" s="1837"/>
      <c r="BY815" s="1853"/>
      <c r="BZ815" s="998"/>
    </row>
    <row r="816" spans="1:78" ht="16" x14ac:dyDescent="0.2">
      <c r="A816" s="1817"/>
      <c r="B816" s="1818"/>
      <c r="C816" s="1819"/>
      <c r="D816" s="1820"/>
      <c r="E816" s="1004"/>
      <c r="F816" s="1759"/>
      <c r="G816" s="995"/>
      <c r="H816" s="1013"/>
      <c r="I816" s="1774"/>
      <c r="J816" s="1767"/>
      <c r="K816" s="1022"/>
      <c r="L816" s="995"/>
      <c r="M816" s="1169"/>
      <c r="N816" s="995"/>
      <c r="O816" s="995"/>
      <c r="P816" s="1488"/>
      <c r="Q816" s="1832"/>
      <c r="R816" s="1774"/>
      <c r="S816" s="1825"/>
      <c r="T816" s="1774"/>
      <c r="U816" s="1825"/>
      <c r="V816" s="1774"/>
      <c r="W816" s="1825"/>
      <c r="X816" s="1781"/>
      <c r="Y816" s="1825"/>
      <c r="Z816" s="1825"/>
      <c r="AA816" s="1769"/>
      <c r="AB816" s="812">
        <v>4</v>
      </c>
      <c r="AC816" s="893"/>
      <c r="AD816" s="774"/>
      <c r="AE816" s="774"/>
      <c r="AF816" s="813" t="str">
        <f t="shared" si="64"/>
        <v/>
      </c>
      <c r="AG816" s="780"/>
      <c r="AH816" s="790" t="str">
        <f t="shared" si="65"/>
        <v/>
      </c>
      <c r="AI816" s="780"/>
      <c r="AJ816" s="790" t="str">
        <f t="shared" si="66"/>
        <v/>
      </c>
      <c r="AK816" s="814" t="str">
        <f t="shared" si="67"/>
        <v/>
      </c>
      <c r="AL816" s="815" t="str">
        <f>IFERROR(IF(AND(AF815="Probabilidad",AF816="Probabilidad"),(AL815-(+AL815*AK816)),IF(AND(AF815="Impacto",AF816="Probabilidad"),(AL814-(+AL814*AK816)),IF(AF816="Impacto",AL815,""))),"")</f>
        <v/>
      </c>
      <c r="AM816" s="815" t="str">
        <f>IFERROR(IF(AND(AF815="Impacto",AF816="Impacto"),(AM815-(+AM815*AK816)),IF(AND(AF815="Probabilidad",AF816="Impacto"),(AM814-(+AM814*AK816)),IF(AF816="Probabilidad",AM815,""))),"")</f>
        <v/>
      </c>
      <c r="AN816" s="751"/>
      <c r="AO816" s="751"/>
      <c r="AP816" s="751"/>
      <c r="AQ816" s="751"/>
      <c r="AR816" s="1013"/>
      <c r="AS816" s="1767"/>
      <c r="AT816" s="1767"/>
      <c r="AU816" s="1769"/>
      <c r="AV816" s="1767"/>
      <c r="AW816" s="1767"/>
      <c r="AX816" s="1769"/>
      <c r="AY816" s="1769"/>
      <c r="AZ816" s="1769"/>
      <c r="BA816" s="1774"/>
      <c r="BB816" s="789"/>
      <c r="BC816" s="789"/>
      <c r="BD816" s="822" t="str">
        <f t="shared" si="68"/>
        <v/>
      </c>
      <c r="BE816" s="774"/>
      <c r="BF816" s="774"/>
      <c r="BG816" s="774"/>
      <c r="BH816" s="774"/>
      <c r="BI816" s="789"/>
      <c r="BJ816" s="789"/>
      <c r="BK816" s="789"/>
      <c r="BL816" s="789"/>
      <c r="BM816" s="791"/>
      <c r="BN816" s="791"/>
      <c r="BO816" s="791"/>
      <c r="BP816" s="791"/>
      <c r="BQ816" s="792"/>
      <c r="BR816" s="796"/>
      <c r="BS816" s="884"/>
      <c r="BT816" s="884"/>
      <c r="BU816" s="1051"/>
      <c r="BV816" s="1191"/>
      <c r="BW816" s="1191"/>
      <c r="BX816" s="1837"/>
      <c r="BY816" s="1853"/>
      <c r="BZ816" s="998"/>
    </row>
    <row r="817" spans="1:78" ht="16" x14ac:dyDescent="0.2">
      <c r="A817" s="1817"/>
      <c r="B817" s="1818"/>
      <c r="C817" s="1819"/>
      <c r="D817" s="1820"/>
      <c r="E817" s="1004"/>
      <c r="F817" s="1759"/>
      <c r="G817" s="995"/>
      <c r="H817" s="1013"/>
      <c r="I817" s="1774"/>
      <c r="J817" s="1767"/>
      <c r="K817" s="1022"/>
      <c r="L817" s="995"/>
      <c r="M817" s="1169"/>
      <c r="N817" s="995"/>
      <c r="O817" s="995"/>
      <c r="P817" s="1488"/>
      <c r="Q817" s="1832"/>
      <c r="R817" s="1774"/>
      <c r="S817" s="1825"/>
      <c r="T817" s="1774"/>
      <c r="U817" s="1825"/>
      <c r="V817" s="1774"/>
      <c r="W817" s="1825"/>
      <c r="X817" s="1781"/>
      <c r="Y817" s="1825"/>
      <c r="Z817" s="1825"/>
      <c r="AA817" s="1769"/>
      <c r="AB817" s="812">
        <v>5</v>
      </c>
      <c r="AC817" s="893"/>
      <c r="AD817" s="774"/>
      <c r="AE817" s="774"/>
      <c r="AF817" s="813" t="str">
        <f t="shared" si="64"/>
        <v/>
      </c>
      <c r="AG817" s="780"/>
      <c r="AH817" s="790" t="str">
        <f t="shared" si="65"/>
        <v/>
      </c>
      <c r="AI817" s="780"/>
      <c r="AJ817" s="790" t="str">
        <f t="shared" si="66"/>
        <v/>
      </c>
      <c r="AK817" s="814" t="str">
        <f t="shared" si="67"/>
        <v/>
      </c>
      <c r="AL817" s="815" t="str">
        <f>IFERROR(IF(AND(AF816="Probabilidad",AF817="Probabilidad"),(AL816-(+AL816*AK817)),IF(AND(AF816="Impacto",AF817="Probabilidad"),(AL815-(+AL815*AK817)),IF(AF817="Impacto",AL816,""))),"")</f>
        <v/>
      </c>
      <c r="AM817" s="815" t="str">
        <f>IFERROR(IF(AND(AF816="Impacto",AF817="Impacto"),(AM816-(+AM816*AK817)),IF(AND(AF816="Probabilidad",AF817="Impacto"),(AM815-(+AM815*AK817)),IF(AF817="Probabilidad",AM816,""))),"")</f>
        <v/>
      </c>
      <c r="AN817" s="751"/>
      <c r="AO817" s="751"/>
      <c r="AP817" s="751"/>
      <c r="AQ817" s="751"/>
      <c r="AR817" s="1013"/>
      <c r="AS817" s="1767"/>
      <c r="AT817" s="1767"/>
      <c r="AU817" s="1769"/>
      <c r="AV817" s="1767"/>
      <c r="AW817" s="1767"/>
      <c r="AX817" s="1769"/>
      <c r="AY817" s="1769"/>
      <c r="AZ817" s="1769"/>
      <c r="BA817" s="1774"/>
      <c r="BB817" s="789"/>
      <c r="BC817" s="789"/>
      <c r="BD817" s="822" t="str">
        <f t="shared" si="68"/>
        <v/>
      </c>
      <c r="BE817" s="774"/>
      <c r="BF817" s="774"/>
      <c r="BG817" s="774"/>
      <c r="BH817" s="774"/>
      <c r="BI817" s="789"/>
      <c r="BJ817" s="789"/>
      <c r="BK817" s="789"/>
      <c r="BL817" s="789"/>
      <c r="BM817" s="791"/>
      <c r="BN817" s="791"/>
      <c r="BO817" s="791"/>
      <c r="BP817" s="791"/>
      <c r="BQ817" s="792"/>
      <c r="BR817" s="796"/>
      <c r="BS817" s="884"/>
      <c r="BT817" s="884"/>
      <c r="BU817" s="1051"/>
      <c r="BV817" s="1191"/>
      <c r="BW817" s="1191"/>
      <c r="BX817" s="1837"/>
      <c r="BY817" s="1853"/>
      <c r="BZ817" s="998"/>
    </row>
    <row r="818" spans="1:78" ht="17" thickBot="1" x14ac:dyDescent="0.25">
      <c r="A818" s="1817"/>
      <c r="B818" s="1818"/>
      <c r="C818" s="1819"/>
      <c r="D818" s="1821"/>
      <c r="E818" s="1005"/>
      <c r="F818" s="1760"/>
      <c r="G818" s="996"/>
      <c r="H818" s="1014"/>
      <c r="I818" s="1775"/>
      <c r="J818" s="1768"/>
      <c r="K818" s="1023"/>
      <c r="L818" s="996"/>
      <c r="M818" s="1170"/>
      <c r="N818" s="996"/>
      <c r="O818" s="996"/>
      <c r="P818" s="1489"/>
      <c r="Q818" s="1833"/>
      <c r="R818" s="1775"/>
      <c r="S818" s="1826"/>
      <c r="T818" s="1775"/>
      <c r="U818" s="1826"/>
      <c r="V818" s="1775"/>
      <c r="W818" s="1826"/>
      <c r="X818" s="1782"/>
      <c r="Y818" s="1826"/>
      <c r="Z818" s="1826"/>
      <c r="AA818" s="1770"/>
      <c r="AB818" s="773">
        <v>6</v>
      </c>
      <c r="AC818" s="946"/>
      <c r="AD818" s="757"/>
      <c r="AE818" s="757"/>
      <c r="AF818" s="819" t="str">
        <f t="shared" si="64"/>
        <v/>
      </c>
      <c r="AG818" s="902"/>
      <c r="AH818" s="887" t="str">
        <f t="shared" si="65"/>
        <v/>
      </c>
      <c r="AI818" s="902"/>
      <c r="AJ818" s="887" t="str">
        <f t="shared" si="66"/>
        <v/>
      </c>
      <c r="AK818" s="889" t="str">
        <f t="shared" si="67"/>
        <v/>
      </c>
      <c r="AL818" s="815" t="str">
        <f>IFERROR(IF(AND(AF817="Probabilidad",AF818="Probabilidad"),(AL817-(+AL817*AK818)),IF(AND(AF817="Impacto",AF818="Probabilidad"),(AL816-(+AL816*AK818)),IF(AF818="Impacto",AL817,""))),"")</f>
        <v/>
      </c>
      <c r="AM818" s="815" t="str">
        <f>IFERROR(IF(AND(AF817="Impacto",AF818="Impacto"),(AM817-(+AM817*AK818)),IF(AND(AF817="Probabilidad",AF818="Impacto"),(AM816-(+AM816*AK818)),IF(AF818="Probabilidad",AM817,""))),"")</f>
        <v/>
      </c>
      <c r="AN818" s="51"/>
      <c r="AO818" s="51"/>
      <c r="AP818" s="51"/>
      <c r="AQ818" s="51"/>
      <c r="AR818" s="1014"/>
      <c r="AS818" s="1768"/>
      <c r="AT818" s="1768"/>
      <c r="AU818" s="1770"/>
      <c r="AV818" s="1768"/>
      <c r="AW818" s="1768"/>
      <c r="AX818" s="1770"/>
      <c r="AY818" s="1770"/>
      <c r="AZ818" s="1770"/>
      <c r="BA818" s="1775"/>
      <c r="BB818" s="770"/>
      <c r="BC818" s="770"/>
      <c r="BD818" s="762" t="str">
        <f t="shared" si="68"/>
        <v/>
      </c>
      <c r="BE818" s="757"/>
      <c r="BF818" s="757"/>
      <c r="BG818" s="757"/>
      <c r="BH818" s="757"/>
      <c r="BI818" s="770"/>
      <c r="BJ818" s="770"/>
      <c r="BK818" s="770"/>
      <c r="BL818" s="770"/>
      <c r="BM818" s="749"/>
      <c r="BN818" s="749"/>
      <c r="BO818" s="749"/>
      <c r="BP818" s="749"/>
      <c r="BQ818" s="766"/>
      <c r="BR818" s="890"/>
      <c r="BS818" s="891"/>
      <c r="BT818" s="891"/>
      <c r="BU818" s="1052"/>
      <c r="BV818" s="1192"/>
      <c r="BW818" s="1192"/>
      <c r="BX818" s="1838"/>
      <c r="BY818" s="1854"/>
      <c r="BZ818" s="999"/>
    </row>
    <row r="819" spans="1:78" ht="167" x14ac:dyDescent="0.2">
      <c r="A819" s="1817"/>
      <c r="B819" s="1818"/>
      <c r="C819" s="1819"/>
      <c r="D819" s="1000" t="s">
        <v>1387</v>
      </c>
      <c r="E819" s="1003" t="s">
        <v>1064</v>
      </c>
      <c r="F819" s="1006">
        <v>6</v>
      </c>
      <c r="G819" s="994" t="s">
        <v>2267</v>
      </c>
      <c r="H819" s="1012" t="s">
        <v>1247</v>
      </c>
      <c r="I819" s="1015" t="s">
        <v>1215</v>
      </c>
      <c r="J819" s="1812" t="str">
        <f>IF(D819="","",IF(D819="RG",[1]Árbol!A830,IF(D819="RIC",[1]Árbol!A830,IF(D819="RLAFT",[1]Árbol!A830,IF(D819="RF",[1]Árbol!A830,IF(I819="","",(CONCATENATE(I819," ",$M$3," ",G819," ",$M$4," ",O819," ",$M$5," ",N819))))))))</f>
        <v xml:space="preserve">Pérdida de Disponibilidad de SharePoint/OneDrive de la OCI  1. Perdida o acceso no autorizado a la información
2. Fallas Humanas
3. Incumplimiento en el mantenimiento del fileserver - nube  1. Ausencia de copias de respaldo 
2. Desconocimiento de politicas de seguridad de la información
3. Ausencia de mantenimiento al repositorio nube
4. Ausencia de control de acceso </v>
      </c>
      <c r="K819" s="1021" t="s">
        <v>313</v>
      </c>
      <c r="L819" s="994" t="s">
        <v>562</v>
      </c>
      <c r="M819" s="1168" t="s">
        <v>1389</v>
      </c>
      <c r="N819" s="994" t="s">
        <v>2278</v>
      </c>
      <c r="O819" s="994" t="s">
        <v>2279</v>
      </c>
      <c r="P819" s="1075" t="s">
        <v>1392</v>
      </c>
      <c r="Q819" s="1133" t="s">
        <v>1392</v>
      </c>
      <c r="R819" s="1015" t="s">
        <v>340</v>
      </c>
      <c r="S819" s="1824">
        <f>IF(R819="Muy Alta",100%,IF(R819="Alta",80%,IF(R819="Media",60%,IF(R819="Baja",40%,IF(R819="Muy Baja",20%,"")))))</f>
        <v>0.8</v>
      </c>
      <c r="T819" s="1015" t="s">
        <v>251</v>
      </c>
      <c r="U819" s="1824">
        <f>IF(T819="Catastrófico",100%,IF(T819="Mayor",80%,IF(T819="Moderado",60%,IF(T819="Menor",40%,IF(T819="Leve",20%,"")))))</f>
        <v>0.4</v>
      </c>
      <c r="V819" s="1015" t="s">
        <v>218</v>
      </c>
      <c r="W819" s="1824">
        <f>IF(V819="Catastrófico",100%,IF(V819="Mayor",80%,IF(V819="Moderado",60%,IF(V819="Menor",40%,IF(V819="Leve",20%,"")))))</f>
        <v>0.6</v>
      </c>
      <c r="X819" s="1029" t="str">
        <f>IF(Y819=100%,"Catastrófico",IF(Y819=80%,"Mayor",IF(Y819=60%,"Moderado",IF(Y819=40%,"Menor",IF(Y819=20%,"Leve","")))))</f>
        <v>Moderado</v>
      </c>
      <c r="Y819" s="1824">
        <f>IF(AND(U819="",W819=""),"",MAX(U819,W819))</f>
        <v>0.6</v>
      </c>
      <c r="Z819" s="1824" t="str">
        <f>CONCATENATE(R819,X819)</f>
        <v>AltaModerado</v>
      </c>
      <c r="AA819" s="1032" t="str">
        <f>IF(Z819="Muy AltaLeve","Alto",IF(Z819="Muy AltaMenor","Alto",IF(Z819="Muy AltaModerado","Alto",IF(Z819="Muy AltaMayor","Alto",IF(Z819="Muy AltaCatastrófico","Extremo",IF(Z819="AltaLeve","Moderado",IF(Z819="AltaMenor","Moderado",IF(Z819="AltaModerado","Alto",IF(Z819="AltaMayor","Alto",IF(Z819="AltaCatastrófico","Extremo",IF(Z819="MediaLeve","Moderado",IF(Z819="MediaMenor","Moderado",IF(Z819="MediaModerado","Moderado",IF(Z819="MediaMayor","Alto",IF(Z819="MediaCatastrófico","Extremo",IF(Z819="BajaLeve","Bajo",IF(Z819="BajaMenor","Moderado",IF(Z819="BajaModerado","Moderado",IF(Z819="BajaMayor","Alto",IF(Z819="BajaCatastrófico","Extremo",IF(Z819="Muy BajaLeve","Bajo",IF(Z819="Muy BajaMenor","Bajo",IF(Z819="Muy BajaModerado","Moderado",IF(Z819="Muy BajaMayor","Alto",IF(Z819="Muy BajaCatastrófico","Extremo","")))))))))))))))))))))))))</f>
        <v>Alto</v>
      </c>
      <c r="AB819" s="97">
        <v>1</v>
      </c>
      <c r="AC819" s="352" t="s">
        <v>2280</v>
      </c>
      <c r="AD819" s="9">
        <v>4</v>
      </c>
      <c r="AE819" s="9" t="s">
        <v>1656</v>
      </c>
      <c r="AF819" s="99" t="str">
        <f t="shared" si="64"/>
        <v>Probabilidad</v>
      </c>
      <c r="AG819" s="10" t="s">
        <v>221</v>
      </c>
      <c r="AH819" s="787">
        <f t="shared" si="65"/>
        <v>0.25</v>
      </c>
      <c r="AI819" s="10" t="s">
        <v>222</v>
      </c>
      <c r="AJ819" s="787">
        <f t="shared" si="66"/>
        <v>0.15</v>
      </c>
      <c r="AK819" s="101">
        <f t="shared" si="67"/>
        <v>0.4</v>
      </c>
      <c r="AL819" s="100">
        <f>IFERROR(IF(AF819="Probabilidad",(S819-(+S819*AK819)),IF(AF819="Impacto",S819,"")),"")</f>
        <v>0.48</v>
      </c>
      <c r="AM819" s="100">
        <f>IFERROR(IF(AF819="Impacto",(Y819-(+Y819*AK819)),IF(AF819="Probabilidad",Y819,"")),"")</f>
        <v>0.6</v>
      </c>
      <c r="AN819" s="50" t="s">
        <v>223</v>
      </c>
      <c r="AO819" s="50" t="s">
        <v>291</v>
      </c>
      <c r="AP819" s="50" t="s">
        <v>241</v>
      </c>
      <c r="AQ819" s="50" t="s">
        <v>226</v>
      </c>
      <c r="AR819" s="1764" t="s">
        <v>2272</v>
      </c>
      <c r="AS819" s="1035">
        <f>S819</f>
        <v>0.8</v>
      </c>
      <c r="AT819" s="1035">
        <f>IF(AL819="","",MIN(AL819:AL824))</f>
        <v>0.28799999999999998</v>
      </c>
      <c r="AU819" s="1032" t="str">
        <f>IFERROR(IF(AT819="","",IF(AT819&lt;=0.2,"Muy Baja",IF(AT819&lt;=0.4,"Baja",IF(AT819&lt;=0.6,"Media",IF(AT819&lt;=0.8,"Alta","Muy Alta"))))),"")</f>
        <v>Baja</v>
      </c>
      <c r="AV819" s="1035">
        <f>Y819</f>
        <v>0.6</v>
      </c>
      <c r="AW819" s="1035">
        <f>IF(AM819="","",MIN(AM819:AM824))</f>
        <v>0.33749999999999997</v>
      </c>
      <c r="AX819" s="1032" t="str">
        <f>IFERROR(IF(AW819="","",IF(AW819&lt;=0.2,"Leve",IF(AW819&lt;=0.4,"Menor",IF(AW819&lt;=0.6,"Moderado",IF(AW819&lt;=0.8,"Mayor","Catastrófico"))))),"")</f>
        <v>Menor</v>
      </c>
      <c r="AY819" s="1032" t="str">
        <f>AA819</f>
        <v>Alto</v>
      </c>
      <c r="AZ819" s="1032" t="str">
        <f>IFERROR(IF(OR(AND(AU819="Muy Baja",AX819="Leve"),AND(AU819="Muy Baja",AX819="Menor"),AND(AU819="Baja",AX819="Leve")),"Bajo",IF(OR(AND(AU819="Muy baja",AX819="Moderado"),AND(AU819="Baja",AX819="Menor"),AND(AU819="Baja",AX819="Moderado"),AND(AU819="Media",AX819="Leve"),AND(AU819="Media",AX819="Menor"),AND(AU819="Media",AX819="Moderado"),AND(AU819="Alta",AX819="Leve"),AND(AU819="Alta",AX819="Menor")),"Moderado",IF(OR(AND(AU819="Muy Baja",AX819="Mayor"),AND(AU819="Baja",AX819="Mayor"),AND(AU819="Media",AX819="Mayor"),AND(AU819="Alta",AX819="Moderado"),AND(AU819="Alta",AX819="Mayor"),AND(AU819="Muy Alta",AX819="Leve"),AND(AU819="Muy Alta",AX819="Menor"),AND(AU819="Muy Alta",AX819="Moderado"),AND(AU819="Muy Alta",AX819="Mayor")),"Alto",IF(OR(AND(AU819="Muy Baja",AX819="Catastrófico"),AND(AU819="Baja",AX819="Catastrófico"),AND(AU819="Media",AX819="Catastrófico"),AND(AU819="Alta",AX819="Catastrófico"),AND(AU819="Muy Alta",AX819="Catastrófico")),"Extremo","")))),"")</f>
        <v>Moderado</v>
      </c>
      <c r="BA819" s="1015" t="s">
        <v>228</v>
      </c>
      <c r="BB819" s="46" t="s">
        <v>2273</v>
      </c>
      <c r="BC819" s="46" t="s">
        <v>2274</v>
      </c>
      <c r="BD819" s="103">
        <f t="shared" si="68"/>
        <v>2</v>
      </c>
      <c r="BE819" s="9"/>
      <c r="BF819" s="9">
        <v>1</v>
      </c>
      <c r="BG819" s="9"/>
      <c r="BH819" s="9">
        <v>1</v>
      </c>
      <c r="BI819" s="46" t="s">
        <v>1043</v>
      </c>
      <c r="BJ819" s="46" t="s">
        <v>2257</v>
      </c>
      <c r="BK819" s="46"/>
      <c r="BL819" s="46"/>
      <c r="BM819" s="48"/>
      <c r="BN819" s="48"/>
      <c r="BO819" s="48"/>
      <c r="BP819" s="48"/>
      <c r="BQ819" s="104"/>
      <c r="BR819" s="797"/>
      <c r="BS819" s="883"/>
      <c r="BT819" s="883"/>
      <c r="BU819" s="1050"/>
      <c r="BV819" s="1075"/>
      <c r="BW819" s="1075"/>
      <c r="BX819" s="1836"/>
      <c r="BY819" s="1852"/>
      <c r="BZ819" s="997"/>
    </row>
    <row r="820" spans="1:78" ht="316.5" customHeight="1" x14ac:dyDescent="0.2">
      <c r="A820" s="1817"/>
      <c r="B820" s="1818"/>
      <c r="C820" s="1819"/>
      <c r="D820" s="1820"/>
      <c r="E820" s="1004"/>
      <c r="F820" s="1759"/>
      <c r="G820" s="995"/>
      <c r="H820" s="1013"/>
      <c r="I820" s="1774"/>
      <c r="J820" s="1767"/>
      <c r="K820" s="1022"/>
      <c r="L820" s="995"/>
      <c r="M820" s="1169"/>
      <c r="N820" s="995"/>
      <c r="O820" s="995"/>
      <c r="P820" s="1191"/>
      <c r="Q820" s="1827"/>
      <c r="R820" s="1774"/>
      <c r="S820" s="1825"/>
      <c r="T820" s="1774"/>
      <c r="U820" s="1825"/>
      <c r="V820" s="1774"/>
      <c r="W820" s="1825"/>
      <c r="X820" s="1781"/>
      <c r="Y820" s="1825"/>
      <c r="Z820" s="1825"/>
      <c r="AA820" s="1769"/>
      <c r="AB820" s="812">
        <v>2</v>
      </c>
      <c r="AC820" s="893" t="s">
        <v>2275</v>
      </c>
      <c r="AD820" s="774">
        <v>2.2999999999999998</v>
      </c>
      <c r="AE820" s="774" t="s">
        <v>2281</v>
      </c>
      <c r="AF820" s="813" t="str">
        <f t="shared" si="64"/>
        <v>Impacto</v>
      </c>
      <c r="AG820" s="780" t="s">
        <v>264</v>
      </c>
      <c r="AH820" s="790">
        <f t="shared" si="65"/>
        <v>0.1</v>
      </c>
      <c r="AI820" s="780" t="s">
        <v>222</v>
      </c>
      <c r="AJ820" s="790">
        <f t="shared" si="66"/>
        <v>0.15</v>
      </c>
      <c r="AK820" s="814">
        <f t="shared" si="67"/>
        <v>0.25</v>
      </c>
      <c r="AL820" s="815">
        <f>IFERROR(IF(AND(AF819="Probabilidad",AF820="Probabilidad"),(AL819-(+AL819*AK820)),IF(AF820="Probabilidad",(S819-(+S819*AK820)),IF(AF820="Impacto",AL819,""))),"")</f>
        <v>0.48</v>
      </c>
      <c r="AM820" s="815">
        <f>IFERROR(IF(AND(AF819="Impacto",AF820="Impacto"),(AM819-(+AM819*AK820)),IF(AF820="Impacto",(Y819-(+Y819*AK820)),IF(AF820="Probabilidad",AM819,""))),"")</f>
        <v>0.44999999999999996</v>
      </c>
      <c r="AN820" s="751" t="s">
        <v>223</v>
      </c>
      <c r="AO820" s="751" t="s">
        <v>291</v>
      </c>
      <c r="AP820" s="751" t="s">
        <v>241</v>
      </c>
      <c r="AQ820" s="751" t="s">
        <v>226</v>
      </c>
      <c r="AR820" s="1013"/>
      <c r="AS820" s="1767"/>
      <c r="AT820" s="1767"/>
      <c r="AU820" s="1769"/>
      <c r="AV820" s="1767"/>
      <c r="AW820" s="1767"/>
      <c r="AX820" s="1769"/>
      <c r="AY820" s="1769"/>
      <c r="AZ820" s="1769"/>
      <c r="BA820" s="1774"/>
      <c r="BB820" s="789" t="s">
        <v>2276</v>
      </c>
      <c r="BC820" s="789" t="s">
        <v>2277</v>
      </c>
      <c r="BD820" s="822">
        <f t="shared" si="68"/>
        <v>1</v>
      </c>
      <c r="BE820" s="774"/>
      <c r="BF820" s="774"/>
      <c r="BG820" s="774">
        <v>1</v>
      </c>
      <c r="BH820" s="774"/>
      <c r="BI820" s="789" t="s">
        <v>1043</v>
      </c>
      <c r="BJ820" s="789" t="s">
        <v>2257</v>
      </c>
      <c r="BK820" s="789"/>
      <c r="BL820" s="789"/>
      <c r="BM820" s="791"/>
      <c r="BN820" s="791"/>
      <c r="BO820" s="791"/>
      <c r="BP820" s="791"/>
      <c r="BQ820" s="792"/>
      <c r="BR820" s="796"/>
      <c r="BS820" s="884"/>
      <c r="BT820" s="884"/>
      <c r="BU820" s="1051"/>
      <c r="BV820" s="1191"/>
      <c r="BW820" s="1191"/>
      <c r="BX820" s="1837"/>
      <c r="BY820" s="1853"/>
      <c r="BZ820" s="998"/>
    </row>
    <row r="821" spans="1:78" ht="271.5" customHeight="1" x14ac:dyDescent="0.2">
      <c r="A821" s="1817"/>
      <c r="B821" s="1818"/>
      <c r="C821" s="1819"/>
      <c r="D821" s="1820"/>
      <c r="E821" s="1004"/>
      <c r="F821" s="1759"/>
      <c r="G821" s="995"/>
      <c r="H821" s="1013"/>
      <c r="I821" s="1774"/>
      <c r="J821" s="1767"/>
      <c r="K821" s="1022"/>
      <c r="L821" s="995"/>
      <c r="M821" s="1169"/>
      <c r="N821" s="995"/>
      <c r="O821" s="995"/>
      <c r="P821" s="1191"/>
      <c r="Q821" s="1827"/>
      <c r="R821" s="1774"/>
      <c r="S821" s="1825"/>
      <c r="T821" s="1774"/>
      <c r="U821" s="1825"/>
      <c r="V821" s="1774"/>
      <c r="W821" s="1825"/>
      <c r="X821" s="1781"/>
      <c r="Y821" s="1825"/>
      <c r="Z821" s="1825"/>
      <c r="AA821" s="1769"/>
      <c r="AB821" s="812">
        <v>3</v>
      </c>
      <c r="AC821" s="966" t="s">
        <v>1571</v>
      </c>
      <c r="AD821" s="774">
        <v>2</v>
      </c>
      <c r="AE821" s="774" t="s">
        <v>1403</v>
      </c>
      <c r="AF821" s="813" t="str">
        <f t="shared" si="64"/>
        <v>Impacto</v>
      </c>
      <c r="AG821" s="780" t="s">
        <v>264</v>
      </c>
      <c r="AH821" s="790">
        <f t="shared" si="65"/>
        <v>0.1</v>
      </c>
      <c r="AI821" s="780" t="s">
        <v>222</v>
      </c>
      <c r="AJ821" s="790">
        <f t="shared" si="66"/>
        <v>0.15</v>
      </c>
      <c r="AK821" s="814">
        <f t="shared" si="67"/>
        <v>0.25</v>
      </c>
      <c r="AL821" s="815">
        <f>IFERROR(IF(AND(AF820="Probabilidad",AF821="Probabilidad"),(AL820-(+AL820*AK821)),IF(AND(AF820="Impacto",AF821="Probabilidad"),(AL819-(+AL819*AK821)),IF(AF821="Impacto",AL820,""))),"")</f>
        <v>0.48</v>
      </c>
      <c r="AM821" s="815">
        <f>IFERROR(IF(AND(AF820="Impacto",AF821="Impacto"),(AM820-(+AM820*AK821)),IF(AND(AF820="Probabilidad",AF821="Impacto"),(AM819-(+AM819*AK821)),IF(AF821="Probabilidad",AM820,""))),"")</f>
        <v>0.33749999999999997</v>
      </c>
      <c r="AN821" s="751" t="s">
        <v>859</v>
      </c>
      <c r="AO821" s="751" t="s">
        <v>245</v>
      </c>
      <c r="AP821" s="751" t="s">
        <v>241</v>
      </c>
      <c r="AQ821" s="751" t="s">
        <v>226</v>
      </c>
      <c r="AR821" s="1013"/>
      <c r="AS821" s="1767"/>
      <c r="AT821" s="1767"/>
      <c r="AU821" s="1769"/>
      <c r="AV821" s="1767"/>
      <c r="AW821" s="1767"/>
      <c r="AX821" s="1769"/>
      <c r="AY821" s="1769"/>
      <c r="AZ821" s="1769"/>
      <c r="BA821" s="1774"/>
      <c r="BB821" s="789" t="s">
        <v>2282</v>
      </c>
      <c r="BC821" s="789" t="s">
        <v>2283</v>
      </c>
      <c r="BD821" s="822">
        <f t="shared" si="68"/>
        <v>12</v>
      </c>
      <c r="BE821" s="774">
        <v>3</v>
      </c>
      <c r="BF821" s="774">
        <v>3</v>
      </c>
      <c r="BG821" s="774">
        <v>3</v>
      </c>
      <c r="BH821" s="774">
        <v>3</v>
      </c>
      <c r="BI821" s="789" t="s">
        <v>1043</v>
      </c>
      <c r="BJ821" s="789" t="s">
        <v>2257</v>
      </c>
      <c r="BK821" s="768"/>
      <c r="BL821" s="768"/>
      <c r="BM821" s="791"/>
      <c r="BN821" s="791"/>
      <c r="BO821" s="791"/>
      <c r="BP821" s="791"/>
      <c r="BQ821" s="792"/>
      <c r="BR821" s="796"/>
      <c r="BS821" s="884"/>
      <c r="BT821" s="884"/>
      <c r="BU821" s="1051"/>
      <c r="BV821" s="1191"/>
      <c r="BW821" s="1191"/>
      <c r="BX821" s="1837"/>
      <c r="BY821" s="1853"/>
      <c r="BZ821" s="998"/>
    </row>
    <row r="822" spans="1:78" ht="118" x14ac:dyDescent="0.2">
      <c r="A822" s="1817"/>
      <c r="B822" s="1818"/>
      <c r="C822" s="1819"/>
      <c r="D822" s="1820"/>
      <c r="E822" s="1004"/>
      <c r="F822" s="1759"/>
      <c r="G822" s="995"/>
      <c r="H822" s="1013"/>
      <c r="I822" s="1774"/>
      <c r="J822" s="1767"/>
      <c r="K822" s="1022"/>
      <c r="L822" s="995"/>
      <c r="M822" s="1169"/>
      <c r="N822" s="995"/>
      <c r="O822" s="995"/>
      <c r="P822" s="1191"/>
      <c r="Q822" s="1827"/>
      <c r="R822" s="1774"/>
      <c r="S822" s="1825"/>
      <c r="T822" s="1774"/>
      <c r="U822" s="1825"/>
      <c r="V822" s="1774"/>
      <c r="W822" s="1825"/>
      <c r="X822" s="1781"/>
      <c r="Y822" s="1825"/>
      <c r="Z822" s="1825"/>
      <c r="AA822" s="1769"/>
      <c r="AB822" s="812">
        <v>4</v>
      </c>
      <c r="AC822" s="893" t="s">
        <v>2284</v>
      </c>
      <c r="AD822" s="774" t="s">
        <v>1493</v>
      </c>
      <c r="AE822" s="774" t="s">
        <v>1480</v>
      </c>
      <c r="AF822" s="813" t="str">
        <f t="shared" si="64"/>
        <v>Probabilidad</v>
      </c>
      <c r="AG822" s="780" t="s">
        <v>221</v>
      </c>
      <c r="AH822" s="790">
        <f t="shared" si="65"/>
        <v>0.25</v>
      </c>
      <c r="AI822" s="780" t="s">
        <v>222</v>
      </c>
      <c r="AJ822" s="790">
        <f t="shared" si="66"/>
        <v>0.15</v>
      </c>
      <c r="AK822" s="814">
        <f t="shared" si="67"/>
        <v>0.4</v>
      </c>
      <c r="AL822" s="815">
        <f>IFERROR(IF(AND(AF821="Probabilidad",AF822="Probabilidad"),(AL821-(+AL821*AK822)),IF(AND(AF821="Impacto",AF822="Probabilidad"),(AL820-(+AL820*AK822)),IF(AF822="Impacto",AL821,""))),"")</f>
        <v>0.28799999999999998</v>
      </c>
      <c r="AM822" s="815">
        <f>IFERROR(IF(AND(AF821="Impacto",AF822="Impacto"),(AM821-(+AM821*AK822)),IF(AND(AF821="Probabilidad",AF822="Impacto"),(AM820-(+AM820*AK822)),IF(AF822="Probabilidad",AM821,""))),"")</f>
        <v>0.33749999999999997</v>
      </c>
      <c r="AN822" s="751" t="s">
        <v>859</v>
      </c>
      <c r="AO822" s="751" t="s">
        <v>240</v>
      </c>
      <c r="AP822" s="751" t="s">
        <v>241</v>
      </c>
      <c r="AQ822" s="751" t="s">
        <v>226</v>
      </c>
      <c r="AR822" s="1013"/>
      <c r="AS822" s="1767"/>
      <c r="AT822" s="1767"/>
      <c r="AU822" s="1769"/>
      <c r="AV822" s="1767"/>
      <c r="AW822" s="1767"/>
      <c r="AX822" s="1769"/>
      <c r="AY822" s="1769"/>
      <c r="AZ822" s="1769"/>
      <c r="BA822" s="1774"/>
      <c r="BB822" s="789"/>
      <c r="BC822" s="789"/>
      <c r="BD822" s="822" t="str">
        <f t="shared" si="68"/>
        <v/>
      </c>
      <c r="BE822" s="774"/>
      <c r="BF822" s="774"/>
      <c r="BG822" s="774"/>
      <c r="BH822" s="774"/>
      <c r="BI822" s="789"/>
      <c r="BJ822" s="789"/>
      <c r="BK822" s="789"/>
      <c r="BL822" s="789"/>
      <c r="BM822" s="791"/>
      <c r="BN822" s="791"/>
      <c r="BO822" s="791"/>
      <c r="BP822" s="791"/>
      <c r="BQ822" s="792"/>
      <c r="BR822" s="796"/>
      <c r="BS822" s="884"/>
      <c r="BT822" s="884"/>
      <c r="BU822" s="1051"/>
      <c r="BV822" s="1191"/>
      <c r="BW822" s="1191"/>
      <c r="BX822" s="1837"/>
      <c r="BY822" s="1853"/>
      <c r="BZ822" s="998"/>
    </row>
    <row r="823" spans="1:78" ht="16" x14ac:dyDescent="0.2">
      <c r="A823" s="1817"/>
      <c r="B823" s="1818"/>
      <c r="C823" s="1819"/>
      <c r="D823" s="1820"/>
      <c r="E823" s="1004"/>
      <c r="F823" s="1759"/>
      <c r="G823" s="995"/>
      <c r="H823" s="1013"/>
      <c r="I823" s="1774"/>
      <c r="J823" s="1767"/>
      <c r="K823" s="1022"/>
      <c r="L823" s="995"/>
      <c r="M823" s="1169"/>
      <c r="N823" s="995"/>
      <c r="O823" s="995"/>
      <c r="P823" s="1191"/>
      <c r="Q823" s="1827"/>
      <c r="R823" s="1774"/>
      <c r="S823" s="1825"/>
      <c r="T823" s="1774"/>
      <c r="U823" s="1825"/>
      <c r="V823" s="1774"/>
      <c r="W823" s="1825"/>
      <c r="X823" s="1781"/>
      <c r="Y823" s="1825"/>
      <c r="Z823" s="1825"/>
      <c r="AA823" s="1769"/>
      <c r="AB823" s="812">
        <v>5</v>
      </c>
      <c r="AC823" s="893"/>
      <c r="AD823" s="774"/>
      <c r="AE823" s="774"/>
      <c r="AF823" s="813" t="str">
        <f t="shared" si="64"/>
        <v/>
      </c>
      <c r="AG823" s="780"/>
      <c r="AH823" s="790" t="str">
        <f t="shared" si="65"/>
        <v/>
      </c>
      <c r="AI823" s="780"/>
      <c r="AJ823" s="790" t="str">
        <f t="shared" si="66"/>
        <v/>
      </c>
      <c r="AK823" s="814" t="str">
        <f t="shared" si="67"/>
        <v/>
      </c>
      <c r="AL823" s="815" t="str">
        <f>IFERROR(IF(AND(AF822="Probabilidad",AF823="Probabilidad"),(AL822-(+AL822*AK823)),IF(AND(AF822="Impacto",AF823="Probabilidad"),(AL821-(+AL821*AK823)),IF(AF823="Impacto",AL822,""))),"")</f>
        <v/>
      </c>
      <c r="AM823" s="815" t="str">
        <f>IFERROR(IF(AND(AF822="Impacto",AF823="Impacto"),(AM822-(+AM822*AK823)),IF(AND(AF822="Probabilidad",AF823="Impacto"),(AM821-(+AM821*AK823)),IF(AF823="Probabilidad",AM822,""))),"")</f>
        <v/>
      </c>
      <c r="AN823" s="751"/>
      <c r="AO823" s="751"/>
      <c r="AP823" s="751"/>
      <c r="AQ823" s="751"/>
      <c r="AR823" s="1013"/>
      <c r="AS823" s="1767"/>
      <c r="AT823" s="1767"/>
      <c r="AU823" s="1769"/>
      <c r="AV823" s="1767"/>
      <c r="AW823" s="1767"/>
      <c r="AX823" s="1769"/>
      <c r="AY823" s="1769"/>
      <c r="AZ823" s="1769"/>
      <c r="BA823" s="1774"/>
      <c r="BB823" s="789"/>
      <c r="BC823" s="789"/>
      <c r="BD823" s="822" t="str">
        <f t="shared" si="68"/>
        <v/>
      </c>
      <c r="BE823" s="774"/>
      <c r="BF823" s="774"/>
      <c r="BG823" s="774"/>
      <c r="BH823" s="774"/>
      <c r="BI823" s="789"/>
      <c r="BJ823" s="789"/>
      <c r="BK823" s="789"/>
      <c r="BL823" s="789"/>
      <c r="BM823" s="791"/>
      <c r="BN823" s="791"/>
      <c r="BO823" s="791"/>
      <c r="BP823" s="791"/>
      <c r="BQ823" s="792"/>
      <c r="BR823" s="796"/>
      <c r="BS823" s="884"/>
      <c r="BT823" s="884"/>
      <c r="BU823" s="1051"/>
      <c r="BV823" s="1191"/>
      <c r="BW823" s="1191"/>
      <c r="BX823" s="1837"/>
      <c r="BY823" s="1853"/>
      <c r="BZ823" s="998"/>
    </row>
    <row r="824" spans="1:78" ht="17" thickBot="1" x14ac:dyDescent="0.25">
      <c r="A824" s="1817"/>
      <c r="B824" s="1818"/>
      <c r="C824" s="1819"/>
      <c r="D824" s="1821"/>
      <c r="E824" s="1005"/>
      <c r="F824" s="1760"/>
      <c r="G824" s="996"/>
      <c r="H824" s="1014"/>
      <c r="I824" s="1775"/>
      <c r="J824" s="1768"/>
      <c r="K824" s="1023"/>
      <c r="L824" s="996"/>
      <c r="M824" s="1170"/>
      <c r="N824" s="996"/>
      <c r="O824" s="996"/>
      <c r="P824" s="1192"/>
      <c r="Q824" s="1828"/>
      <c r="R824" s="1775"/>
      <c r="S824" s="1826"/>
      <c r="T824" s="1775"/>
      <c r="U824" s="1826"/>
      <c r="V824" s="1775"/>
      <c r="W824" s="1826"/>
      <c r="X824" s="1782"/>
      <c r="Y824" s="1826"/>
      <c r="Z824" s="1826"/>
      <c r="AA824" s="1770"/>
      <c r="AB824" s="773">
        <v>6</v>
      </c>
      <c r="AC824" s="946"/>
      <c r="AD824" s="757"/>
      <c r="AE824" s="757"/>
      <c r="AF824" s="896" t="str">
        <f t="shared" si="64"/>
        <v/>
      </c>
      <c r="AG824" s="888"/>
      <c r="AH824" s="887" t="str">
        <f t="shared" si="65"/>
        <v/>
      </c>
      <c r="AI824" s="888"/>
      <c r="AJ824" s="887" t="str">
        <f t="shared" si="66"/>
        <v/>
      </c>
      <c r="AK824" s="889" t="str">
        <f t="shared" si="67"/>
        <v/>
      </c>
      <c r="AL824" s="815" t="str">
        <f>IFERROR(IF(AND(AF823="Probabilidad",AF824="Probabilidad"),(AL823-(+AL823*AK824)),IF(AND(AF823="Impacto",AF824="Probabilidad"),(AL822-(+AL822*AK824)),IF(AF824="Impacto",AL823,""))),"")</f>
        <v/>
      </c>
      <c r="AM824" s="815" t="str">
        <f>IFERROR(IF(AND(AF823="Impacto",AF824="Impacto"),(AM823-(+AM823*AK824)),IF(AND(AF823="Probabilidad",AF824="Impacto"),(AM822-(+AM822*AK824)),IF(AF824="Probabilidad",AM823,""))),"")</f>
        <v/>
      </c>
      <c r="AN824" s="51"/>
      <c r="AO824" s="51"/>
      <c r="AP824" s="51"/>
      <c r="AQ824" s="51"/>
      <c r="AR824" s="1014"/>
      <c r="AS824" s="1768"/>
      <c r="AT824" s="1768"/>
      <c r="AU824" s="1770"/>
      <c r="AV824" s="1768"/>
      <c r="AW824" s="1768"/>
      <c r="AX824" s="1770"/>
      <c r="AY824" s="1770"/>
      <c r="AZ824" s="1770"/>
      <c r="BA824" s="1775"/>
      <c r="BB824" s="770"/>
      <c r="BC824" s="770"/>
      <c r="BD824" s="762" t="str">
        <f t="shared" si="68"/>
        <v/>
      </c>
      <c r="BE824" s="757"/>
      <c r="BF824" s="757"/>
      <c r="BG824" s="757"/>
      <c r="BH824" s="757"/>
      <c r="BI824" s="770"/>
      <c r="BJ824" s="770"/>
      <c r="BK824" s="770"/>
      <c r="BL824" s="770"/>
      <c r="BM824" s="749"/>
      <c r="BN824" s="749"/>
      <c r="BO824" s="749"/>
      <c r="BP824" s="749"/>
      <c r="BQ824" s="766"/>
      <c r="BR824" s="890"/>
      <c r="BS824" s="891"/>
      <c r="BT824" s="891"/>
      <c r="BU824" s="1052"/>
      <c r="BV824" s="1192"/>
      <c r="BW824" s="1192"/>
      <c r="BX824" s="1838"/>
      <c r="BY824" s="1854"/>
      <c r="BZ824" s="999"/>
    </row>
    <row r="825" spans="1:78" ht="145" x14ac:dyDescent="0.2">
      <c r="A825" s="1817"/>
      <c r="B825" s="1818"/>
      <c r="C825" s="1819"/>
      <c r="D825" s="1000" t="s">
        <v>1387</v>
      </c>
      <c r="E825" s="1003" t="s">
        <v>1064</v>
      </c>
      <c r="F825" s="1006">
        <v>7</v>
      </c>
      <c r="G825" s="994" t="s">
        <v>2285</v>
      </c>
      <c r="H825" s="1012" t="s">
        <v>1242</v>
      </c>
      <c r="I825" s="1015" t="s">
        <v>1218</v>
      </c>
      <c r="J825" s="1812" t="str">
        <f>IF(D825="","",IF(D825="RG",[1]Árbol!A836,IF(D825="RIC",[1]Árbol!A836,IF(D825="RLAFT",[1]Árbol!A836,IF(D825="RF",[1]Árbol!A836,IF(I825="","",(CONCATENATE(I825," ",$M$3," ",G825," ",$M$4," ",O825," ",$M$5," ",N825))))))))</f>
        <v>Pérdida de confidencialidad e integridad de Actas CICCI /OCI
Plan Anual de3 Auditorías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25" s="1021" t="s">
        <v>313</v>
      </c>
      <c r="L825" s="994" t="s">
        <v>562</v>
      </c>
      <c r="M825" s="1168" t="s">
        <v>1389</v>
      </c>
      <c r="N825" s="994" t="s">
        <v>2047</v>
      </c>
      <c r="O825" s="994" t="s">
        <v>1789</v>
      </c>
      <c r="P825" s="1075" t="s">
        <v>1392</v>
      </c>
      <c r="Q825" s="1133" t="s">
        <v>1392</v>
      </c>
      <c r="R825" s="1015" t="s">
        <v>269</v>
      </c>
      <c r="S825" s="1824">
        <f>IF(R825="Muy Alta",100%,IF(R825="Alta",80%,IF(R825="Media",60%,IF(R825="Baja",40%,IF(R825="Muy Baja",20%,"")))))</f>
        <v>0.2</v>
      </c>
      <c r="T825" s="1015" t="s">
        <v>317</v>
      </c>
      <c r="U825" s="1824">
        <f>IF(T825="Catastrófico",100%,IF(T825="Mayor",80%,IF(T825="Moderado",60%,IF(T825="Menor",40%,IF(T825="Leve",20%,"")))))</f>
        <v>0.2</v>
      </c>
      <c r="V825" s="1015" t="s">
        <v>251</v>
      </c>
      <c r="W825" s="1824">
        <f>IF(V825="Catastrófico",100%,IF(V825="Mayor",80%,IF(V825="Moderado",60%,IF(V825="Menor",40%,IF(V825="Leve",20%,"")))))</f>
        <v>0.4</v>
      </c>
      <c r="X825" s="1029" t="str">
        <f>IF(Y825=100%,"Catastrófico",IF(Y825=80%,"Mayor",IF(Y825=60%,"Moderado",IF(Y825=40%,"Menor",IF(Y825=20%,"Leve","")))))</f>
        <v>Menor</v>
      </c>
      <c r="Y825" s="1824">
        <f>IF(AND(U825="",W825=""),"",MAX(U825,W825))</f>
        <v>0.4</v>
      </c>
      <c r="Z825" s="1824" t="str">
        <f>CONCATENATE(R825,X825)</f>
        <v>Muy BajaMenor</v>
      </c>
      <c r="AA825" s="1032" t="str">
        <f>IF(Z825="Muy AltaLeve","Alto",IF(Z825="Muy AltaMenor","Alto",IF(Z825="Muy AltaModerado","Alto",IF(Z825="Muy AltaMayor","Alto",IF(Z825="Muy AltaCatastrófico","Extremo",IF(Z825="AltaLeve","Moderado",IF(Z825="AltaMenor","Moderado",IF(Z825="AltaModerado","Alto",IF(Z825="AltaMayor","Alto",IF(Z825="AltaCatastrófico","Extremo",IF(Z825="MediaLeve","Moderado",IF(Z825="MediaMenor","Moderado",IF(Z825="MediaModerado","Moderado",IF(Z825="MediaMayor","Alto",IF(Z825="MediaCatastrófico","Extremo",IF(Z825="BajaLeve","Bajo",IF(Z825="BajaMenor","Moderado",IF(Z825="BajaModerado","Moderado",IF(Z825="BajaMayor","Alto",IF(Z825="BajaCatastrófico","Extremo",IF(Z825="Muy BajaLeve","Bajo",IF(Z825="Muy BajaMenor","Bajo",IF(Z825="Muy BajaModerado","Moderado",IF(Z825="Muy BajaMayor","Alto",IF(Z825="Muy BajaCatastrófico","Extremo","")))))))))))))))))))))))))</f>
        <v>Bajo</v>
      </c>
      <c r="AB825" s="97">
        <v>1</v>
      </c>
      <c r="AC825" s="964" t="s">
        <v>2253</v>
      </c>
      <c r="AD825" s="230">
        <v>1</v>
      </c>
      <c r="AE825" s="12" t="s">
        <v>1656</v>
      </c>
      <c r="AF825" s="231" t="str">
        <f t="shared" ref="AF825:AF888" si="69">IF(OR(AG825="Preventivo",AG825="Detectivo"),"Probabilidad",IF(AG825="Correctivo","Impacto",""))</f>
        <v>Probabilidad</v>
      </c>
      <c r="AG825" s="232" t="s">
        <v>221</v>
      </c>
      <c r="AH825" s="787">
        <f t="shared" ref="AH825:AH888" si="70">IF(AG825="","",IF(AG825="Preventivo",25%,IF(AG825="Detectivo",15%,IF(AG825="Correctivo",10%))))</f>
        <v>0.25</v>
      </c>
      <c r="AI825" s="232" t="s">
        <v>222</v>
      </c>
      <c r="AJ825" s="787">
        <f t="shared" ref="AJ825:AJ888" si="71">IF(AI825="Automático",25%,IF(AI825="Manual",15%,""))</f>
        <v>0.15</v>
      </c>
      <c r="AK825" s="101">
        <f t="shared" ref="AK825:AK888" si="72">IF(OR(AH825="",AJ825=""),"",AH825+AJ825)</f>
        <v>0.4</v>
      </c>
      <c r="AL825" s="100">
        <f>IFERROR(IF(AF825="Probabilidad",(S825-(+S825*AK825)),IF(AF825="Impacto",S825,"")),"")</f>
        <v>0.12</v>
      </c>
      <c r="AM825" s="100">
        <f>IFERROR(IF(AF825="Impacto",(Y825-(+Y825*AK825)),IF(AF825="Probabilidad",Y825,"")),"")</f>
        <v>0.4</v>
      </c>
      <c r="AN825" s="50" t="s">
        <v>223</v>
      </c>
      <c r="AO825" s="50" t="s">
        <v>245</v>
      </c>
      <c r="AP825" s="50" t="s">
        <v>241</v>
      </c>
      <c r="AQ825" s="50" t="s">
        <v>226</v>
      </c>
      <c r="AR825" s="1764" t="s">
        <v>2254</v>
      </c>
      <c r="AS825" s="1035">
        <f>S825</f>
        <v>0.2</v>
      </c>
      <c r="AT825" s="1035">
        <f>IF(AL825="","",MIN(AL825:AL830))</f>
        <v>8.3999999999999991E-2</v>
      </c>
      <c r="AU825" s="1032" t="str">
        <f>IFERROR(IF(AT825="","",IF(AT825&lt;=0.2,"Muy Baja",IF(AT825&lt;=0.4,"Baja",IF(AT825&lt;=0.6,"Media",IF(AT825&lt;=0.8,"Alta","Muy Alta"))))),"")</f>
        <v>Muy Baja</v>
      </c>
      <c r="AV825" s="1035">
        <f>Y825</f>
        <v>0.4</v>
      </c>
      <c r="AW825" s="1035">
        <f>IF(AM825="","",MIN(AM825:AM830))</f>
        <v>0.30000000000000004</v>
      </c>
      <c r="AX825" s="1032" t="str">
        <f>IFERROR(IF(AW825="","",IF(AW825&lt;=0.2,"Leve",IF(AW825&lt;=0.4,"Menor",IF(AW825&lt;=0.6,"Moderado",IF(AW825&lt;=0.8,"Mayor","Catastrófico"))))),"")</f>
        <v>Menor</v>
      </c>
      <c r="AY825" s="1032" t="str">
        <f>AA825</f>
        <v>Bajo</v>
      </c>
      <c r="AZ825" s="1032" t="str">
        <f>IFERROR(IF(OR(AND(AU825="Muy Baja",AX825="Leve"),AND(AU825="Muy Baja",AX825="Menor"),AND(AU825="Baja",AX825="Leve")),"Bajo",IF(OR(AND(AU825="Muy baja",AX825="Moderado"),AND(AU825="Baja",AX825="Menor"),AND(AU825="Baja",AX825="Moderado"),AND(AU825="Media",AX825="Leve"),AND(AU825="Media",AX825="Menor"),AND(AU825="Media",AX825="Moderado"),AND(AU825="Alta",AX825="Leve"),AND(AU825="Alta",AX825="Menor")),"Moderado",IF(OR(AND(AU825="Muy Baja",AX825="Mayor"),AND(AU825="Baja",AX825="Mayor"),AND(AU825="Media",AX825="Mayor"),AND(AU825="Alta",AX825="Moderado"),AND(AU825="Alta",AX825="Mayor"),AND(AU825="Muy Alta",AX825="Leve"),AND(AU825="Muy Alta",AX825="Menor"),AND(AU825="Muy Alta",AX825="Moderado"),AND(AU825="Muy Alta",AX825="Mayor")),"Alto",IF(OR(AND(AU825="Muy Baja",AX825="Catastrófico"),AND(AU825="Baja",AX825="Catastrófico"),AND(AU825="Media",AX825="Catastrófico"),AND(AU825="Alta",AX825="Catastrófico"),AND(AU825="Muy Alta",AX825="Catastrófico")),"Extremo","")))),"")</f>
        <v>Bajo</v>
      </c>
      <c r="BA825" s="1015" t="s">
        <v>255</v>
      </c>
      <c r="BB825" s="46"/>
      <c r="BC825" s="46"/>
      <c r="BD825" s="103" t="str">
        <f t="shared" si="68"/>
        <v/>
      </c>
      <c r="BE825" s="9"/>
      <c r="BF825" s="9"/>
      <c r="BG825" s="9"/>
      <c r="BH825" s="9"/>
      <c r="BI825" s="46"/>
      <c r="BJ825" s="46"/>
      <c r="BK825" s="46"/>
      <c r="BL825" s="46"/>
      <c r="BM825" s="48"/>
      <c r="BN825" s="48"/>
      <c r="BO825" s="48"/>
      <c r="BP825" s="48"/>
      <c r="BQ825" s="104"/>
      <c r="BR825" s="797"/>
      <c r="BS825" s="883"/>
      <c r="BT825" s="883"/>
      <c r="BU825" s="1050"/>
      <c r="BV825" s="1075"/>
      <c r="BW825" s="1075"/>
      <c r="BX825" s="1874"/>
      <c r="BY825" s="1852"/>
      <c r="BZ825" s="997"/>
    </row>
    <row r="826" spans="1:78" ht="167" x14ac:dyDescent="0.2">
      <c r="A826" s="1817"/>
      <c r="B826" s="1818"/>
      <c r="C826" s="1819"/>
      <c r="D826" s="1820"/>
      <c r="E826" s="1004"/>
      <c r="F826" s="1759"/>
      <c r="G826" s="995"/>
      <c r="H826" s="1013"/>
      <c r="I826" s="1774"/>
      <c r="J826" s="1767"/>
      <c r="K826" s="1022"/>
      <c r="L826" s="995"/>
      <c r="M826" s="1169"/>
      <c r="N826" s="995"/>
      <c r="O826" s="995"/>
      <c r="P826" s="1191"/>
      <c r="Q826" s="1827"/>
      <c r="R826" s="1774"/>
      <c r="S826" s="1825"/>
      <c r="T826" s="1774"/>
      <c r="U826" s="1825"/>
      <c r="V826" s="1774"/>
      <c r="W826" s="1825"/>
      <c r="X826" s="1781"/>
      <c r="Y826" s="1825"/>
      <c r="Z826" s="1825"/>
      <c r="AA826" s="1769"/>
      <c r="AB826" s="812">
        <v>2</v>
      </c>
      <c r="AC826" s="964" t="s">
        <v>2054</v>
      </c>
      <c r="AD826" s="898">
        <v>2</v>
      </c>
      <c r="AE826" s="774" t="s">
        <v>2055</v>
      </c>
      <c r="AF826" s="813" t="str">
        <f t="shared" si="69"/>
        <v>Impacto</v>
      </c>
      <c r="AG826" s="780" t="s">
        <v>264</v>
      </c>
      <c r="AH826" s="790">
        <f t="shared" si="70"/>
        <v>0.1</v>
      </c>
      <c r="AI826" s="780" t="s">
        <v>222</v>
      </c>
      <c r="AJ826" s="790">
        <f t="shared" si="71"/>
        <v>0.15</v>
      </c>
      <c r="AK826" s="814">
        <f t="shared" si="72"/>
        <v>0.25</v>
      </c>
      <c r="AL826" s="815">
        <f>IFERROR(IF(AND(AF825="Probabilidad",AF826="Probabilidad"),(AL825-(+AL825*AK826)),IF(AF826="Probabilidad",(S825-(+S825*AK826)),IF(AF826="Impacto",AL825,""))),"")</f>
        <v>0.12</v>
      </c>
      <c r="AM826" s="815">
        <f>IFERROR(IF(AND(AF825="Impacto",AF826="Impacto"),(AM825-(+AM825*AK826)),IF(AF826="Impacto",(Y825-(Y825*AK826)),IF(AF826="Probabilidad",AM825,""))),"")</f>
        <v>0.30000000000000004</v>
      </c>
      <c r="AN826" s="751" t="s">
        <v>223</v>
      </c>
      <c r="AO826" s="751" t="s">
        <v>291</v>
      </c>
      <c r="AP826" s="751" t="s">
        <v>241</v>
      </c>
      <c r="AQ826" s="751" t="s">
        <v>226</v>
      </c>
      <c r="AR826" s="1013"/>
      <c r="AS826" s="1767"/>
      <c r="AT826" s="1767"/>
      <c r="AU826" s="1769"/>
      <c r="AV826" s="1767"/>
      <c r="AW826" s="1767"/>
      <c r="AX826" s="1769"/>
      <c r="AY826" s="1769"/>
      <c r="AZ826" s="1769"/>
      <c r="BA826" s="1774"/>
      <c r="BB826" s="789"/>
      <c r="BC826" s="789"/>
      <c r="BD826" s="822" t="str">
        <f t="shared" si="68"/>
        <v/>
      </c>
      <c r="BE826" s="774"/>
      <c r="BF826" s="774"/>
      <c r="BG826" s="774"/>
      <c r="BH826" s="774"/>
      <c r="BI826" s="789"/>
      <c r="BJ826" s="789"/>
      <c r="BK826" s="789"/>
      <c r="BL826" s="789"/>
      <c r="BM826" s="791"/>
      <c r="BN826" s="791"/>
      <c r="BO826" s="791"/>
      <c r="BP826" s="791"/>
      <c r="BQ826" s="792"/>
      <c r="BR826" s="796"/>
      <c r="BS826" s="884"/>
      <c r="BT826" s="884"/>
      <c r="BU826" s="1051"/>
      <c r="BV826" s="1191"/>
      <c r="BW826" s="1191"/>
      <c r="BX826" s="1875"/>
      <c r="BY826" s="1853"/>
      <c r="BZ826" s="998"/>
    </row>
    <row r="827" spans="1:78" ht="118" x14ac:dyDescent="0.2">
      <c r="A827" s="1817"/>
      <c r="B827" s="1818"/>
      <c r="C827" s="1819"/>
      <c r="D827" s="1820"/>
      <c r="E827" s="1004"/>
      <c r="F827" s="1759"/>
      <c r="G827" s="995"/>
      <c r="H827" s="1013"/>
      <c r="I827" s="1774"/>
      <c r="J827" s="1767"/>
      <c r="K827" s="1022"/>
      <c r="L827" s="995"/>
      <c r="M827" s="1169"/>
      <c r="N827" s="995"/>
      <c r="O827" s="995"/>
      <c r="P827" s="1191"/>
      <c r="Q827" s="1827"/>
      <c r="R827" s="1774"/>
      <c r="S827" s="1825"/>
      <c r="T827" s="1774"/>
      <c r="U827" s="1825"/>
      <c r="V827" s="1774"/>
      <c r="W827" s="1825"/>
      <c r="X827" s="1781"/>
      <c r="Y827" s="1825"/>
      <c r="Z827" s="1825"/>
      <c r="AA827" s="1769"/>
      <c r="AB827" s="812">
        <v>3</v>
      </c>
      <c r="AC827" s="964" t="s">
        <v>1571</v>
      </c>
      <c r="AD827" s="898">
        <v>3</v>
      </c>
      <c r="AE827" s="774" t="s">
        <v>2055</v>
      </c>
      <c r="AF827" s="813" t="str">
        <f t="shared" si="69"/>
        <v>Probabilidad</v>
      </c>
      <c r="AG827" s="780" t="s">
        <v>281</v>
      </c>
      <c r="AH827" s="790">
        <f t="shared" si="70"/>
        <v>0.15</v>
      </c>
      <c r="AI827" s="780" t="s">
        <v>222</v>
      </c>
      <c r="AJ827" s="790">
        <f t="shared" si="71"/>
        <v>0.15</v>
      </c>
      <c r="AK827" s="814">
        <f t="shared" si="72"/>
        <v>0.3</v>
      </c>
      <c r="AL827" s="815">
        <f>IFERROR(IF(AND(AF826="Probabilidad",AF827="Probabilidad"),(AL826-(+AL826*AK827)),IF(AND(AF826="Impacto",AF827="Probabilidad"),(AL825-(+AL825*AK827)),IF(AF827="Impacto",AL826,""))),"")</f>
        <v>8.3999999999999991E-2</v>
      </c>
      <c r="AM827" s="815">
        <f>IFERROR(IF(AND(AF826="Impacto",AF827="Impacto"),(AM826-(+AM826*AK827)),IF(AND(AF826="Probabilidad",AF827="Impacto"),(AM825-(+AM825*AK827)),IF(AF827="Probabilidad",AM826,""))),"")</f>
        <v>0.30000000000000004</v>
      </c>
      <c r="AN827" s="751" t="s">
        <v>859</v>
      </c>
      <c r="AO827" s="751" t="s">
        <v>245</v>
      </c>
      <c r="AP827" s="751" t="s">
        <v>241</v>
      </c>
      <c r="AQ827" s="751" t="s">
        <v>226</v>
      </c>
      <c r="AR827" s="1013"/>
      <c r="AS827" s="1767"/>
      <c r="AT827" s="1767"/>
      <c r="AU827" s="1769"/>
      <c r="AV827" s="1767"/>
      <c r="AW827" s="1767"/>
      <c r="AX827" s="1769"/>
      <c r="AY827" s="1769"/>
      <c r="AZ827" s="1769"/>
      <c r="BA827" s="1774"/>
      <c r="BB827" s="789"/>
      <c r="BC827" s="789"/>
      <c r="BD827" s="822" t="str">
        <f t="shared" si="68"/>
        <v/>
      </c>
      <c r="BE827" s="774"/>
      <c r="BF827" s="774"/>
      <c r="BG827" s="774"/>
      <c r="BH827" s="774"/>
      <c r="BI827" s="789"/>
      <c r="BJ827" s="789"/>
      <c r="BK827" s="789"/>
      <c r="BL827" s="789"/>
      <c r="BM827" s="791"/>
      <c r="BN827" s="791"/>
      <c r="BO827" s="791"/>
      <c r="BP827" s="791"/>
      <c r="BQ827" s="792"/>
      <c r="BR827" s="796"/>
      <c r="BS827" s="884"/>
      <c r="BT827" s="884"/>
      <c r="BU827" s="1051"/>
      <c r="BV827" s="1191"/>
      <c r="BW827" s="1191"/>
      <c r="BX827" s="1875"/>
      <c r="BY827" s="1853"/>
      <c r="BZ827" s="998"/>
    </row>
    <row r="828" spans="1:78" ht="16" x14ac:dyDescent="0.2">
      <c r="A828" s="1817"/>
      <c r="B828" s="1818"/>
      <c r="C828" s="1819"/>
      <c r="D828" s="1820"/>
      <c r="E828" s="1004"/>
      <c r="F828" s="1759"/>
      <c r="G828" s="995"/>
      <c r="H828" s="1013"/>
      <c r="I828" s="1774"/>
      <c r="J828" s="1767"/>
      <c r="K828" s="1022"/>
      <c r="L828" s="995"/>
      <c r="M828" s="1169"/>
      <c r="N828" s="995"/>
      <c r="O828" s="995"/>
      <c r="P828" s="1191"/>
      <c r="Q828" s="1827"/>
      <c r="R828" s="1774"/>
      <c r="S828" s="1825"/>
      <c r="T828" s="1774"/>
      <c r="U828" s="1825"/>
      <c r="V828" s="1774"/>
      <c r="W828" s="1825"/>
      <c r="X828" s="1781"/>
      <c r="Y828" s="1825"/>
      <c r="Z828" s="1825"/>
      <c r="AA828" s="1769"/>
      <c r="AB828" s="812">
        <v>4</v>
      </c>
      <c r="AC828" s="893"/>
      <c r="AD828" s="774"/>
      <c r="AE828" s="774"/>
      <c r="AF828" s="813" t="str">
        <f t="shared" si="69"/>
        <v/>
      </c>
      <c r="AG828" s="780"/>
      <c r="AH828" s="790" t="str">
        <f t="shared" si="70"/>
        <v/>
      </c>
      <c r="AI828" s="780"/>
      <c r="AJ828" s="790" t="str">
        <f t="shared" si="71"/>
        <v/>
      </c>
      <c r="AK828" s="814" t="str">
        <f t="shared" si="72"/>
        <v/>
      </c>
      <c r="AL828" s="815" t="str">
        <f>IFERROR(IF(AND(AF827="Probabilidad",AF828="Probabilidad"),(AL827-(+AL827*AK828)),IF(AND(AF827="Impacto",AF828="Probabilidad"),(AL826-(+AL826*AK828)),IF(AF828="Impacto",AL827,""))),"")</f>
        <v/>
      </c>
      <c r="AM828" s="815" t="str">
        <f>IFERROR(IF(AND(AF827="Impacto",AF828="Impacto"),(AM827-(+AM827*AK828)),IF(AND(AF827="Probabilidad",AF828="Impacto"),(AM826-(+AM826*AK828)),IF(AF828="Probabilidad",AM827,""))),"")</f>
        <v/>
      </c>
      <c r="AN828" s="751"/>
      <c r="AO828" s="751"/>
      <c r="AP828" s="751"/>
      <c r="AQ828" s="751"/>
      <c r="AR828" s="1013"/>
      <c r="AS828" s="1767"/>
      <c r="AT828" s="1767"/>
      <c r="AU828" s="1769"/>
      <c r="AV828" s="1767"/>
      <c r="AW828" s="1767"/>
      <c r="AX828" s="1769"/>
      <c r="AY828" s="1769"/>
      <c r="AZ828" s="1769"/>
      <c r="BA828" s="1774"/>
      <c r="BB828" s="789"/>
      <c r="BC828" s="789"/>
      <c r="BD828" s="822" t="str">
        <f t="shared" si="68"/>
        <v/>
      </c>
      <c r="BE828" s="774"/>
      <c r="BF828" s="774"/>
      <c r="BG828" s="774"/>
      <c r="BH828" s="774"/>
      <c r="BI828" s="789"/>
      <c r="BJ828" s="789"/>
      <c r="BK828" s="789"/>
      <c r="BL828" s="789"/>
      <c r="BM828" s="791"/>
      <c r="BN828" s="791"/>
      <c r="BO828" s="791"/>
      <c r="BP828" s="791"/>
      <c r="BQ828" s="792"/>
      <c r="BR828" s="796"/>
      <c r="BS828" s="884"/>
      <c r="BT828" s="884"/>
      <c r="BU828" s="1051"/>
      <c r="BV828" s="1191"/>
      <c r="BW828" s="1191"/>
      <c r="BX828" s="1875"/>
      <c r="BY828" s="1853"/>
      <c r="BZ828" s="998"/>
    </row>
    <row r="829" spans="1:78" ht="16" x14ac:dyDescent="0.2">
      <c r="A829" s="1817"/>
      <c r="B829" s="1818"/>
      <c r="C829" s="1819"/>
      <c r="D829" s="1820"/>
      <c r="E829" s="1004"/>
      <c r="F829" s="1759"/>
      <c r="G829" s="995"/>
      <c r="H829" s="1013"/>
      <c r="I829" s="1774"/>
      <c r="J829" s="1767"/>
      <c r="K829" s="1022"/>
      <c r="L829" s="995"/>
      <c r="M829" s="1169"/>
      <c r="N829" s="995"/>
      <c r="O829" s="995"/>
      <c r="P829" s="1191"/>
      <c r="Q829" s="1827"/>
      <c r="R829" s="1774"/>
      <c r="S829" s="1825"/>
      <c r="T829" s="1774"/>
      <c r="U829" s="1825"/>
      <c r="V829" s="1774"/>
      <c r="W829" s="1825"/>
      <c r="X829" s="1781"/>
      <c r="Y829" s="1825"/>
      <c r="Z829" s="1825"/>
      <c r="AA829" s="1769"/>
      <c r="AB829" s="812">
        <v>5</v>
      </c>
      <c r="AC829" s="893"/>
      <c r="AD829" s="774"/>
      <c r="AE829" s="774"/>
      <c r="AF829" s="813" t="str">
        <f t="shared" si="69"/>
        <v/>
      </c>
      <c r="AG829" s="780"/>
      <c r="AH829" s="790" t="str">
        <f t="shared" si="70"/>
        <v/>
      </c>
      <c r="AI829" s="780"/>
      <c r="AJ829" s="790" t="str">
        <f t="shared" si="71"/>
        <v/>
      </c>
      <c r="AK829" s="814" t="str">
        <f t="shared" si="72"/>
        <v/>
      </c>
      <c r="AL829" s="815" t="str">
        <f>IFERROR(IF(AND(AF828="Probabilidad",AF829="Probabilidad"),(AL828-(+AL828*AK829)),IF(AND(AF828="Impacto",AF829="Probabilidad"),(AL827-(+AL827*AK829)),IF(AF829="Impacto",AL828,""))),"")</f>
        <v/>
      </c>
      <c r="AM829" s="815" t="str">
        <f>IFERROR(IF(AND(AF828="Impacto",AF829="Impacto"),(AM828-(+AM828*AK829)),IF(AND(AF828="Probabilidad",AF829="Impacto"),(AM827-(+AM827*AK829)),IF(AF829="Probabilidad",AM828,""))),"")</f>
        <v/>
      </c>
      <c r="AN829" s="751"/>
      <c r="AO829" s="751"/>
      <c r="AP829" s="751"/>
      <c r="AQ829" s="751"/>
      <c r="AR829" s="1013"/>
      <c r="AS829" s="1767"/>
      <c r="AT829" s="1767"/>
      <c r="AU829" s="1769"/>
      <c r="AV829" s="1767"/>
      <c r="AW829" s="1767"/>
      <c r="AX829" s="1769"/>
      <c r="AY829" s="1769"/>
      <c r="AZ829" s="1769"/>
      <c r="BA829" s="1774"/>
      <c r="BB829" s="789"/>
      <c r="BC829" s="789"/>
      <c r="BD829" s="822" t="str">
        <f t="shared" si="68"/>
        <v/>
      </c>
      <c r="BE829" s="774"/>
      <c r="BF829" s="774"/>
      <c r="BG829" s="774"/>
      <c r="BH829" s="774"/>
      <c r="BI829" s="789"/>
      <c r="BJ829" s="789"/>
      <c r="BK829" s="789"/>
      <c r="BL829" s="789"/>
      <c r="BM829" s="791"/>
      <c r="BN829" s="791"/>
      <c r="BO829" s="791"/>
      <c r="BP829" s="791"/>
      <c r="BQ829" s="792"/>
      <c r="BR829" s="796"/>
      <c r="BS829" s="884"/>
      <c r="BT829" s="884"/>
      <c r="BU829" s="1051"/>
      <c r="BV829" s="1191"/>
      <c r="BW829" s="1191"/>
      <c r="BX829" s="1875"/>
      <c r="BY829" s="1853"/>
      <c r="BZ829" s="998"/>
    </row>
    <row r="830" spans="1:78" ht="17" thickBot="1" x14ac:dyDescent="0.25">
      <c r="A830" s="1817"/>
      <c r="B830" s="1818"/>
      <c r="C830" s="1819"/>
      <c r="D830" s="1821"/>
      <c r="E830" s="1005"/>
      <c r="F830" s="1760"/>
      <c r="G830" s="996"/>
      <c r="H830" s="1014"/>
      <c r="I830" s="1775"/>
      <c r="J830" s="1768"/>
      <c r="K830" s="1023"/>
      <c r="L830" s="996"/>
      <c r="M830" s="1170"/>
      <c r="N830" s="996"/>
      <c r="O830" s="996"/>
      <c r="P830" s="1192"/>
      <c r="Q830" s="1828"/>
      <c r="R830" s="1775"/>
      <c r="S830" s="1826"/>
      <c r="T830" s="1775"/>
      <c r="U830" s="1826"/>
      <c r="V830" s="1775"/>
      <c r="W830" s="1826"/>
      <c r="X830" s="1782"/>
      <c r="Y830" s="1826"/>
      <c r="Z830" s="1826"/>
      <c r="AA830" s="1770"/>
      <c r="AB830" s="773">
        <v>6</v>
      </c>
      <c r="AC830" s="946"/>
      <c r="AD830" s="757"/>
      <c r="AE830" s="757"/>
      <c r="AF830" s="819" t="str">
        <f t="shared" si="69"/>
        <v/>
      </c>
      <c r="AG830" s="902"/>
      <c r="AH830" s="887" t="str">
        <f t="shared" si="70"/>
        <v/>
      </c>
      <c r="AI830" s="902"/>
      <c r="AJ830" s="887" t="str">
        <f t="shared" si="71"/>
        <v/>
      </c>
      <c r="AK830" s="889" t="str">
        <f t="shared" si="72"/>
        <v/>
      </c>
      <c r="AL830" s="815" t="str">
        <f>IFERROR(IF(AND(AF829="Probabilidad",AF830="Probabilidad"),(AL829-(+AL829*AK830)),IF(AND(AF829="Impacto",AF830="Probabilidad"),(AL828-(+AL828*AK830)),IF(AF830="Impacto",AL829,""))),"")</f>
        <v/>
      </c>
      <c r="AM830" s="815" t="str">
        <f>IFERROR(IF(AND(AF829="Impacto",AF830="Impacto"),(AM829-(+AM829*AK830)),IF(AND(AF829="Probabilidad",AF830="Impacto"),(AM828-(+AM828*AK830)),IF(AF830="Probabilidad",AM829,""))),"")</f>
        <v/>
      </c>
      <c r="AN830" s="51"/>
      <c r="AO830" s="51"/>
      <c r="AP830" s="51"/>
      <c r="AQ830" s="51"/>
      <c r="AR830" s="1014"/>
      <c r="AS830" s="1768"/>
      <c r="AT830" s="1768"/>
      <c r="AU830" s="1770"/>
      <c r="AV830" s="1768"/>
      <c r="AW830" s="1768"/>
      <c r="AX830" s="1770"/>
      <c r="AY830" s="1770"/>
      <c r="AZ830" s="1770"/>
      <c r="BA830" s="1775"/>
      <c r="BB830" s="770"/>
      <c r="BC830" s="770"/>
      <c r="BD830" s="762" t="str">
        <f t="shared" si="68"/>
        <v/>
      </c>
      <c r="BE830" s="757"/>
      <c r="BF830" s="757"/>
      <c r="BG830" s="757"/>
      <c r="BH830" s="757"/>
      <c r="BI830" s="770"/>
      <c r="BJ830" s="770"/>
      <c r="BK830" s="770"/>
      <c r="BL830" s="770"/>
      <c r="BM830" s="749"/>
      <c r="BN830" s="749"/>
      <c r="BO830" s="749"/>
      <c r="BP830" s="749"/>
      <c r="BQ830" s="766"/>
      <c r="BR830" s="890"/>
      <c r="BS830" s="891"/>
      <c r="BT830" s="891"/>
      <c r="BU830" s="1052"/>
      <c r="BV830" s="1192"/>
      <c r="BW830" s="1192"/>
      <c r="BX830" s="1876"/>
      <c r="BY830" s="1854"/>
      <c r="BZ830" s="999"/>
    </row>
    <row r="831" spans="1:78" ht="145" x14ac:dyDescent="0.2">
      <c r="A831" s="1817"/>
      <c r="B831" s="1818"/>
      <c r="C831" s="1819"/>
      <c r="D831" s="1000" t="s">
        <v>1387</v>
      </c>
      <c r="E831" s="1003" t="s">
        <v>1064</v>
      </c>
      <c r="F831" s="1006">
        <v>8</v>
      </c>
      <c r="G831" s="994" t="s">
        <v>2286</v>
      </c>
      <c r="H831" s="1012" t="s">
        <v>1242</v>
      </c>
      <c r="I831" s="1015" t="s">
        <v>1215</v>
      </c>
      <c r="J831" s="1812" t="str">
        <f>IF(D831="","",IF(D831="RG",[1]Árbol!A842,IF(D831="RIC",[1]Árbol!A842,IF(D831="RLAFT",[1]Árbol!A842,IF(D831="RF",[1]Árbol!A842,IF(I831="","",(CONCATENATE(I831," ",$M$3," ",G831," ",$M$4," ",O831," ",$M$5," ",N831))))))))</f>
        <v>Pérdida de Disponibilidad de Actas CICCI /OCI
Plan Anual de Auditorías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31" s="1021" t="s">
        <v>313</v>
      </c>
      <c r="L831" s="994" t="s">
        <v>562</v>
      </c>
      <c r="M831" s="1168" t="s">
        <v>1389</v>
      </c>
      <c r="N831" s="994" t="s">
        <v>2262</v>
      </c>
      <c r="O831" s="994" t="s">
        <v>2263</v>
      </c>
      <c r="P831" s="1075" t="s">
        <v>1392</v>
      </c>
      <c r="Q831" s="1133" t="s">
        <v>1392</v>
      </c>
      <c r="R831" s="1015" t="s">
        <v>269</v>
      </c>
      <c r="S831" s="1824">
        <f>IF(R831="Muy Alta",100%,IF(R831="Alta",80%,IF(R831="Media",60%,IF(R831="Baja",40%,IF(R831="Muy Baja",20%,"")))))</f>
        <v>0.2</v>
      </c>
      <c r="T831" s="1015" t="s">
        <v>317</v>
      </c>
      <c r="U831" s="1824">
        <f>IF(T831="Catastrófico",100%,IF(T831="Mayor",80%,IF(T831="Moderado",60%,IF(T831="Menor",40%,IF(T831="Leve",20%,"")))))</f>
        <v>0.2</v>
      </c>
      <c r="V831" s="1015" t="s">
        <v>251</v>
      </c>
      <c r="W831" s="1824">
        <f>IF(V831="Catastrófico",100%,IF(V831="Mayor",80%,IF(V831="Moderado",60%,IF(V831="Menor",40%,IF(V831="Leve",20%,"")))))</f>
        <v>0.4</v>
      </c>
      <c r="X831" s="1029" t="str">
        <f>IF(Y831=100%,"Catastrófico",IF(Y831=80%,"Mayor",IF(Y831=60%,"Moderado",IF(Y831=40%,"Menor",IF(Y831=20%,"Leve","")))))</f>
        <v>Menor</v>
      </c>
      <c r="Y831" s="1824">
        <f>IF(AND(U831="",W831=""),"",MAX(U831,W831))</f>
        <v>0.4</v>
      </c>
      <c r="Z831" s="1824" t="str">
        <f>CONCATENATE(R831,X831)</f>
        <v>Muy BajaMenor</v>
      </c>
      <c r="AA831" s="1032" t="str">
        <f>IF(Z831="Muy AltaLeve","Alto",IF(Z831="Muy AltaMenor","Alto",IF(Z831="Muy AltaModerado","Alto",IF(Z831="Muy AltaMayor","Alto",IF(Z831="Muy AltaCatastrófico","Extremo",IF(Z831="AltaLeve","Moderado",IF(Z831="AltaMenor","Moderado",IF(Z831="AltaModerado","Alto",IF(Z831="AltaMayor","Alto",IF(Z831="AltaCatastrófico","Extremo",IF(Z831="MediaLeve","Moderado",IF(Z831="MediaMenor","Moderado",IF(Z831="MediaModerado","Moderado",IF(Z831="MediaMayor","Alto",IF(Z831="MediaCatastrófico","Extremo",IF(Z831="BajaLeve","Bajo",IF(Z831="BajaMenor","Moderado",IF(Z831="BajaModerado","Moderado",IF(Z831="BajaMayor","Alto",IF(Z831="BajaCatastrófico","Extremo",IF(Z831="Muy BajaLeve","Bajo",IF(Z831="Muy BajaMenor","Bajo",IF(Z831="Muy BajaModerado","Moderado",IF(Z831="Muy BajaMayor","Alto",IF(Z831="Muy BajaCatastrófico","Extremo","")))))))))))))))))))))))))</f>
        <v>Bajo</v>
      </c>
      <c r="AB831" s="97">
        <v>1</v>
      </c>
      <c r="AC831" s="352" t="s">
        <v>1571</v>
      </c>
      <c r="AD831" s="9">
        <v>3</v>
      </c>
      <c r="AE831" s="9" t="s">
        <v>1572</v>
      </c>
      <c r="AF831" s="99" t="str">
        <f t="shared" si="69"/>
        <v>Probabilidad</v>
      </c>
      <c r="AG831" s="10" t="s">
        <v>221</v>
      </c>
      <c r="AH831" s="787">
        <f t="shared" si="70"/>
        <v>0.25</v>
      </c>
      <c r="AI831" s="10" t="s">
        <v>222</v>
      </c>
      <c r="AJ831" s="787">
        <f t="shared" si="71"/>
        <v>0.15</v>
      </c>
      <c r="AK831" s="101">
        <f t="shared" si="72"/>
        <v>0.4</v>
      </c>
      <c r="AL831" s="100">
        <f>IFERROR(IF(AF831="Probabilidad",(S831-(+S831*AK831)),IF(AF831="Impacto",S831,"")),"")</f>
        <v>0.12</v>
      </c>
      <c r="AM831" s="100">
        <f>IFERROR(IF(AF831="Impacto",(Y831-(+Y831*AK831)),IF(AF831="Probabilidad",Y831,"")),"")</f>
        <v>0.4</v>
      </c>
      <c r="AN831" s="50" t="s">
        <v>223</v>
      </c>
      <c r="AO831" s="50" t="s">
        <v>245</v>
      </c>
      <c r="AP831" s="50" t="s">
        <v>241</v>
      </c>
      <c r="AQ831" s="50" t="s">
        <v>226</v>
      </c>
      <c r="AR831" s="1764" t="s">
        <v>2254</v>
      </c>
      <c r="AS831" s="1035">
        <f>S831</f>
        <v>0.2</v>
      </c>
      <c r="AT831" s="1035">
        <f>IF(AL831="","",MIN(AL831:AL836))</f>
        <v>5.04E-2</v>
      </c>
      <c r="AU831" s="1032" t="str">
        <f>IFERROR(IF(AT831="","",IF(AT831&lt;=0.2,"Muy Baja",IF(AT831&lt;=0.4,"Baja",IF(AT831&lt;=0.6,"Media",IF(AT831&lt;=0.8,"Alta","Muy Alta"))))),"")</f>
        <v>Muy Baja</v>
      </c>
      <c r="AV831" s="1035">
        <f>Y831</f>
        <v>0.4</v>
      </c>
      <c r="AW831" s="1035">
        <f>IF(AM831="","",MIN(AM831:AM836))</f>
        <v>0.4</v>
      </c>
      <c r="AX831" s="1032" t="str">
        <f>IFERROR(IF(AW831="","",IF(AW831&lt;=0.2,"Leve",IF(AW831&lt;=0.4,"Menor",IF(AW831&lt;=0.6,"Moderado",IF(AW831&lt;=0.8,"Mayor","Catastrófico"))))),"")</f>
        <v>Menor</v>
      </c>
      <c r="AY831" s="1032" t="str">
        <f>AA831</f>
        <v>Bajo</v>
      </c>
      <c r="AZ831" s="1032" t="str">
        <f>IFERROR(IF(OR(AND(AU831="Muy Baja",AX831="Leve"),AND(AU831="Muy Baja",AX831="Menor"),AND(AU831="Baja",AX831="Leve")),"Bajo",IF(OR(AND(AU831="Muy baja",AX831="Moderado"),AND(AU831="Baja",AX831="Menor"),AND(AU831="Baja",AX831="Moderado"),AND(AU831="Media",AX831="Leve"),AND(AU831="Media",AX831="Menor"),AND(AU831="Media",AX831="Moderado"),AND(AU831="Alta",AX831="Leve"),AND(AU831="Alta",AX831="Menor")),"Moderado",IF(OR(AND(AU831="Muy Baja",AX831="Mayor"),AND(AU831="Baja",AX831="Mayor"),AND(AU831="Media",AX831="Mayor"),AND(AU831="Alta",AX831="Moderado"),AND(AU831="Alta",AX831="Mayor"),AND(AU831="Muy Alta",AX831="Leve"),AND(AU831="Muy Alta",AX831="Menor"),AND(AU831="Muy Alta",AX831="Moderado"),AND(AU831="Muy Alta",AX831="Mayor")),"Alto",IF(OR(AND(AU831="Muy Baja",AX831="Catastrófico"),AND(AU831="Baja",AX831="Catastrófico"),AND(AU831="Media",AX831="Catastrófico"),AND(AU831="Alta",AX831="Catastrófico"),AND(AU831="Muy Alta",AX831="Catastrófico")),"Extremo","")))),"")</f>
        <v>Bajo</v>
      </c>
      <c r="BA831" s="1015" t="s">
        <v>255</v>
      </c>
      <c r="BB831" s="46"/>
      <c r="BC831" s="46"/>
      <c r="BD831" s="103" t="str">
        <f t="shared" si="68"/>
        <v/>
      </c>
      <c r="BE831" s="9"/>
      <c r="BF831" s="9"/>
      <c r="BG831" s="9"/>
      <c r="BH831" s="9"/>
      <c r="BI831" s="46"/>
      <c r="BJ831" s="46"/>
      <c r="BK831" s="46"/>
      <c r="BL831" s="46"/>
      <c r="BM831" s="48"/>
      <c r="BN831" s="48"/>
      <c r="BO831" s="48"/>
      <c r="BP831" s="48"/>
      <c r="BQ831" s="104"/>
      <c r="BR831" s="797"/>
      <c r="BS831" s="883"/>
      <c r="BT831" s="883"/>
      <c r="BU831" s="1050"/>
      <c r="BV831" s="1075"/>
      <c r="BW831" s="1075"/>
      <c r="BX831" s="1874"/>
      <c r="BY831" s="1852"/>
      <c r="BZ831" s="997"/>
    </row>
    <row r="832" spans="1:78" ht="167" x14ac:dyDescent="0.2">
      <c r="A832" s="1817"/>
      <c r="B832" s="1818"/>
      <c r="C832" s="1819"/>
      <c r="D832" s="1820"/>
      <c r="E832" s="1004"/>
      <c r="F832" s="1759"/>
      <c r="G832" s="995"/>
      <c r="H832" s="1013"/>
      <c r="I832" s="1774"/>
      <c r="J832" s="1767"/>
      <c r="K832" s="1022"/>
      <c r="L832" s="995"/>
      <c r="M832" s="1169"/>
      <c r="N832" s="995"/>
      <c r="O832" s="995"/>
      <c r="P832" s="1191"/>
      <c r="Q832" s="1827"/>
      <c r="R832" s="1774"/>
      <c r="S832" s="1825"/>
      <c r="T832" s="1774"/>
      <c r="U832" s="1825"/>
      <c r="V832" s="1774"/>
      <c r="W832" s="1825"/>
      <c r="X832" s="1781"/>
      <c r="Y832" s="1825"/>
      <c r="Z832" s="1825"/>
      <c r="AA832" s="1769"/>
      <c r="AB832" s="812">
        <v>2</v>
      </c>
      <c r="AC832" s="893" t="s">
        <v>2264</v>
      </c>
      <c r="AD832" s="774">
        <v>1</v>
      </c>
      <c r="AE832" s="774" t="s">
        <v>1656</v>
      </c>
      <c r="AF832" s="813" t="str">
        <f t="shared" si="69"/>
        <v>Probabilidad</v>
      </c>
      <c r="AG832" s="780" t="s">
        <v>221</v>
      </c>
      <c r="AH832" s="790">
        <f t="shared" si="70"/>
        <v>0.25</v>
      </c>
      <c r="AI832" s="780" t="s">
        <v>222</v>
      </c>
      <c r="AJ832" s="790">
        <f t="shared" si="71"/>
        <v>0.15</v>
      </c>
      <c r="AK832" s="814">
        <f t="shared" si="72"/>
        <v>0.4</v>
      </c>
      <c r="AL832" s="815">
        <f>IFERROR(IF(AND(AF831="Probabilidad",AF832="Probabilidad"),(AL831-(+AL831*AK832)),IF(AF832="Probabilidad",(S831-(+S831*AK832)),IF(AF832="Impacto",AL831,""))),"")</f>
        <v>7.1999999999999995E-2</v>
      </c>
      <c r="AM832" s="815">
        <f>IFERROR(IF(AND(AF831="Impacto",AF832="Impacto"),(AM831-(+AM831*AK832)),IF(AF832="Impacto",(Y831-(Y831*AK832)),IF(AF832="Probabilidad",AM831,""))),"")</f>
        <v>0.4</v>
      </c>
      <c r="AN832" s="751" t="s">
        <v>223</v>
      </c>
      <c r="AO832" s="751" t="s">
        <v>291</v>
      </c>
      <c r="AP832" s="751" t="s">
        <v>225</v>
      </c>
      <c r="AQ832" s="751" t="s">
        <v>226</v>
      </c>
      <c r="AR832" s="1013"/>
      <c r="AS832" s="1767"/>
      <c r="AT832" s="1767"/>
      <c r="AU832" s="1769"/>
      <c r="AV832" s="1767"/>
      <c r="AW832" s="1767"/>
      <c r="AX832" s="1769"/>
      <c r="AY832" s="1769"/>
      <c r="AZ832" s="1769"/>
      <c r="BA832" s="1774"/>
      <c r="BB832" s="789"/>
      <c r="BC832" s="789"/>
      <c r="BD832" s="822" t="str">
        <f t="shared" si="68"/>
        <v/>
      </c>
      <c r="BE832" s="774"/>
      <c r="BF832" s="774"/>
      <c r="BG832" s="774"/>
      <c r="BH832" s="774"/>
      <c r="BI832" s="789"/>
      <c r="BJ832" s="789"/>
      <c r="BK832" s="789"/>
      <c r="BL832" s="789"/>
      <c r="BM832" s="791"/>
      <c r="BN832" s="791"/>
      <c r="BO832" s="791"/>
      <c r="BP832" s="791"/>
      <c r="BQ832" s="792"/>
      <c r="BR832" s="796"/>
      <c r="BS832" s="884"/>
      <c r="BT832" s="884"/>
      <c r="BU832" s="1051"/>
      <c r="BV832" s="1191"/>
      <c r="BW832" s="1191"/>
      <c r="BX832" s="1875"/>
      <c r="BY832" s="1853"/>
      <c r="BZ832" s="998"/>
    </row>
    <row r="833" spans="1:78" ht="167" x14ac:dyDescent="0.2">
      <c r="A833" s="1817"/>
      <c r="B833" s="1818"/>
      <c r="C833" s="1819"/>
      <c r="D833" s="1820"/>
      <c r="E833" s="1004"/>
      <c r="F833" s="1759"/>
      <c r="G833" s="995"/>
      <c r="H833" s="1013"/>
      <c r="I833" s="1774"/>
      <c r="J833" s="1767"/>
      <c r="K833" s="1022"/>
      <c r="L833" s="995"/>
      <c r="M833" s="1169"/>
      <c r="N833" s="995"/>
      <c r="O833" s="995"/>
      <c r="P833" s="1191"/>
      <c r="Q833" s="1827"/>
      <c r="R833" s="1774"/>
      <c r="S833" s="1825"/>
      <c r="T833" s="1774"/>
      <c r="U833" s="1825"/>
      <c r="V833" s="1774"/>
      <c r="W833" s="1825"/>
      <c r="X833" s="1781"/>
      <c r="Y833" s="1825"/>
      <c r="Z833" s="1825"/>
      <c r="AA833" s="1769"/>
      <c r="AB833" s="812">
        <v>3</v>
      </c>
      <c r="AC833" s="959" t="s">
        <v>2045</v>
      </c>
      <c r="AD833" s="761">
        <v>3</v>
      </c>
      <c r="AE833" s="761" t="s">
        <v>1552</v>
      </c>
      <c r="AF833" s="813" t="str">
        <f t="shared" si="69"/>
        <v>Probabilidad</v>
      </c>
      <c r="AG833" s="780" t="s">
        <v>281</v>
      </c>
      <c r="AH833" s="790">
        <f t="shared" si="70"/>
        <v>0.15</v>
      </c>
      <c r="AI833" s="780" t="s">
        <v>222</v>
      </c>
      <c r="AJ833" s="790">
        <f t="shared" si="71"/>
        <v>0.15</v>
      </c>
      <c r="AK833" s="814">
        <f t="shared" si="72"/>
        <v>0.3</v>
      </c>
      <c r="AL833" s="815">
        <f>IFERROR(IF(AND(AF832="Probabilidad",AF833="Probabilidad"),(AL832-(+AL832*AK833)),IF(AND(AF832="Impacto",AF833="Probabilidad"),(AL831-(+AL831*AK833)),IF(AF833="Impacto",AL832,""))),"")</f>
        <v>5.04E-2</v>
      </c>
      <c r="AM833" s="815">
        <f>IFERROR(IF(AND(AF832="Impacto",AF833="Impacto"),(AM832-(+AM832*AK833)),IF(AND(AF832="Probabilidad",AF833="Impacto"),(AM831-(+AM831*AK833)),IF(AF833="Probabilidad",AM832,""))),"")</f>
        <v>0.4</v>
      </c>
      <c r="AN833" s="751" t="s">
        <v>859</v>
      </c>
      <c r="AO833" s="751" t="s">
        <v>291</v>
      </c>
      <c r="AP833" s="751" t="s">
        <v>225</v>
      </c>
      <c r="AQ833" s="751" t="s">
        <v>226</v>
      </c>
      <c r="AR833" s="1013"/>
      <c r="AS833" s="1767"/>
      <c r="AT833" s="1767"/>
      <c r="AU833" s="1769"/>
      <c r="AV833" s="1767"/>
      <c r="AW833" s="1767"/>
      <c r="AX833" s="1769"/>
      <c r="AY833" s="1769"/>
      <c r="AZ833" s="1769"/>
      <c r="BA833" s="1774"/>
      <c r="BB833" s="789"/>
      <c r="BC833" s="789"/>
      <c r="BD833" s="822" t="str">
        <f t="shared" si="68"/>
        <v/>
      </c>
      <c r="BE833" s="774"/>
      <c r="BF833" s="774"/>
      <c r="BG833" s="774"/>
      <c r="BH833" s="774"/>
      <c r="BI833" s="789"/>
      <c r="BJ833" s="789"/>
      <c r="BK833" s="789"/>
      <c r="BL833" s="789"/>
      <c r="BM833" s="791"/>
      <c r="BN833" s="791"/>
      <c r="BO833" s="791"/>
      <c r="BP833" s="791"/>
      <c r="BQ833" s="792"/>
      <c r="BR833" s="796"/>
      <c r="BS833" s="884"/>
      <c r="BT833" s="884"/>
      <c r="BU833" s="1051"/>
      <c r="BV833" s="1191"/>
      <c r="BW833" s="1191"/>
      <c r="BX833" s="1875"/>
      <c r="BY833" s="1853"/>
      <c r="BZ833" s="998"/>
    </row>
    <row r="834" spans="1:78" ht="16" x14ac:dyDescent="0.2">
      <c r="A834" s="1817"/>
      <c r="B834" s="1818"/>
      <c r="C834" s="1819"/>
      <c r="D834" s="1820"/>
      <c r="E834" s="1004"/>
      <c r="F834" s="1759"/>
      <c r="G834" s="995"/>
      <c r="H834" s="1013"/>
      <c r="I834" s="1774"/>
      <c r="J834" s="1767"/>
      <c r="K834" s="1022"/>
      <c r="L834" s="995"/>
      <c r="M834" s="1169"/>
      <c r="N834" s="995"/>
      <c r="O834" s="995"/>
      <c r="P834" s="1191"/>
      <c r="Q834" s="1827"/>
      <c r="R834" s="1774"/>
      <c r="S834" s="1825"/>
      <c r="T834" s="1774"/>
      <c r="U834" s="1825"/>
      <c r="V834" s="1774"/>
      <c r="W834" s="1825"/>
      <c r="X834" s="1781"/>
      <c r="Y834" s="1825"/>
      <c r="Z834" s="1825"/>
      <c r="AA834" s="1769"/>
      <c r="AB834" s="812">
        <v>4</v>
      </c>
      <c r="AC834" s="893"/>
      <c r="AD834" s="774"/>
      <c r="AE834" s="774"/>
      <c r="AF834" s="813" t="str">
        <f t="shared" si="69"/>
        <v/>
      </c>
      <c r="AG834" s="780"/>
      <c r="AH834" s="790" t="str">
        <f t="shared" si="70"/>
        <v/>
      </c>
      <c r="AI834" s="780"/>
      <c r="AJ834" s="790" t="str">
        <f t="shared" si="71"/>
        <v/>
      </c>
      <c r="AK834" s="814" t="str">
        <f t="shared" si="72"/>
        <v/>
      </c>
      <c r="AL834" s="815" t="str">
        <f>IFERROR(IF(AND(AF833="Probabilidad",AF834="Probabilidad"),(AL833-(+AL833*AK834)),IF(AND(AF833="Impacto",AF834="Probabilidad"),(AL832-(+AL832*AK834)),IF(AF834="Impacto",AL833,""))),"")</f>
        <v/>
      </c>
      <c r="AM834" s="817" t="str">
        <f>IFERROR(IF(AND(AF833="Impacto",AF834="Impacto"),(AM833-(+AM833*AK834)),IF(AND(AF833="Probabilidad",AF834="Impacto"),(AM832-(+AM832*AK834)),IF(AF834="Probabilidad",AM833,""))),"")</f>
        <v/>
      </c>
      <c r="AN834" s="751"/>
      <c r="AO834" s="751"/>
      <c r="AP834" s="751"/>
      <c r="AQ834" s="751"/>
      <c r="AR834" s="1013"/>
      <c r="AS834" s="1767"/>
      <c r="AT834" s="1767"/>
      <c r="AU834" s="1769"/>
      <c r="AV834" s="1767"/>
      <c r="AW834" s="1767"/>
      <c r="AX834" s="1769"/>
      <c r="AY834" s="1769"/>
      <c r="AZ834" s="1769"/>
      <c r="BA834" s="1774"/>
      <c r="BB834" s="789"/>
      <c r="BC834" s="789"/>
      <c r="BD834" s="822" t="str">
        <f t="shared" si="68"/>
        <v/>
      </c>
      <c r="BE834" s="774"/>
      <c r="BF834" s="774"/>
      <c r="BG834" s="774"/>
      <c r="BH834" s="774"/>
      <c r="BI834" s="789"/>
      <c r="BJ834" s="789"/>
      <c r="BK834" s="789"/>
      <c r="BL834" s="789"/>
      <c r="BM834" s="791"/>
      <c r="BN834" s="791"/>
      <c r="BO834" s="791"/>
      <c r="BP834" s="791"/>
      <c r="BQ834" s="792"/>
      <c r="BR834" s="796"/>
      <c r="BS834" s="884"/>
      <c r="BT834" s="884"/>
      <c r="BU834" s="1051"/>
      <c r="BV834" s="1191"/>
      <c r="BW834" s="1191"/>
      <c r="BX834" s="1875"/>
      <c r="BY834" s="1853"/>
      <c r="BZ834" s="998"/>
    </row>
    <row r="835" spans="1:78" ht="16" x14ac:dyDescent="0.2">
      <c r="A835" s="1817"/>
      <c r="B835" s="1818"/>
      <c r="C835" s="1819"/>
      <c r="D835" s="1820"/>
      <c r="E835" s="1004"/>
      <c r="F835" s="1759"/>
      <c r="G835" s="995"/>
      <c r="H835" s="1013"/>
      <c r="I835" s="1774"/>
      <c r="J835" s="1767"/>
      <c r="K835" s="1022"/>
      <c r="L835" s="995"/>
      <c r="M835" s="1169"/>
      <c r="N835" s="995"/>
      <c r="O835" s="995"/>
      <c r="P835" s="1191"/>
      <c r="Q835" s="1827"/>
      <c r="R835" s="1774"/>
      <c r="S835" s="1825"/>
      <c r="T835" s="1774"/>
      <c r="U835" s="1825"/>
      <c r="V835" s="1774"/>
      <c r="W835" s="1825"/>
      <c r="X835" s="1781"/>
      <c r="Y835" s="1825"/>
      <c r="Z835" s="1825"/>
      <c r="AA835" s="1769"/>
      <c r="AB835" s="812">
        <v>5</v>
      </c>
      <c r="AC835" s="893"/>
      <c r="AD835" s="774"/>
      <c r="AE835" s="774"/>
      <c r="AF835" s="813" t="str">
        <f t="shared" si="69"/>
        <v/>
      </c>
      <c r="AG835" s="780"/>
      <c r="AH835" s="790" t="str">
        <f t="shared" si="70"/>
        <v/>
      </c>
      <c r="AI835" s="780"/>
      <c r="AJ835" s="790" t="str">
        <f t="shared" si="71"/>
        <v/>
      </c>
      <c r="AK835" s="814" t="str">
        <f t="shared" si="72"/>
        <v/>
      </c>
      <c r="AL835" s="815" t="str">
        <f>IFERROR(IF(AND(AF834="Probabilidad",AF835="Probabilidad"),(AL834-(+AL834*AK835)),IF(AND(AF834="Impacto",AF835="Probabilidad"),(AL833-(+AL833*AK835)),IF(AF835="Impacto",AL834,""))),"")</f>
        <v/>
      </c>
      <c r="AM835" s="815" t="str">
        <f>IFERROR(IF(AND(AF834="Impacto",AF835="Impacto"),(AM834-(+AM834*AK835)),IF(AND(AF834="Probabilidad",AF835="Impacto"),(AM833-(+AM833*AK835)),IF(AF835="Probabilidad",AM834,""))),"")</f>
        <v/>
      </c>
      <c r="AN835" s="751"/>
      <c r="AO835" s="751"/>
      <c r="AP835" s="751"/>
      <c r="AQ835" s="751"/>
      <c r="AR835" s="1013"/>
      <c r="AS835" s="1767"/>
      <c r="AT835" s="1767"/>
      <c r="AU835" s="1769"/>
      <c r="AV835" s="1767"/>
      <c r="AW835" s="1767"/>
      <c r="AX835" s="1769"/>
      <c r="AY835" s="1769"/>
      <c r="AZ835" s="1769"/>
      <c r="BA835" s="1774"/>
      <c r="BB835" s="789"/>
      <c r="BC835" s="789"/>
      <c r="BD835" s="822" t="str">
        <f t="shared" si="68"/>
        <v/>
      </c>
      <c r="BE835" s="774"/>
      <c r="BF835" s="774"/>
      <c r="BG835" s="774"/>
      <c r="BH835" s="774"/>
      <c r="BI835" s="789"/>
      <c r="BJ835" s="789"/>
      <c r="BK835" s="789"/>
      <c r="BL835" s="789"/>
      <c r="BM835" s="791"/>
      <c r="BN835" s="791"/>
      <c r="BO835" s="791"/>
      <c r="BP835" s="791"/>
      <c r="BQ835" s="792"/>
      <c r="BR835" s="796"/>
      <c r="BS835" s="884"/>
      <c r="BT835" s="884"/>
      <c r="BU835" s="1051"/>
      <c r="BV835" s="1191"/>
      <c r="BW835" s="1191"/>
      <c r="BX835" s="1875"/>
      <c r="BY835" s="1853"/>
      <c r="BZ835" s="998"/>
    </row>
    <row r="836" spans="1:78" ht="17" thickBot="1" x14ac:dyDescent="0.25">
      <c r="A836" s="1817"/>
      <c r="B836" s="1818"/>
      <c r="C836" s="1819"/>
      <c r="D836" s="1821"/>
      <c r="E836" s="1005"/>
      <c r="F836" s="1760"/>
      <c r="G836" s="996"/>
      <c r="H836" s="1014"/>
      <c r="I836" s="1775"/>
      <c r="J836" s="1768"/>
      <c r="K836" s="1023"/>
      <c r="L836" s="996"/>
      <c r="M836" s="1170"/>
      <c r="N836" s="996"/>
      <c r="O836" s="996"/>
      <c r="P836" s="1192"/>
      <c r="Q836" s="1828"/>
      <c r="R836" s="1775"/>
      <c r="S836" s="1826"/>
      <c r="T836" s="1775"/>
      <c r="U836" s="1826"/>
      <c r="V836" s="1775"/>
      <c r="W836" s="1826"/>
      <c r="X836" s="1782"/>
      <c r="Y836" s="1826"/>
      <c r="Z836" s="1826"/>
      <c r="AA836" s="1770"/>
      <c r="AB836" s="773">
        <v>6</v>
      </c>
      <c r="AC836" s="946"/>
      <c r="AD836" s="757"/>
      <c r="AE836" s="757"/>
      <c r="AF836" s="896" t="str">
        <f t="shared" si="69"/>
        <v/>
      </c>
      <c r="AG836" s="888"/>
      <c r="AH836" s="887" t="str">
        <f t="shared" si="70"/>
        <v/>
      </c>
      <c r="AI836" s="888"/>
      <c r="AJ836" s="887" t="str">
        <f t="shared" si="71"/>
        <v/>
      </c>
      <c r="AK836" s="889" t="str">
        <f t="shared" si="72"/>
        <v/>
      </c>
      <c r="AL836" s="815" t="str">
        <f>IFERROR(IF(AND(AF835="Probabilidad",AF836="Probabilidad"),(AL835-(+AL835*AK836)),IF(AND(AF835="Impacto",AF836="Probabilidad"),(AL834-(+AL834*AK836)),IF(AF836="Impacto",AL835,""))),"")</f>
        <v/>
      </c>
      <c r="AM836" s="815" t="str">
        <f>IFERROR(IF(AND(AF835="Impacto",AF836="Impacto"),(AM835-(+AM835*AK836)),IF(AND(AF835="Probabilidad",AF836="Impacto"),(AM834-(+AM834*AK836)),IF(AF836="Probabilidad",AM835,""))),"")</f>
        <v/>
      </c>
      <c r="AN836" s="51"/>
      <c r="AO836" s="51"/>
      <c r="AP836" s="51"/>
      <c r="AQ836" s="51"/>
      <c r="AR836" s="1014"/>
      <c r="AS836" s="1768"/>
      <c r="AT836" s="1768"/>
      <c r="AU836" s="1770"/>
      <c r="AV836" s="1768"/>
      <c r="AW836" s="1768"/>
      <c r="AX836" s="1770"/>
      <c r="AY836" s="1770"/>
      <c r="AZ836" s="1770"/>
      <c r="BA836" s="1775"/>
      <c r="BB836" s="770"/>
      <c r="BC836" s="770"/>
      <c r="BD836" s="762" t="str">
        <f t="shared" si="68"/>
        <v/>
      </c>
      <c r="BE836" s="757"/>
      <c r="BF836" s="757"/>
      <c r="BG836" s="757"/>
      <c r="BH836" s="757"/>
      <c r="BI836" s="770"/>
      <c r="BJ836" s="770"/>
      <c r="BK836" s="770"/>
      <c r="BL836" s="770"/>
      <c r="BM836" s="749"/>
      <c r="BN836" s="749"/>
      <c r="BO836" s="749"/>
      <c r="BP836" s="749"/>
      <c r="BQ836" s="766"/>
      <c r="BR836" s="890"/>
      <c r="BS836" s="891"/>
      <c r="BT836" s="891"/>
      <c r="BU836" s="1052"/>
      <c r="BV836" s="1192"/>
      <c r="BW836" s="1192"/>
      <c r="BX836" s="1876"/>
      <c r="BY836" s="1854"/>
      <c r="BZ836" s="999"/>
    </row>
    <row r="837" spans="1:78" ht="167" x14ac:dyDescent="0.2">
      <c r="A837" s="1817"/>
      <c r="B837" s="1818"/>
      <c r="C837" s="1819"/>
      <c r="D837" s="1000" t="s">
        <v>1387</v>
      </c>
      <c r="E837" s="1003" t="s">
        <v>1064</v>
      </c>
      <c r="F837" s="1006">
        <v>9</v>
      </c>
      <c r="G837" s="994" t="s">
        <v>2287</v>
      </c>
      <c r="H837" s="1012" t="s">
        <v>1242</v>
      </c>
      <c r="I837" s="1015" t="s">
        <v>1218</v>
      </c>
      <c r="J837" s="1812" t="str">
        <f>IF(D837="","",IF(D837="RG",[1]Árbol!A848,IF(D837="RIC",[1]Árbol!A848,IF(D837="RLAFT",[1]Árbol!A848,IF(D837="RF",[1]Árbol!A848,IF(I837="","",(CONCATENATE(I837," ",$M$3," ",G837," ",$M$4," ",O837," ",$M$5," ",N837))))))))</f>
        <v>Pérdida de confidencialidad e integridad de Informes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37" s="1021" t="s">
        <v>313</v>
      </c>
      <c r="L837" s="994" t="s">
        <v>562</v>
      </c>
      <c r="M837" s="1168" t="s">
        <v>1389</v>
      </c>
      <c r="N837" s="1081" t="s">
        <v>2047</v>
      </c>
      <c r="O837" s="994" t="s">
        <v>1789</v>
      </c>
      <c r="P837" s="1075" t="s">
        <v>1392</v>
      </c>
      <c r="Q837" s="1075" t="s">
        <v>1392</v>
      </c>
      <c r="R837" s="1015" t="s">
        <v>217</v>
      </c>
      <c r="S837" s="1824">
        <f>IF(R837="Muy Alta",100%,IF(R837="Alta",80%,IF(R837="Media",60%,IF(R837="Baja",40%,IF(R837="Muy Baja",20%,"")))))</f>
        <v>0.6</v>
      </c>
      <c r="T837" s="1015" t="s">
        <v>251</v>
      </c>
      <c r="U837" s="1824">
        <f>IF(T837="Catastrófico",100%,IF(T837="Mayor",80%,IF(T837="Moderado",60%,IF(T837="Menor",40%,IF(T837="Leve",20%,"")))))</f>
        <v>0.4</v>
      </c>
      <c r="V837" s="1015" t="s">
        <v>218</v>
      </c>
      <c r="W837" s="1824">
        <f>IF(V837="Catastrófico",100%,IF(V837="Mayor",80%,IF(V837="Moderado",60%,IF(V837="Menor",40%,IF(V837="Leve",20%,"")))))</f>
        <v>0.6</v>
      </c>
      <c r="X837" s="1029" t="str">
        <f>IF(Y837=100%,"Catastrófico",IF(Y837=80%,"Mayor",IF(Y837=60%,"Moderado",IF(Y837=40%,"Menor",IF(Y837=20%,"Leve","")))))</f>
        <v>Moderado</v>
      </c>
      <c r="Y837" s="1824">
        <f>IF(AND(U837="",W837=""),"",MAX(U837,W837))</f>
        <v>0.6</v>
      </c>
      <c r="Z837" s="1824" t="str">
        <f>CONCATENATE(R837,X837)</f>
        <v>MediaModerado</v>
      </c>
      <c r="AA837" s="1032" t="str">
        <f>IF(Z837="Muy AltaLeve","Alto",IF(Z837="Muy AltaMenor","Alto",IF(Z837="Muy AltaModerado","Alto",IF(Z837="Muy AltaMayor","Alto",IF(Z837="Muy AltaCatastrófico","Extremo",IF(Z837="AltaLeve","Moderado",IF(Z837="AltaMenor","Moderado",IF(Z837="AltaModerado","Alto",IF(Z837="AltaMayor","Alto",IF(Z837="AltaCatastrófico","Extremo",IF(Z837="MediaLeve","Moderado",IF(Z837="MediaMenor","Moderado",IF(Z837="MediaModerado","Moderado",IF(Z837="MediaMayor","Alto",IF(Z837="MediaCatastrófico","Extremo",IF(Z837="BajaLeve","Bajo",IF(Z837="BajaMenor","Moderado",IF(Z837="BajaModerado","Moderado",IF(Z837="BajaMayor","Alto",IF(Z837="BajaCatastrófico","Extremo",IF(Z837="Muy BajaLeve","Bajo",IF(Z837="Muy BajaMenor","Bajo",IF(Z837="Muy BajaModerado","Moderado",IF(Z837="Muy BajaMayor","Alto",IF(Z837="Muy BajaCatastrófico","Extremo","")))))))))))))))))))))))))</f>
        <v>Moderado</v>
      </c>
      <c r="AB837" s="97">
        <v>1</v>
      </c>
      <c r="AC837" s="964" t="s">
        <v>2253</v>
      </c>
      <c r="AD837" s="230">
        <v>1</v>
      </c>
      <c r="AE837" s="12" t="s">
        <v>1656</v>
      </c>
      <c r="AF837" s="231" t="str">
        <f t="shared" si="69"/>
        <v>Probabilidad</v>
      </c>
      <c r="AG837" s="232" t="s">
        <v>221</v>
      </c>
      <c r="AH837" s="787">
        <f t="shared" si="70"/>
        <v>0.25</v>
      </c>
      <c r="AI837" s="232" t="s">
        <v>222</v>
      </c>
      <c r="AJ837" s="787">
        <f t="shared" si="71"/>
        <v>0.15</v>
      </c>
      <c r="AK837" s="101">
        <f t="shared" si="72"/>
        <v>0.4</v>
      </c>
      <c r="AL837" s="100">
        <f>IFERROR(IF(AF837="Probabilidad",(S837-(+S837*AK837)),IF(AF837="Impacto",S837,"")),"")</f>
        <v>0.36</v>
      </c>
      <c r="AM837" s="100">
        <f>IFERROR(IF(AF837="Impacto",(Y837-(+Y837*AK837)),IF(AF837="Probabilidad",Y837,"")),"")</f>
        <v>0.6</v>
      </c>
      <c r="AN837" s="50" t="s">
        <v>223</v>
      </c>
      <c r="AO837" s="50" t="s">
        <v>291</v>
      </c>
      <c r="AP837" s="50" t="s">
        <v>241</v>
      </c>
      <c r="AQ837" s="50" t="s">
        <v>226</v>
      </c>
      <c r="AR837" s="1764" t="s">
        <v>2254</v>
      </c>
      <c r="AS837" s="1035">
        <f>S837</f>
        <v>0.6</v>
      </c>
      <c r="AT837" s="1035">
        <f>IF(AL837="","",MIN(AL837:AL842))</f>
        <v>0.252</v>
      </c>
      <c r="AU837" s="1032" t="str">
        <f>IFERROR(IF(AT837="","",IF(AT837&lt;=0.2,"Muy Baja",IF(AT837&lt;=0.4,"Baja",IF(AT837&lt;=0.6,"Media",IF(AT837&lt;=0.8,"Alta","Muy Alta"))))),"")</f>
        <v>Baja</v>
      </c>
      <c r="AV837" s="1035">
        <f>Y837</f>
        <v>0.6</v>
      </c>
      <c r="AW837" s="1035">
        <f>IF(AM837="","",MIN(AM837:AM842))</f>
        <v>0.44999999999999996</v>
      </c>
      <c r="AX837" s="1032" t="str">
        <f>IFERROR(IF(AW837="","",IF(AW837&lt;=0.2,"Leve",IF(AW837&lt;=0.4,"Menor",IF(AW837&lt;=0.6,"Moderado",IF(AW837&lt;=0.8,"Mayor","Catastrófico"))))),"")</f>
        <v>Moderado</v>
      </c>
      <c r="AY837" s="1032" t="str">
        <f>AA837</f>
        <v>Moderado</v>
      </c>
      <c r="AZ837" s="1032" t="str">
        <f>IFERROR(IF(OR(AND(AU837="Muy Baja",AX837="Leve"),AND(AU837="Muy Baja",AX837="Menor"),AND(AU837="Baja",AX837="Leve")),"Bajo",IF(OR(AND(AU837="Muy baja",AX837="Moderado"),AND(AU837="Baja",AX837="Menor"),AND(AU837="Baja",AX837="Moderado"),AND(AU837="Media",AX837="Leve"),AND(AU837="Media",AX837="Menor"),AND(AU837="Media",AX837="Moderado"),AND(AU837="Alta",AX837="Leve"),AND(AU837="Alta",AX837="Menor")),"Moderado",IF(OR(AND(AU837="Muy Baja",AX837="Mayor"),AND(AU837="Baja",AX837="Mayor"),AND(AU837="Media",AX837="Mayor"),AND(AU837="Alta",AX837="Moderado"),AND(AU837="Alta",AX837="Mayor"),AND(AU837="Muy Alta",AX837="Leve"),AND(AU837="Muy Alta",AX837="Menor"),AND(AU837="Muy Alta",AX837="Moderado"),AND(AU837="Muy Alta",AX837="Mayor")),"Alto",IF(OR(AND(AU837="Muy Baja",AX837="Catastrófico"),AND(AU837="Baja",AX837="Catastrófico"),AND(AU837="Media",AX837="Catastrófico"),AND(AU837="Alta",AX837="Catastrófico"),AND(AU837="Muy Alta",AX837="Catastrófico")),"Extremo","")))),"")</f>
        <v>Moderado</v>
      </c>
      <c r="BA837" s="1015" t="s">
        <v>228</v>
      </c>
      <c r="BB837" s="46" t="s">
        <v>2266</v>
      </c>
      <c r="BC837" s="46" t="s">
        <v>2256</v>
      </c>
      <c r="BD837" s="103">
        <f t="shared" si="68"/>
        <v>2</v>
      </c>
      <c r="BE837" s="9"/>
      <c r="BF837" s="9">
        <v>1</v>
      </c>
      <c r="BG837" s="9"/>
      <c r="BH837" s="9">
        <v>1</v>
      </c>
      <c r="BI837" s="46" t="s">
        <v>1043</v>
      </c>
      <c r="BJ837" s="46" t="s">
        <v>2257</v>
      </c>
      <c r="BK837" s="46"/>
      <c r="BL837" s="46"/>
      <c r="BM837" s="48"/>
      <c r="BN837" s="48"/>
      <c r="BO837" s="48"/>
      <c r="BP837" s="48"/>
      <c r="BQ837" s="104"/>
      <c r="BR837" s="797"/>
      <c r="BS837" s="883"/>
      <c r="BT837" s="883"/>
      <c r="BU837" s="1050"/>
      <c r="BV837" s="1075"/>
      <c r="BW837" s="1075"/>
      <c r="BX837" s="1836"/>
      <c r="BY837" s="1852"/>
      <c r="BZ837" s="997"/>
    </row>
    <row r="838" spans="1:78" ht="167" x14ac:dyDescent="0.2">
      <c r="A838" s="1817"/>
      <c r="B838" s="1818"/>
      <c r="C838" s="1819"/>
      <c r="D838" s="1820"/>
      <c r="E838" s="1004"/>
      <c r="F838" s="1759"/>
      <c r="G838" s="995"/>
      <c r="H838" s="1013"/>
      <c r="I838" s="1774"/>
      <c r="J838" s="1767"/>
      <c r="K838" s="1022"/>
      <c r="L838" s="995"/>
      <c r="M838" s="1169"/>
      <c r="N838" s="1082"/>
      <c r="O838" s="995"/>
      <c r="P838" s="1191"/>
      <c r="Q838" s="1191"/>
      <c r="R838" s="1774"/>
      <c r="S838" s="1825"/>
      <c r="T838" s="1774"/>
      <c r="U838" s="1825"/>
      <c r="V838" s="1774"/>
      <c r="W838" s="1825"/>
      <c r="X838" s="1781"/>
      <c r="Y838" s="1825"/>
      <c r="Z838" s="1825"/>
      <c r="AA838" s="1769"/>
      <c r="AB838" s="812">
        <v>2</v>
      </c>
      <c r="AC838" s="964" t="s">
        <v>2054</v>
      </c>
      <c r="AD838" s="898">
        <v>2</v>
      </c>
      <c r="AE838" s="774" t="s">
        <v>2055</v>
      </c>
      <c r="AF838" s="813" t="str">
        <f t="shared" si="69"/>
        <v>Impacto</v>
      </c>
      <c r="AG838" s="780" t="s">
        <v>264</v>
      </c>
      <c r="AH838" s="790">
        <f t="shared" si="70"/>
        <v>0.1</v>
      </c>
      <c r="AI838" s="780" t="s">
        <v>222</v>
      </c>
      <c r="AJ838" s="790">
        <f t="shared" si="71"/>
        <v>0.15</v>
      </c>
      <c r="AK838" s="814">
        <f t="shared" si="72"/>
        <v>0.25</v>
      </c>
      <c r="AL838" s="815">
        <f>IFERROR(IF(AND(AF837="Probabilidad",AF838="Probabilidad"),(AL837-(+AL837*AK838)),IF(AF838="Probabilidad",(S837-(+S837*AK838)),IF(AF838="Impacto",AL837,""))),"")</f>
        <v>0.36</v>
      </c>
      <c r="AM838" s="815">
        <f>IFERROR(IF(AND(AF837="Impacto",AF838="Impacto"),(AM837-(+AM837*AK838)),IF(AF838="Impacto",(Y837-(Y837*AK838)),IF(AF838="Probabilidad",AM837,""))),"")</f>
        <v>0.44999999999999996</v>
      </c>
      <c r="AN838" s="751" t="s">
        <v>223</v>
      </c>
      <c r="AO838" s="751" t="s">
        <v>291</v>
      </c>
      <c r="AP838" s="751" t="s">
        <v>241</v>
      </c>
      <c r="AQ838" s="751" t="s">
        <v>226</v>
      </c>
      <c r="AR838" s="1013"/>
      <c r="AS838" s="1767"/>
      <c r="AT838" s="1767"/>
      <c r="AU838" s="1769"/>
      <c r="AV838" s="1767"/>
      <c r="AW838" s="1767"/>
      <c r="AX838" s="1769"/>
      <c r="AY838" s="1769"/>
      <c r="AZ838" s="1769"/>
      <c r="BA838" s="1774"/>
      <c r="BB838" s="789" t="s">
        <v>2258</v>
      </c>
      <c r="BC838" s="789" t="s">
        <v>2259</v>
      </c>
      <c r="BD838" s="822">
        <f t="shared" si="68"/>
        <v>1</v>
      </c>
      <c r="BE838" s="774"/>
      <c r="BF838" s="774"/>
      <c r="BG838" s="774">
        <v>1</v>
      </c>
      <c r="BH838" s="774"/>
      <c r="BI838" s="789" t="s">
        <v>1043</v>
      </c>
      <c r="BJ838" s="789" t="s">
        <v>2257</v>
      </c>
      <c r="BK838" s="789"/>
      <c r="BL838" s="789"/>
      <c r="BM838" s="791"/>
      <c r="BN838" s="791"/>
      <c r="BO838" s="791"/>
      <c r="BP838" s="791"/>
      <c r="BQ838" s="792"/>
      <c r="BR838" s="796"/>
      <c r="BS838" s="884"/>
      <c r="BT838" s="884"/>
      <c r="BU838" s="1051"/>
      <c r="BV838" s="1191"/>
      <c r="BW838" s="1191"/>
      <c r="BX838" s="1837"/>
      <c r="BY838" s="1853"/>
      <c r="BZ838" s="998"/>
    </row>
    <row r="839" spans="1:78" ht="145" x14ac:dyDescent="0.2">
      <c r="A839" s="1817"/>
      <c r="B839" s="1818"/>
      <c r="C839" s="1819"/>
      <c r="D839" s="1820"/>
      <c r="E839" s="1004"/>
      <c r="F839" s="1759"/>
      <c r="G839" s="995"/>
      <c r="H839" s="1013"/>
      <c r="I839" s="1774"/>
      <c r="J839" s="1767"/>
      <c r="K839" s="1022"/>
      <c r="L839" s="995"/>
      <c r="M839" s="1169"/>
      <c r="N839" s="1082"/>
      <c r="O839" s="995"/>
      <c r="P839" s="1191"/>
      <c r="Q839" s="1191"/>
      <c r="R839" s="1774"/>
      <c r="S839" s="1825"/>
      <c r="T839" s="1774"/>
      <c r="U839" s="1825"/>
      <c r="V839" s="1774"/>
      <c r="W839" s="1825"/>
      <c r="X839" s="1781"/>
      <c r="Y839" s="1825"/>
      <c r="Z839" s="1825"/>
      <c r="AA839" s="1769"/>
      <c r="AB839" s="812">
        <v>3</v>
      </c>
      <c r="AC839" s="964" t="s">
        <v>1571</v>
      </c>
      <c r="AD839" s="898">
        <v>3</v>
      </c>
      <c r="AE839" s="774" t="s">
        <v>2055</v>
      </c>
      <c r="AF839" s="813" t="str">
        <f t="shared" si="69"/>
        <v>Probabilidad</v>
      </c>
      <c r="AG839" s="780" t="s">
        <v>281</v>
      </c>
      <c r="AH839" s="790">
        <f t="shared" si="70"/>
        <v>0.15</v>
      </c>
      <c r="AI839" s="780" t="s">
        <v>222</v>
      </c>
      <c r="AJ839" s="790">
        <f t="shared" si="71"/>
        <v>0.15</v>
      </c>
      <c r="AK839" s="814">
        <f t="shared" si="72"/>
        <v>0.3</v>
      </c>
      <c r="AL839" s="815">
        <f>IFERROR(IF(AND(AF838="Probabilidad",AF839="Probabilidad"),(AL838-(+AL838*AK839)),IF(AND(AF838="Impacto",AF839="Probabilidad"),(AL837-(+AL837*AK839)),IF(AF839="Impacto",AL838,""))),"")</f>
        <v>0.252</v>
      </c>
      <c r="AM839" s="815">
        <f>IFERROR(IF(AND(AF838="Impacto",AF839="Impacto"),(AM838-(+AM838*AK839)),IF(AND(AF838="Probabilidad",AF839="Impacto"),(AM837-(+AM837*AK839)),IF(AF839="Probabilidad",AM838,""))),"")</f>
        <v>0.44999999999999996</v>
      </c>
      <c r="AN839" s="751" t="s">
        <v>223</v>
      </c>
      <c r="AO839" s="751" t="s">
        <v>245</v>
      </c>
      <c r="AP839" s="751" t="s">
        <v>241</v>
      </c>
      <c r="AQ839" s="751" t="s">
        <v>226</v>
      </c>
      <c r="AR839" s="1013"/>
      <c r="AS839" s="1767"/>
      <c r="AT839" s="1767"/>
      <c r="AU839" s="1769"/>
      <c r="AV839" s="1767"/>
      <c r="AW839" s="1767"/>
      <c r="AX839" s="1769"/>
      <c r="AY839" s="1769"/>
      <c r="AZ839" s="1769"/>
      <c r="BA839" s="1774"/>
      <c r="BB839" s="789" t="s">
        <v>2260</v>
      </c>
      <c r="BC839" s="789" t="s">
        <v>2261</v>
      </c>
      <c r="BD839" s="822">
        <f t="shared" si="68"/>
        <v>12</v>
      </c>
      <c r="BE839" s="774">
        <v>3</v>
      </c>
      <c r="BF839" s="774">
        <v>3</v>
      </c>
      <c r="BG839" s="774">
        <v>3</v>
      </c>
      <c r="BH839" s="774">
        <v>3</v>
      </c>
      <c r="BI839" s="789" t="s">
        <v>1043</v>
      </c>
      <c r="BJ839" s="789" t="s">
        <v>2257</v>
      </c>
      <c r="BK839" s="768"/>
      <c r="BL839" s="768"/>
      <c r="BM839" s="791"/>
      <c r="BN839" s="791"/>
      <c r="BO839" s="791"/>
      <c r="BP839" s="791"/>
      <c r="BQ839" s="792"/>
      <c r="BR839" s="796"/>
      <c r="BS839" s="884"/>
      <c r="BT839" s="884"/>
      <c r="BU839" s="1051"/>
      <c r="BV839" s="1191"/>
      <c r="BW839" s="1191"/>
      <c r="BX839" s="1837"/>
      <c r="BY839" s="1853"/>
      <c r="BZ839" s="998"/>
    </row>
    <row r="840" spans="1:78" ht="16" x14ac:dyDescent="0.2">
      <c r="A840" s="1817"/>
      <c r="B840" s="1818"/>
      <c r="C840" s="1819"/>
      <c r="D840" s="1820"/>
      <c r="E840" s="1004"/>
      <c r="F840" s="1759"/>
      <c r="G840" s="995"/>
      <c r="H840" s="1013"/>
      <c r="I840" s="1774"/>
      <c r="J840" s="1767"/>
      <c r="K840" s="1022"/>
      <c r="L840" s="995"/>
      <c r="M840" s="1169"/>
      <c r="N840" s="1082"/>
      <c r="O840" s="995"/>
      <c r="P840" s="1191"/>
      <c r="Q840" s="1191"/>
      <c r="R840" s="1774"/>
      <c r="S840" s="1825"/>
      <c r="T840" s="1774"/>
      <c r="U840" s="1825"/>
      <c r="V840" s="1774"/>
      <c r="W840" s="1825"/>
      <c r="X840" s="1781"/>
      <c r="Y840" s="1825"/>
      <c r="Z840" s="1825"/>
      <c r="AA840" s="1769"/>
      <c r="AB840" s="812">
        <v>4</v>
      </c>
      <c r="AC840" s="893"/>
      <c r="AD840" s="898"/>
      <c r="AE840" s="774"/>
      <c r="AF840" s="813" t="str">
        <f t="shared" si="69"/>
        <v/>
      </c>
      <c r="AG840" s="780"/>
      <c r="AH840" s="790" t="str">
        <f t="shared" si="70"/>
        <v/>
      </c>
      <c r="AI840" s="780"/>
      <c r="AJ840" s="790" t="str">
        <f t="shared" si="71"/>
        <v/>
      </c>
      <c r="AK840" s="814" t="str">
        <f t="shared" si="72"/>
        <v/>
      </c>
      <c r="AL840" s="815" t="str">
        <f>IFERROR(IF(AND(AF839="Probabilidad",AF840="Probabilidad"),(AL839-(+AL839*AK840)),IF(AND(AF839="Impacto",AF840="Probabilidad"),(AL838-(+AL838*AK840)),IF(AF840="Impacto",AL839,""))),"")</f>
        <v/>
      </c>
      <c r="AM840" s="815" t="str">
        <f>IFERROR(IF(AND(AF839="Impacto",AF840="Impacto"),(AM839-(+AM839*AK840)),IF(AND(AF839="Probabilidad",AF840="Impacto"),(AM838-(+AM838*AK840)),IF(AF840="Probabilidad",AM839,""))),"")</f>
        <v/>
      </c>
      <c r="AN840" s="751"/>
      <c r="AO840" s="751"/>
      <c r="AP840" s="751"/>
      <c r="AQ840" s="751"/>
      <c r="AR840" s="1013"/>
      <c r="AS840" s="1767"/>
      <c r="AT840" s="1767"/>
      <c r="AU840" s="1769"/>
      <c r="AV840" s="1767"/>
      <c r="AW840" s="1767"/>
      <c r="AX840" s="1769"/>
      <c r="AY840" s="1769"/>
      <c r="AZ840" s="1769"/>
      <c r="BA840" s="1774"/>
      <c r="BB840" s="789"/>
      <c r="BC840" s="789"/>
      <c r="BD840" s="822" t="str">
        <f t="shared" si="68"/>
        <v/>
      </c>
      <c r="BE840" s="774"/>
      <c r="BF840" s="774"/>
      <c r="BG840" s="774"/>
      <c r="BH840" s="774"/>
      <c r="BI840" s="789"/>
      <c r="BJ840" s="789"/>
      <c r="BK840" s="789"/>
      <c r="BL840" s="789"/>
      <c r="BM840" s="791"/>
      <c r="BN840" s="791"/>
      <c r="BO840" s="791"/>
      <c r="BP840" s="791"/>
      <c r="BQ840" s="792"/>
      <c r="BR840" s="796"/>
      <c r="BS840" s="884"/>
      <c r="BT840" s="884"/>
      <c r="BU840" s="1051"/>
      <c r="BV840" s="1191"/>
      <c r="BW840" s="1191"/>
      <c r="BX840" s="1837"/>
      <c r="BY840" s="1853"/>
      <c r="BZ840" s="998"/>
    </row>
    <row r="841" spans="1:78" ht="16" x14ac:dyDescent="0.2">
      <c r="A841" s="1817"/>
      <c r="B841" s="1818"/>
      <c r="C841" s="1819"/>
      <c r="D841" s="1820"/>
      <c r="E841" s="1004"/>
      <c r="F841" s="1759"/>
      <c r="G841" s="995"/>
      <c r="H841" s="1013"/>
      <c r="I841" s="1774"/>
      <c r="J841" s="1767"/>
      <c r="K841" s="1022"/>
      <c r="L841" s="995"/>
      <c r="M841" s="1169"/>
      <c r="N841" s="1082"/>
      <c r="O841" s="995"/>
      <c r="P841" s="1191"/>
      <c r="Q841" s="1191"/>
      <c r="R841" s="1774"/>
      <c r="S841" s="1825"/>
      <c r="T841" s="1774"/>
      <c r="U841" s="1825"/>
      <c r="V841" s="1774"/>
      <c r="W841" s="1825"/>
      <c r="X841" s="1781"/>
      <c r="Y841" s="1825"/>
      <c r="Z841" s="1825"/>
      <c r="AA841" s="1769"/>
      <c r="AB841" s="812">
        <v>5</v>
      </c>
      <c r="AC841" s="893"/>
      <c r="AD841" s="900"/>
      <c r="AE841" s="28"/>
      <c r="AF841" s="813" t="str">
        <f t="shared" si="69"/>
        <v/>
      </c>
      <c r="AG841" s="780"/>
      <c r="AH841" s="790" t="str">
        <f t="shared" si="70"/>
        <v/>
      </c>
      <c r="AI841" s="780"/>
      <c r="AJ841" s="790" t="str">
        <f t="shared" si="71"/>
        <v/>
      </c>
      <c r="AK841" s="814" t="str">
        <f t="shared" si="72"/>
        <v/>
      </c>
      <c r="AL841" s="815" t="str">
        <f>IFERROR(IF(AND(AF840="Probabilidad",AF841="Probabilidad"),(AL840-(+AL840*AK841)),IF(AND(AF840="Impacto",AF841="Probabilidad"),(AL839-(+AL839*AK841)),IF(AF841="Impacto",AL840,""))),"")</f>
        <v/>
      </c>
      <c r="AM841" s="815" t="str">
        <f>IFERROR(IF(AND(AF840="Impacto",AF841="Impacto"),(AM840-(+AM840*AK841)),IF(AND(AF840="Probabilidad",AF841="Impacto"),(AM839-(+AM839*AK841)),IF(AF841="Probabilidad",AM840,""))),"")</f>
        <v/>
      </c>
      <c r="AN841" s="751"/>
      <c r="AO841" s="751"/>
      <c r="AP841" s="751"/>
      <c r="AQ841" s="751"/>
      <c r="AR841" s="1013"/>
      <c r="AS841" s="1767"/>
      <c r="AT841" s="1767"/>
      <c r="AU841" s="1769"/>
      <c r="AV841" s="1767"/>
      <c r="AW841" s="1767"/>
      <c r="AX841" s="1769"/>
      <c r="AY841" s="1769"/>
      <c r="AZ841" s="1769"/>
      <c r="BA841" s="1774"/>
      <c r="BB841" s="789"/>
      <c r="BC841" s="789"/>
      <c r="BD841" s="822" t="str">
        <f t="shared" si="68"/>
        <v/>
      </c>
      <c r="BE841" s="774"/>
      <c r="BF841" s="774"/>
      <c r="BG841" s="774"/>
      <c r="BH841" s="774"/>
      <c r="BI841" s="789"/>
      <c r="BJ841" s="789"/>
      <c r="BK841" s="789"/>
      <c r="BL841" s="789"/>
      <c r="BM841" s="791"/>
      <c r="BN841" s="791"/>
      <c r="BO841" s="791"/>
      <c r="BP841" s="791"/>
      <c r="BQ841" s="792"/>
      <c r="BR841" s="796"/>
      <c r="BS841" s="884"/>
      <c r="BT841" s="884"/>
      <c r="BU841" s="1051"/>
      <c r="BV841" s="1191"/>
      <c r="BW841" s="1191"/>
      <c r="BX841" s="1837"/>
      <c r="BY841" s="1853"/>
      <c r="BZ841" s="998"/>
    </row>
    <row r="842" spans="1:78" ht="17" thickBot="1" x14ac:dyDescent="0.25">
      <c r="A842" s="1817"/>
      <c r="B842" s="1818"/>
      <c r="C842" s="1819"/>
      <c r="D842" s="1821"/>
      <c r="E842" s="1005"/>
      <c r="F842" s="1760"/>
      <c r="G842" s="996"/>
      <c r="H842" s="1014"/>
      <c r="I842" s="1775"/>
      <c r="J842" s="1768"/>
      <c r="K842" s="1023"/>
      <c r="L842" s="996"/>
      <c r="M842" s="1170"/>
      <c r="N842" s="1083"/>
      <c r="O842" s="996"/>
      <c r="P842" s="1192"/>
      <c r="Q842" s="1192"/>
      <c r="R842" s="1775"/>
      <c r="S842" s="1826"/>
      <c r="T842" s="1775"/>
      <c r="U842" s="1826"/>
      <c r="V842" s="1775"/>
      <c r="W842" s="1826"/>
      <c r="X842" s="1782"/>
      <c r="Y842" s="1826"/>
      <c r="Z842" s="1826"/>
      <c r="AA842" s="1770"/>
      <c r="AB842" s="773">
        <v>6</v>
      </c>
      <c r="AC842" s="946"/>
      <c r="AD842" s="757"/>
      <c r="AE842" s="757"/>
      <c r="AF842" s="819" t="str">
        <f t="shared" si="69"/>
        <v/>
      </c>
      <c r="AG842" s="902"/>
      <c r="AH842" s="887" t="str">
        <f t="shared" si="70"/>
        <v/>
      </c>
      <c r="AI842" s="902"/>
      <c r="AJ842" s="887" t="str">
        <f t="shared" si="71"/>
        <v/>
      </c>
      <c r="AK842" s="889" t="str">
        <f t="shared" si="72"/>
        <v/>
      </c>
      <c r="AL842" s="815" t="str">
        <f>IFERROR(IF(AND(AF841="Probabilidad",AF842="Probabilidad"),(AL841-(+AL841*AK842)),IF(AND(AF841="Impacto",AF842="Probabilidad"),(AL840-(+AL840*AK842)),IF(AF842="Impacto",AL841,""))),"")</f>
        <v/>
      </c>
      <c r="AM842" s="815" t="str">
        <f>IFERROR(IF(AND(AF841="Impacto",AF842="Impacto"),(AM841-(+AM841*AK842)),IF(AND(AF841="Probabilidad",AF842="Impacto"),(AM840-(+AM840*AK842)),IF(AF842="Probabilidad",AM841,""))),"")</f>
        <v/>
      </c>
      <c r="AN842" s="51"/>
      <c r="AO842" s="51"/>
      <c r="AP842" s="51"/>
      <c r="AQ842" s="51"/>
      <c r="AR842" s="1014"/>
      <c r="AS842" s="1768"/>
      <c r="AT842" s="1768"/>
      <c r="AU842" s="1770"/>
      <c r="AV842" s="1768"/>
      <c r="AW842" s="1768"/>
      <c r="AX842" s="1770"/>
      <c r="AY842" s="1770"/>
      <c r="AZ842" s="1770"/>
      <c r="BA842" s="1775"/>
      <c r="BB842" s="770"/>
      <c r="BC842" s="770"/>
      <c r="BD842" s="762" t="str">
        <f t="shared" si="68"/>
        <v/>
      </c>
      <c r="BE842" s="757"/>
      <c r="BF842" s="757"/>
      <c r="BG842" s="757"/>
      <c r="BH842" s="757"/>
      <c r="BI842" s="770"/>
      <c r="BJ842" s="770"/>
      <c r="BK842" s="770"/>
      <c r="BL842" s="770"/>
      <c r="BM842" s="749"/>
      <c r="BN842" s="749"/>
      <c r="BO842" s="749"/>
      <c r="BP842" s="749"/>
      <c r="BQ842" s="766"/>
      <c r="BR842" s="890"/>
      <c r="BS842" s="891"/>
      <c r="BT842" s="891"/>
      <c r="BU842" s="1052"/>
      <c r="BV842" s="1192"/>
      <c r="BW842" s="1192"/>
      <c r="BX842" s="1838"/>
      <c r="BY842" s="1854"/>
      <c r="BZ842" s="999"/>
    </row>
    <row r="843" spans="1:78" ht="128" x14ac:dyDescent="0.2">
      <c r="A843" s="1817"/>
      <c r="B843" s="1818"/>
      <c r="C843" s="1819"/>
      <c r="D843" s="1000" t="s">
        <v>1387</v>
      </c>
      <c r="E843" s="1003" t="s">
        <v>1064</v>
      </c>
      <c r="F843" s="1006">
        <v>10</v>
      </c>
      <c r="G843" s="994" t="s">
        <v>2287</v>
      </c>
      <c r="H843" s="1012" t="s">
        <v>1242</v>
      </c>
      <c r="I843" s="1015" t="s">
        <v>1215</v>
      </c>
      <c r="J843" s="1812" t="str">
        <f>IF(D843="","",IF(D843="RG",[1]Árbol!A854,IF(D843="RIC",[1]Árbol!A854,IF(D843="RLAFT",[1]Árbol!A854,IF(D843="RF",[1]Árbol!A854,IF(I843="","",(CONCATENATE(I843," ",$M$3," ",G843," ",$M$4," ",O843," ",$M$5," ",N843))))))))</f>
        <v>Pérdida de Disponibilidad de Informes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43" s="1021" t="s">
        <v>313</v>
      </c>
      <c r="L843" s="994" t="s">
        <v>562</v>
      </c>
      <c r="M843" s="1168" t="s">
        <v>1389</v>
      </c>
      <c r="N843" s="994" t="s">
        <v>2262</v>
      </c>
      <c r="O843" s="994" t="s">
        <v>2263</v>
      </c>
      <c r="P843" s="1075" t="s">
        <v>1392</v>
      </c>
      <c r="Q843" s="1133" t="s">
        <v>1392</v>
      </c>
      <c r="R843" s="1015" t="s">
        <v>217</v>
      </c>
      <c r="S843" s="1824">
        <f>IF(R843="Muy Alta",100%,IF(R843="Alta",80%,IF(R843="Media",60%,IF(R843="Baja",40%,IF(R843="Muy Baja",20%,"")))))</f>
        <v>0.6</v>
      </c>
      <c r="T843" s="1015" t="s">
        <v>251</v>
      </c>
      <c r="U843" s="1824">
        <f>IF(T843="Catastrófico",100%,IF(T843="Mayor",80%,IF(T843="Moderado",60%,IF(T843="Menor",40%,IF(T843="Leve",20%,"")))))</f>
        <v>0.4</v>
      </c>
      <c r="V843" s="1015" t="s">
        <v>218</v>
      </c>
      <c r="W843" s="1824">
        <f>IF(V843="Catastrófico",100%,IF(V843="Mayor",80%,IF(V843="Moderado",60%,IF(V843="Menor",40%,IF(V843="Leve",20%,"")))))</f>
        <v>0.6</v>
      </c>
      <c r="X843" s="1029" t="str">
        <f>IF(Y843=100%,"Catastrófico",IF(Y843=80%,"Mayor",IF(Y843=60%,"Moderado",IF(Y843=40%,"Menor",IF(Y843=20%,"Leve","")))))</f>
        <v>Moderado</v>
      </c>
      <c r="Y843" s="1824">
        <f>IF(AND(U843="",W843=""),"",MAX(U843,W843))</f>
        <v>0.6</v>
      </c>
      <c r="Z843" s="1824" t="str">
        <f>CONCATENATE(R843,X843)</f>
        <v>MediaModerado</v>
      </c>
      <c r="AA843" s="1032" t="str">
        <f>IF(Z843="Muy AltaLeve","Alto",IF(Z843="Muy AltaMenor","Alto",IF(Z843="Muy AltaModerado","Alto",IF(Z843="Muy AltaMayor","Alto",IF(Z843="Muy AltaCatastrófico","Extremo",IF(Z843="AltaLeve","Moderado",IF(Z843="AltaMenor","Moderado",IF(Z843="AltaModerado","Alto",IF(Z843="AltaMayor","Alto",IF(Z843="AltaCatastrófico","Extremo",IF(Z843="MediaLeve","Moderado",IF(Z843="MediaMenor","Moderado",IF(Z843="MediaModerado","Moderado",IF(Z843="MediaMayor","Alto",IF(Z843="MediaCatastrófico","Extremo",IF(Z843="BajaLeve","Bajo",IF(Z843="BajaMenor","Moderado",IF(Z843="BajaModerado","Moderado",IF(Z843="BajaMayor","Alto",IF(Z843="BajaCatastrófico","Extremo",IF(Z843="Muy BajaLeve","Bajo",IF(Z843="Muy BajaMenor","Bajo",IF(Z843="Muy BajaModerado","Moderado",IF(Z843="Muy BajaMayor","Alto",IF(Z843="Muy BajaCatastrófico","Extremo","")))))))))))))))))))))))))</f>
        <v>Moderado</v>
      </c>
      <c r="AB843" s="97">
        <v>1</v>
      </c>
      <c r="AC843" s="352" t="s">
        <v>1571</v>
      </c>
      <c r="AD843" s="9">
        <v>2</v>
      </c>
      <c r="AE843" s="9" t="s">
        <v>1572</v>
      </c>
      <c r="AF843" s="99" t="str">
        <f t="shared" si="69"/>
        <v>Probabilidad</v>
      </c>
      <c r="AG843" s="10" t="s">
        <v>281</v>
      </c>
      <c r="AH843" s="787">
        <f t="shared" si="70"/>
        <v>0.15</v>
      </c>
      <c r="AI843" s="10" t="s">
        <v>222</v>
      </c>
      <c r="AJ843" s="787">
        <f t="shared" si="71"/>
        <v>0.15</v>
      </c>
      <c r="AK843" s="101">
        <f t="shared" si="72"/>
        <v>0.3</v>
      </c>
      <c r="AL843" s="100">
        <f>IFERROR(IF(AF843="Probabilidad",(S843-(+S843*AK843)),IF(AF843="Impacto",S843,"")),"")</f>
        <v>0.42</v>
      </c>
      <c r="AM843" s="100">
        <f>IFERROR(IF(AF843="Impacto",(Y843-(+Y843*AK843)),IF(AF843="Probabilidad",Y843,"")),"")</f>
        <v>0.6</v>
      </c>
      <c r="AN843" s="50" t="s">
        <v>859</v>
      </c>
      <c r="AO843" s="50" t="s">
        <v>245</v>
      </c>
      <c r="AP843" s="50" t="s">
        <v>241</v>
      </c>
      <c r="AQ843" s="50" t="s">
        <v>226</v>
      </c>
      <c r="AR843" s="1764" t="s">
        <v>2254</v>
      </c>
      <c r="AS843" s="1035">
        <f>S843</f>
        <v>0.6</v>
      </c>
      <c r="AT843" s="1035">
        <f>IF(AL843="","",MIN(AL843:AL848))</f>
        <v>0.20579999999999998</v>
      </c>
      <c r="AU843" s="1032" t="str">
        <f>IFERROR(IF(AT843="","",IF(AT843&lt;=0.2,"Muy Baja",IF(AT843&lt;=0.4,"Baja",IF(AT843&lt;=0.6,"Media",IF(AT843&lt;=0.8,"Alta","Muy Alta"))))),"")</f>
        <v>Baja</v>
      </c>
      <c r="AV843" s="1035">
        <f>Y843</f>
        <v>0.6</v>
      </c>
      <c r="AW843" s="1035">
        <f>IF(AM843="","",MIN(AM843:AM848))</f>
        <v>0.6</v>
      </c>
      <c r="AX843" s="1032" t="str">
        <f>IFERROR(IF(AW843="","",IF(AW843&lt;=0.2,"Leve",IF(AW843&lt;=0.4,"Menor",IF(AW843&lt;=0.6,"Moderado",IF(AW843&lt;=0.8,"Mayor","Catastrófico"))))),"")</f>
        <v>Moderado</v>
      </c>
      <c r="AY843" s="1032" t="str">
        <f>AA843</f>
        <v>Moderado</v>
      </c>
      <c r="AZ843" s="1032" t="str">
        <f>IFERROR(IF(OR(AND(AU843="Muy Baja",AX843="Leve"),AND(AU843="Muy Baja",AX843="Menor"),AND(AU843="Baja",AX843="Leve")),"Bajo",IF(OR(AND(AU843="Muy baja",AX843="Moderado"),AND(AU843="Baja",AX843="Menor"),AND(AU843="Baja",AX843="Moderado"),AND(AU843="Media",AX843="Leve"),AND(AU843="Media",AX843="Menor"),AND(AU843="Media",AX843="Moderado"),AND(AU843="Alta",AX843="Leve"),AND(AU843="Alta",AX843="Menor")),"Moderado",IF(OR(AND(AU843="Muy Baja",AX843="Mayor"),AND(AU843="Baja",AX843="Mayor"),AND(AU843="Media",AX843="Mayor"),AND(AU843="Alta",AX843="Moderado"),AND(AU843="Alta",AX843="Mayor"),AND(AU843="Muy Alta",AX843="Leve"),AND(AU843="Muy Alta",AX843="Menor"),AND(AU843="Muy Alta",AX843="Moderado"),AND(AU843="Muy Alta",AX843="Mayor")),"Alto",IF(OR(AND(AU843="Muy Baja",AX843="Catastrófico"),AND(AU843="Baja",AX843="Catastrófico"),AND(AU843="Media",AX843="Catastrófico"),AND(AU843="Alta",AX843="Catastrófico"),AND(AU843="Muy Alta",AX843="Catastrófico")),"Extremo","")))),"")</f>
        <v>Moderado</v>
      </c>
      <c r="BA843" s="1015" t="s">
        <v>228</v>
      </c>
      <c r="BB843" s="46" t="s">
        <v>2266</v>
      </c>
      <c r="BC843" s="46" t="s">
        <v>2256</v>
      </c>
      <c r="BD843" s="103">
        <f t="shared" si="68"/>
        <v>2</v>
      </c>
      <c r="BE843" s="9"/>
      <c r="BF843" s="9">
        <v>1</v>
      </c>
      <c r="BG843" s="9"/>
      <c r="BH843" s="9">
        <v>1</v>
      </c>
      <c r="BI843" s="46" t="s">
        <v>1043</v>
      </c>
      <c r="BJ843" s="46" t="s">
        <v>2257</v>
      </c>
      <c r="BK843" s="46"/>
      <c r="BL843" s="46"/>
      <c r="BM843" s="48"/>
      <c r="BN843" s="48"/>
      <c r="BO843" s="48"/>
      <c r="BP843" s="48"/>
      <c r="BQ843" s="104"/>
      <c r="BR843" s="797"/>
      <c r="BS843" s="883"/>
      <c r="BT843" s="883"/>
      <c r="BU843" s="1050"/>
      <c r="BV843" s="1075"/>
      <c r="BW843" s="1075"/>
      <c r="BX843" s="1836"/>
      <c r="BY843" s="1852"/>
      <c r="BZ843" s="997"/>
    </row>
    <row r="844" spans="1:78" ht="318" customHeight="1" x14ac:dyDescent="0.2">
      <c r="A844" s="1817"/>
      <c r="B844" s="1818"/>
      <c r="C844" s="1819"/>
      <c r="D844" s="1820"/>
      <c r="E844" s="1004"/>
      <c r="F844" s="1759"/>
      <c r="G844" s="995"/>
      <c r="H844" s="1013"/>
      <c r="I844" s="1774"/>
      <c r="J844" s="1767"/>
      <c r="K844" s="1022"/>
      <c r="L844" s="995"/>
      <c r="M844" s="1169"/>
      <c r="N844" s="995"/>
      <c r="O844" s="995"/>
      <c r="P844" s="1191"/>
      <c r="Q844" s="1827"/>
      <c r="R844" s="1774"/>
      <c r="S844" s="1825"/>
      <c r="T844" s="1774"/>
      <c r="U844" s="1825"/>
      <c r="V844" s="1774"/>
      <c r="W844" s="1825"/>
      <c r="X844" s="1781"/>
      <c r="Y844" s="1825"/>
      <c r="Z844" s="1825"/>
      <c r="AA844" s="1769"/>
      <c r="AB844" s="812">
        <v>2</v>
      </c>
      <c r="AC844" s="893" t="s">
        <v>2288</v>
      </c>
      <c r="AD844" s="774">
        <v>1</v>
      </c>
      <c r="AE844" s="774" t="s">
        <v>1656</v>
      </c>
      <c r="AF844" s="813" t="str">
        <f t="shared" si="69"/>
        <v>Probabilidad</v>
      </c>
      <c r="AG844" s="780" t="s">
        <v>281</v>
      </c>
      <c r="AH844" s="790">
        <f t="shared" si="70"/>
        <v>0.15</v>
      </c>
      <c r="AI844" s="780" t="s">
        <v>222</v>
      </c>
      <c r="AJ844" s="790">
        <f t="shared" si="71"/>
        <v>0.15</v>
      </c>
      <c r="AK844" s="814">
        <f t="shared" si="72"/>
        <v>0.3</v>
      </c>
      <c r="AL844" s="815">
        <f>IFERROR(IF(AND(AF843="Probabilidad",AF844="Probabilidad"),(AL843-(+AL843*AK844)),IF(AF844="Probabilidad",(S843-(+S843*AK844)),IF(AF844="Impacto",AL843,""))),"")</f>
        <v>0.29399999999999998</v>
      </c>
      <c r="AM844" s="815">
        <f>IFERROR(IF(AND(AF843="Impacto",AF844="Impacto"),(AM843-(+AM843*AK844)),IF(AF844="Impacto",(Y843-(Y843*AK844)),IF(AF844="Probabilidad",AM843,""))),"")</f>
        <v>0.6</v>
      </c>
      <c r="AN844" s="751" t="s">
        <v>859</v>
      </c>
      <c r="AO844" s="751" t="s">
        <v>291</v>
      </c>
      <c r="AP844" s="751" t="s">
        <v>241</v>
      </c>
      <c r="AQ844" s="751" t="s">
        <v>226</v>
      </c>
      <c r="AR844" s="1013"/>
      <c r="AS844" s="1767"/>
      <c r="AT844" s="1767"/>
      <c r="AU844" s="1769"/>
      <c r="AV844" s="1767"/>
      <c r="AW844" s="1767"/>
      <c r="AX844" s="1769"/>
      <c r="AY844" s="1769"/>
      <c r="AZ844" s="1769"/>
      <c r="BA844" s="1774"/>
      <c r="BB844" s="789" t="s">
        <v>2258</v>
      </c>
      <c r="BC844" s="789" t="s">
        <v>2259</v>
      </c>
      <c r="BD844" s="822">
        <f t="shared" si="68"/>
        <v>1</v>
      </c>
      <c r="BE844" s="774"/>
      <c r="BF844" s="774"/>
      <c r="BG844" s="774">
        <v>1</v>
      </c>
      <c r="BH844" s="774"/>
      <c r="BI844" s="789" t="s">
        <v>1043</v>
      </c>
      <c r="BJ844" s="789" t="s">
        <v>2257</v>
      </c>
      <c r="BK844" s="789"/>
      <c r="BL844" s="789"/>
      <c r="BM844" s="791"/>
      <c r="BN844" s="791"/>
      <c r="BO844" s="791"/>
      <c r="BP844" s="791"/>
      <c r="BQ844" s="792"/>
      <c r="BR844" s="796"/>
      <c r="BS844" s="884"/>
      <c r="BT844" s="884"/>
      <c r="BU844" s="1051"/>
      <c r="BV844" s="1191"/>
      <c r="BW844" s="1191"/>
      <c r="BX844" s="1837"/>
      <c r="BY844" s="1853"/>
      <c r="BZ844" s="998"/>
    </row>
    <row r="845" spans="1:78" ht="167" x14ac:dyDescent="0.2">
      <c r="A845" s="1817"/>
      <c r="B845" s="1818"/>
      <c r="C845" s="1819"/>
      <c r="D845" s="1820"/>
      <c r="E845" s="1004"/>
      <c r="F845" s="1759"/>
      <c r="G845" s="995"/>
      <c r="H845" s="1013"/>
      <c r="I845" s="1774"/>
      <c r="J845" s="1767"/>
      <c r="K845" s="1022"/>
      <c r="L845" s="995"/>
      <c r="M845" s="1169"/>
      <c r="N845" s="995"/>
      <c r="O845" s="995"/>
      <c r="P845" s="1191"/>
      <c r="Q845" s="1827"/>
      <c r="R845" s="1774"/>
      <c r="S845" s="1825"/>
      <c r="T845" s="1774"/>
      <c r="U845" s="1825"/>
      <c r="V845" s="1774"/>
      <c r="W845" s="1825"/>
      <c r="X845" s="1781"/>
      <c r="Y845" s="1825"/>
      <c r="Z845" s="1825"/>
      <c r="AA845" s="1769"/>
      <c r="AB845" s="812">
        <v>3</v>
      </c>
      <c r="AC845" s="959" t="s">
        <v>2045</v>
      </c>
      <c r="AD845" s="761">
        <v>3</v>
      </c>
      <c r="AE845" s="761" t="s">
        <v>1552</v>
      </c>
      <c r="AF845" s="813" t="str">
        <f t="shared" si="69"/>
        <v>Probabilidad</v>
      </c>
      <c r="AG845" s="780" t="s">
        <v>281</v>
      </c>
      <c r="AH845" s="790">
        <f t="shared" si="70"/>
        <v>0.15</v>
      </c>
      <c r="AI845" s="780" t="s">
        <v>222</v>
      </c>
      <c r="AJ845" s="790">
        <f t="shared" si="71"/>
        <v>0.15</v>
      </c>
      <c r="AK845" s="814">
        <f t="shared" si="72"/>
        <v>0.3</v>
      </c>
      <c r="AL845" s="815">
        <f>IFERROR(IF(AND(AF844="Probabilidad",AF845="Probabilidad"),(AL844-(+AL844*AK845)),IF(AND(AF844="Impacto",AF845="Probabilidad"),(AL843-(+AL843*AK845)),IF(AF845="Impacto",AL844,""))),"")</f>
        <v>0.20579999999999998</v>
      </c>
      <c r="AM845" s="815">
        <f>IFERROR(IF(AND(AF844="Impacto",AF845="Impacto"),(AM844-(+AM844*AK845)),IF(AND(AF844="Probabilidad",AF845="Impacto"),(AM843-(+AM843*AK845)),IF(AF845="Probabilidad",AM844,""))),"")</f>
        <v>0.6</v>
      </c>
      <c r="AN845" s="751" t="s">
        <v>859</v>
      </c>
      <c r="AO845" s="751" t="s">
        <v>291</v>
      </c>
      <c r="AP845" s="751" t="s">
        <v>241</v>
      </c>
      <c r="AQ845" s="751" t="s">
        <v>226</v>
      </c>
      <c r="AR845" s="1013"/>
      <c r="AS845" s="1767"/>
      <c r="AT845" s="1767"/>
      <c r="AU845" s="1769"/>
      <c r="AV845" s="1767"/>
      <c r="AW845" s="1767"/>
      <c r="AX845" s="1769"/>
      <c r="AY845" s="1769"/>
      <c r="AZ845" s="1769"/>
      <c r="BA845" s="1774"/>
      <c r="BB845" s="789" t="s">
        <v>2260</v>
      </c>
      <c r="BC845" s="789" t="s">
        <v>2261</v>
      </c>
      <c r="BD845" s="822">
        <f t="shared" si="68"/>
        <v>12</v>
      </c>
      <c r="BE845" s="774">
        <v>3</v>
      </c>
      <c r="BF845" s="774">
        <v>3</v>
      </c>
      <c r="BG845" s="774">
        <v>3</v>
      </c>
      <c r="BH845" s="774">
        <v>3</v>
      </c>
      <c r="BI845" s="789" t="s">
        <v>1043</v>
      </c>
      <c r="BJ845" s="789" t="s">
        <v>2257</v>
      </c>
      <c r="BK845" s="768"/>
      <c r="BL845" s="768"/>
      <c r="BM845" s="791"/>
      <c r="BN845" s="791"/>
      <c r="BO845" s="791"/>
      <c r="BP845" s="791"/>
      <c r="BQ845" s="792"/>
      <c r="BR845" s="796"/>
      <c r="BS845" s="884"/>
      <c r="BT845" s="884"/>
      <c r="BU845" s="1051"/>
      <c r="BV845" s="1191"/>
      <c r="BW845" s="1191"/>
      <c r="BX845" s="1837"/>
      <c r="BY845" s="1853"/>
      <c r="BZ845" s="998"/>
    </row>
    <row r="846" spans="1:78" ht="16" x14ac:dyDescent="0.2">
      <c r="A846" s="1817"/>
      <c r="B846" s="1818"/>
      <c r="C846" s="1819"/>
      <c r="D846" s="1820"/>
      <c r="E846" s="1004"/>
      <c r="F846" s="1759"/>
      <c r="G846" s="995"/>
      <c r="H846" s="1013"/>
      <c r="I846" s="1774"/>
      <c r="J846" s="1767"/>
      <c r="K846" s="1022"/>
      <c r="L846" s="995"/>
      <c r="M846" s="1169"/>
      <c r="N846" s="995"/>
      <c r="O846" s="995"/>
      <c r="P846" s="1191"/>
      <c r="Q846" s="1827"/>
      <c r="R846" s="1774"/>
      <c r="S846" s="1825"/>
      <c r="T846" s="1774"/>
      <c r="U846" s="1825"/>
      <c r="V846" s="1774"/>
      <c r="W846" s="1825"/>
      <c r="X846" s="1781"/>
      <c r="Y846" s="1825"/>
      <c r="Z846" s="1825"/>
      <c r="AA846" s="1769"/>
      <c r="AB846" s="812">
        <v>4</v>
      </c>
      <c r="AC846" s="893"/>
      <c r="AD846" s="774"/>
      <c r="AE846" s="774"/>
      <c r="AF846" s="813" t="str">
        <f t="shared" si="69"/>
        <v/>
      </c>
      <c r="AG846" s="780"/>
      <c r="AH846" s="790" t="str">
        <f t="shared" si="70"/>
        <v/>
      </c>
      <c r="AI846" s="780"/>
      <c r="AJ846" s="790" t="str">
        <f t="shared" si="71"/>
        <v/>
      </c>
      <c r="AK846" s="814" t="str">
        <f t="shared" si="72"/>
        <v/>
      </c>
      <c r="AL846" s="815" t="str">
        <f>IFERROR(IF(AND(AF845="Probabilidad",AF846="Probabilidad"),(AL845-(+AL845*AK846)),IF(AND(AF845="Impacto",AF846="Probabilidad"),(AL844-(+AL844*AK846)),IF(AF846="Impacto",AL845,""))),"")</f>
        <v/>
      </c>
      <c r="AM846" s="815" t="str">
        <f>IFERROR(IF(AND(AF845="Impacto",AF846="Impacto"),(AM845-(+AM845*AK846)),IF(AND(AF845="Probabilidad",AF846="Impacto"),(AM844-(+AM844*AK846)),IF(AF846="Probabilidad",AM845,""))),"")</f>
        <v/>
      </c>
      <c r="AN846" s="751"/>
      <c r="AO846" s="751"/>
      <c r="AP846" s="751"/>
      <c r="AQ846" s="751"/>
      <c r="AR846" s="1013"/>
      <c r="AS846" s="1767"/>
      <c r="AT846" s="1767"/>
      <c r="AU846" s="1769"/>
      <c r="AV846" s="1767"/>
      <c r="AW846" s="1767"/>
      <c r="AX846" s="1769"/>
      <c r="AY846" s="1769"/>
      <c r="AZ846" s="1769"/>
      <c r="BA846" s="1774"/>
      <c r="BB846" s="789"/>
      <c r="BC846" s="789"/>
      <c r="BD846" s="822" t="str">
        <f t="shared" si="68"/>
        <v/>
      </c>
      <c r="BE846" s="774"/>
      <c r="BF846" s="774"/>
      <c r="BG846" s="774"/>
      <c r="BH846" s="774"/>
      <c r="BI846" s="789"/>
      <c r="BJ846" s="789"/>
      <c r="BK846" s="789"/>
      <c r="BL846" s="789"/>
      <c r="BM846" s="791"/>
      <c r="BN846" s="791"/>
      <c r="BO846" s="791"/>
      <c r="BP846" s="791"/>
      <c r="BQ846" s="792"/>
      <c r="BR846" s="796"/>
      <c r="BS846" s="884"/>
      <c r="BT846" s="884"/>
      <c r="BU846" s="1051"/>
      <c r="BV846" s="1191"/>
      <c r="BW846" s="1191"/>
      <c r="BX846" s="1837"/>
      <c r="BY846" s="1853"/>
      <c r="BZ846" s="998"/>
    </row>
    <row r="847" spans="1:78" ht="16" x14ac:dyDescent="0.2">
      <c r="A847" s="1817"/>
      <c r="B847" s="1818"/>
      <c r="C847" s="1819"/>
      <c r="D847" s="1820"/>
      <c r="E847" s="1004"/>
      <c r="F847" s="1759"/>
      <c r="G847" s="995"/>
      <c r="H847" s="1013"/>
      <c r="I847" s="1774"/>
      <c r="J847" s="1767"/>
      <c r="K847" s="1022"/>
      <c r="L847" s="995"/>
      <c r="M847" s="1169"/>
      <c r="N847" s="995"/>
      <c r="O847" s="995"/>
      <c r="P847" s="1191"/>
      <c r="Q847" s="1827"/>
      <c r="R847" s="1774"/>
      <c r="S847" s="1825"/>
      <c r="T847" s="1774"/>
      <c r="U847" s="1825"/>
      <c r="V847" s="1774"/>
      <c r="W847" s="1825"/>
      <c r="X847" s="1781"/>
      <c r="Y847" s="1825"/>
      <c r="Z847" s="1825"/>
      <c r="AA847" s="1769"/>
      <c r="AB847" s="812">
        <v>5</v>
      </c>
      <c r="AC847" s="893"/>
      <c r="AD847" s="774"/>
      <c r="AE847" s="774"/>
      <c r="AF847" s="813" t="str">
        <f t="shared" si="69"/>
        <v/>
      </c>
      <c r="AG847" s="780"/>
      <c r="AH847" s="790" t="str">
        <f t="shared" si="70"/>
        <v/>
      </c>
      <c r="AI847" s="780"/>
      <c r="AJ847" s="790" t="str">
        <f t="shared" si="71"/>
        <v/>
      </c>
      <c r="AK847" s="814" t="str">
        <f t="shared" si="72"/>
        <v/>
      </c>
      <c r="AL847" s="815" t="str">
        <f>IFERROR(IF(AND(AF846="Probabilidad",AF847="Probabilidad"),(AL846-(+AL846*AK847)),IF(AND(AF846="Impacto",AF847="Probabilidad"),(AL845-(+AL845*AK847)),IF(AF847="Impacto",AL846,""))),"")</f>
        <v/>
      </c>
      <c r="AM847" s="815" t="str">
        <f>IFERROR(IF(AND(AF846="Impacto",AF847="Impacto"),(AM846-(+AM846*AK847)),IF(AND(AF846="Probabilidad",AF847="Impacto"),(AM845-(+AM845*AK847)),IF(AF847="Probabilidad",AM846,""))),"")</f>
        <v/>
      </c>
      <c r="AN847" s="751"/>
      <c r="AO847" s="751"/>
      <c r="AP847" s="751"/>
      <c r="AQ847" s="751"/>
      <c r="AR847" s="1013"/>
      <c r="AS847" s="1767"/>
      <c r="AT847" s="1767"/>
      <c r="AU847" s="1769"/>
      <c r="AV847" s="1767"/>
      <c r="AW847" s="1767"/>
      <c r="AX847" s="1769"/>
      <c r="AY847" s="1769"/>
      <c r="AZ847" s="1769"/>
      <c r="BA847" s="1774"/>
      <c r="BB847" s="789"/>
      <c r="BC847" s="789"/>
      <c r="BD847" s="822" t="str">
        <f t="shared" si="68"/>
        <v/>
      </c>
      <c r="BE847" s="774"/>
      <c r="BF847" s="774"/>
      <c r="BG847" s="774"/>
      <c r="BH847" s="774"/>
      <c r="BI847" s="789"/>
      <c r="BJ847" s="789"/>
      <c r="BK847" s="789"/>
      <c r="BL847" s="789"/>
      <c r="BM847" s="791"/>
      <c r="BN847" s="791"/>
      <c r="BO847" s="791"/>
      <c r="BP847" s="791"/>
      <c r="BQ847" s="792"/>
      <c r="BR847" s="796"/>
      <c r="BS847" s="884"/>
      <c r="BT847" s="884"/>
      <c r="BU847" s="1051"/>
      <c r="BV847" s="1191"/>
      <c r="BW847" s="1191"/>
      <c r="BX847" s="1837"/>
      <c r="BY847" s="1853"/>
      <c r="BZ847" s="998"/>
    </row>
    <row r="848" spans="1:78" ht="17" thickBot="1" x14ac:dyDescent="0.25">
      <c r="A848" s="1817"/>
      <c r="B848" s="1818"/>
      <c r="C848" s="1819"/>
      <c r="D848" s="1821"/>
      <c r="E848" s="1005"/>
      <c r="F848" s="1760"/>
      <c r="G848" s="996"/>
      <c r="H848" s="1014"/>
      <c r="I848" s="1775"/>
      <c r="J848" s="1768"/>
      <c r="K848" s="1023"/>
      <c r="L848" s="996"/>
      <c r="M848" s="1170"/>
      <c r="N848" s="996"/>
      <c r="O848" s="996"/>
      <c r="P848" s="1192"/>
      <c r="Q848" s="1828"/>
      <c r="R848" s="1775"/>
      <c r="S848" s="1826"/>
      <c r="T848" s="1775"/>
      <c r="U848" s="1826"/>
      <c r="V848" s="1775"/>
      <c r="W848" s="1826"/>
      <c r="X848" s="1782"/>
      <c r="Y848" s="1826"/>
      <c r="Z848" s="1826"/>
      <c r="AA848" s="1770"/>
      <c r="AB848" s="773">
        <v>6</v>
      </c>
      <c r="AC848" s="946"/>
      <c r="AD848" s="757"/>
      <c r="AE848" s="757"/>
      <c r="AF848" s="896" t="str">
        <f t="shared" si="69"/>
        <v/>
      </c>
      <c r="AG848" s="888"/>
      <c r="AH848" s="887" t="str">
        <f t="shared" si="70"/>
        <v/>
      </c>
      <c r="AI848" s="888"/>
      <c r="AJ848" s="887" t="str">
        <f t="shared" si="71"/>
        <v/>
      </c>
      <c r="AK848" s="889" t="str">
        <f t="shared" si="72"/>
        <v/>
      </c>
      <c r="AL848" s="935" t="str">
        <f>IFERROR(IF(AND(AF847="Probabilidad",AF848="Probabilidad"),(AL847-(+AL847*AK848)),IF(AND(AF847="Impacto",AF848="Probabilidad"),(AL846-(+AL846*AK848)),IF(AF848="Impacto",AL847,""))),"")</f>
        <v/>
      </c>
      <c r="AM848" s="935" t="str">
        <f>IFERROR(IF(AND(AF847="Impacto",AF848="Impacto"),(AM847-(+AM847*AK848)),IF(AND(AF847="Probabilidad",AF848="Impacto"),(AM846-(+AM846*AK848)),IF(AF848="Probabilidad",AM847,""))),"")</f>
        <v/>
      </c>
      <c r="AN848" s="51"/>
      <c r="AO848" s="51"/>
      <c r="AP848" s="51"/>
      <c r="AQ848" s="51"/>
      <c r="AR848" s="1014"/>
      <c r="AS848" s="1768"/>
      <c r="AT848" s="1768"/>
      <c r="AU848" s="1770"/>
      <c r="AV848" s="1768"/>
      <c r="AW848" s="1768"/>
      <c r="AX848" s="1770"/>
      <c r="AY848" s="1770"/>
      <c r="AZ848" s="1770"/>
      <c r="BA848" s="1775"/>
      <c r="BB848" s="770"/>
      <c r="BC848" s="770"/>
      <c r="BD848" s="762" t="str">
        <f t="shared" si="68"/>
        <v/>
      </c>
      <c r="BE848" s="757"/>
      <c r="BF848" s="757"/>
      <c r="BG848" s="757"/>
      <c r="BH848" s="757"/>
      <c r="BI848" s="770"/>
      <c r="BJ848" s="770"/>
      <c r="BK848" s="770"/>
      <c r="BL848" s="770"/>
      <c r="BM848" s="749"/>
      <c r="BN848" s="749"/>
      <c r="BO848" s="749"/>
      <c r="BP848" s="749"/>
      <c r="BQ848" s="766"/>
      <c r="BR848" s="890"/>
      <c r="BS848" s="891"/>
      <c r="BT848" s="891"/>
      <c r="BU848" s="1052"/>
      <c r="BV848" s="1192"/>
      <c r="BW848" s="1192"/>
      <c r="BX848" s="1838"/>
      <c r="BY848" s="1854"/>
      <c r="BZ848" s="999"/>
    </row>
    <row r="849" spans="1:78" ht="118" x14ac:dyDescent="0.2">
      <c r="A849" s="1817"/>
      <c r="B849" s="1818"/>
      <c r="C849" s="1819"/>
      <c r="D849" s="1000" t="s">
        <v>1387</v>
      </c>
      <c r="E849" s="1003" t="s">
        <v>1064</v>
      </c>
      <c r="F849" s="1006">
        <v>11</v>
      </c>
      <c r="G849" s="994" t="s">
        <v>1245</v>
      </c>
      <c r="H849" s="1012" t="s">
        <v>1245</v>
      </c>
      <c r="I849" s="1015" t="s">
        <v>1216</v>
      </c>
      <c r="J849" s="1812" t="str">
        <f>IF(D849="","",IF(D849="RG",[1]Árbol!A860,IF(D849="RIC",[1]Árbol!A860,IF(D849="RLAFT",[1]Árbol!A860,IF(D849="RF",[1]Árbol!A860,IF(I849="","",(CONCATENATE(I849," ",$M$3," ",G849," ",$M$4," ",O849," ",$M$5," ",N849))))))))</f>
        <v xml:space="preserve">Pérdida de Confidencialidad de Recurso Humano  1. Ataque de ingenieria social
2. Error Humano  1.Entrenamiento insuficiente en seguridad digital
2. Falla de conciencia acerca de seguridad digital
3. a. Desconocimiento de las políticas de seguridad de la información </v>
      </c>
      <c r="K849" s="1021" t="s">
        <v>313</v>
      </c>
      <c r="L849" s="994" t="s">
        <v>314</v>
      </c>
      <c r="M849" s="1168" t="s">
        <v>1389</v>
      </c>
      <c r="N849" s="994" t="s">
        <v>2289</v>
      </c>
      <c r="O849" s="994" t="s">
        <v>2290</v>
      </c>
      <c r="P849" s="1075" t="s">
        <v>1392</v>
      </c>
      <c r="Q849" s="1133" t="s">
        <v>1392</v>
      </c>
      <c r="R849" s="1015" t="s">
        <v>250</v>
      </c>
      <c r="S849" s="1824">
        <f>IF(R849="Muy Alta",100%,IF(R849="Alta",80%,IF(R849="Media",60%,IF(R849="Baja",40%,IF(R849="Muy Baja",20%,"")))))</f>
        <v>0.4</v>
      </c>
      <c r="T849" s="1015" t="s">
        <v>317</v>
      </c>
      <c r="U849" s="1824">
        <f>IF(T849="Catastrófico",100%,IF(T849="Mayor",80%,IF(T849="Moderado",60%,IF(T849="Menor",40%,IF(T849="Leve",20%,"")))))</f>
        <v>0.2</v>
      </c>
      <c r="V849" s="1015" t="s">
        <v>251</v>
      </c>
      <c r="W849" s="1824">
        <f>IF(V849="Catastrófico",100%,IF(V849="Mayor",80%,IF(V849="Moderado",60%,IF(V849="Menor",40%,IF(V849="Leve",20%,"")))))</f>
        <v>0.4</v>
      </c>
      <c r="X849" s="1029" t="str">
        <f>IF(Y849=100%,"Catastrófico",IF(Y849=80%,"Mayor",IF(Y849=60%,"Moderado",IF(Y849=40%,"Menor",IF(Y849=20%,"Leve","")))))</f>
        <v>Menor</v>
      </c>
      <c r="Y849" s="1824">
        <f>IF(AND(U849="",W849=""),"",MAX(U849,W849))</f>
        <v>0.4</v>
      </c>
      <c r="Z849" s="1824" t="str">
        <f>CONCATENATE(R849,X849)</f>
        <v>BajaMenor</v>
      </c>
      <c r="AA849" s="1032" t="str">
        <f>IF(Z849="Muy AltaLeve","Alto",IF(Z849="Muy AltaMenor","Alto",IF(Z849="Muy AltaModerado","Alto",IF(Z849="Muy AltaMayor","Alto",IF(Z849="Muy AltaCatastrófico","Extremo",IF(Z849="AltaLeve","Moderado",IF(Z849="AltaMenor","Moderado",IF(Z849="AltaModerado","Alto",IF(Z849="AltaMayor","Alto",IF(Z849="AltaCatastrófico","Extremo",IF(Z849="MediaLeve","Moderado",IF(Z849="MediaMenor","Moderado",IF(Z849="MediaModerado","Moderado",IF(Z849="MediaMayor","Alto",IF(Z849="MediaCatastrófico","Extremo",IF(Z849="BajaLeve","Bajo",IF(Z849="BajaMenor","Moderado",IF(Z849="BajaModerado","Moderado",IF(Z849="BajaMayor","Alto",IF(Z849="BajaCatastrófico","Extremo",IF(Z849="Muy BajaLeve","Bajo",IF(Z849="Muy BajaMenor","Bajo",IF(Z849="Muy BajaModerado","Moderado",IF(Z849="Muy BajaMayor","Alto",IF(Z849="Muy BajaCatastrófico","Extremo","")))))))))))))))))))))))))</f>
        <v>Moderado</v>
      </c>
      <c r="AB849" s="97">
        <v>1</v>
      </c>
      <c r="AC849" s="352" t="s">
        <v>1571</v>
      </c>
      <c r="AD849" s="222" t="s">
        <v>598</v>
      </c>
      <c r="AE849" s="222" t="s">
        <v>1480</v>
      </c>
      <c r="AF849" s="99" t="str">
        <f t="shared" si="69"/>
        <v>Probabilidad</v>
      </c>
      <c r="AG849" s="10" t="s">
        <v>281</v>
      </c>
      <c r="AH849" s="787">
        <f t="shared" si="70"/>
        <v>0.15</v>
      </c>
      <c r="AI849" s="10" t="s">
        <v>222</v>
      </c>
      <c r="AJ849" s="787">
        <f t="shared" si="71"/>
        <v>0.15</v>
      </c>
      <c r="AK849" s="101">
        <f t="shared" si="72"/>
        <v>0.3</v>
      </c>
      <c r="AL849" s="100">
        <f>IFERROR(IF(AF849="Probabilidad",(S849-(+S849*AK849)),IF(AF849="Impacto",S849,"")),"")</f>
        <v>0.28000000000000003</v>
      </c>
      <c r="AM849" s="100">
        <f>IFERROR(IF(AF849="Impacto",(Y849-(+Y849*AK849)),IF(AF849="Probabilidad",Y849,"")),"")</f>
        <v>0.4</v>
      </c>
      <c r="AN849" s="50" t="s">
        <v>859</v>
      </c>
      <c r="AO849" s="50" t="s">
        <v>245</v>
      </c>
      <c r="AP849" s="50" t="s">
        <v>241</v>
      </c>
      <c r="AQ849" s="50" t="s">
        <v>226</v>
      </c>
      <c r="AR849" s="1764" t="s">
        <v>1429</v>
      </c>
      <c r="AS849" s="1035">
        <f>S849</f>
        <v>0.4</v>
      </c>
      <c r="AT849" s="1035">
        <f>IF(AL849="","",MIN(AL849:AL854))</f>
        <v>0.16800000000000001</v>
      </c>
      <c r="AU849" s="1032" t="str">
        <f>IFERROR(IF(AT849="","",IF(AT849&lt;=0.2,"Muy Baja",IF(AT849&lt;=0.4,"Baja",IF(AT849&lt;=0.6,"Media",IF(AT849&lt;=0.8,"Alta","Muy Alta"))))),"")</f>
        <v>Muy Baja</v>
      </c>
      <c r="AV849" s="1035">
        <f>Y849</f>
        <v>0.4</v>
      </c>
      <c r="AW849" s="1035">
        <f>IF(AM849="","",MIN(AM849:AM854))</f>
        <v>0.4</v>
      </c>
      <c r="AX849" s="1032" t="str">
        <f>IFERROR(IF(AW849="","",IF(AW849&lt;=0.2,"Leve",IF(AW849&lt;=0.4,"Menor",IF(AW849&lt;=0.6,"Moderado",IF(AW849&lt;=0.8,"Mayor","Catastrófico"))))),"")</f>
        <v>Menor</v>
      </c>
      <c r="AY849" s="1032" t="str">
        <f>AA849</f>
        <v>Moderado</v>
      </c>
      <c r="AZ849" s="1032" t="str">
        <f>IFERROR(IF(OR(AND(AU849="Muy Baja",AX849="Leve"),AND(AU849="Muy Baja",AX849="Menor"),AND(AU849="Baja",AX849="Leve")),"Bajo",IF(OR(AND(AU849="Muy baja",AX849="Moderado"),AND(AU849="Baja",AX849="Menor"),AND(AU849="Baja",AX849="Moderado"),AND(AU849="Media",AX849="Leve"),AND(AU849="Media",AX849="Menor"),AND(AU849="Media",AX849="Moderado"),AND(AU849="Alta",AX849="Leve"),AND(AU849="Alta",AX849="Menor")),"Moderado",IF(OR(AND(AU849="Muy Baja",AX849="Mayor"),AND(AU849="Baja",AX849="Mayor"),AND(AU849="Media",AX849="Mayor"),AND(AU849="Alta",AX849="Moderado"),AND(AU849="Alta",AX849="Mayor"),AND(AU849="Muy Alta",AX849="Leve"),AND(AU849="Muy Alta",AX849="Menor"),AND(AU849="Muy Alta",AX849="Moderado"),AND(AU849="Muy Alta",AX849="Mayor")),"Alto",IF(OR(AND(AU849="Muy Baja",AX849="Catastrófico"),AND(AU849="Baja",AX849="Catastrófico"),AND(AU849="Media",AX849="Catastrófico"),AND(AU849="Alta",AX849="Catastrófico"),AND(AU849="Muy Alta",AX849="Catastrófico")),"Extremo","")))),"")</f>
        <v>Bajo</v>
      </c>
      <c r="BA849" s="1015" t="s">
        <v>255</v>
      </c>
      <c r="BB849" s="789"/>
      <c r="BC849" s="789"/>
      <c r="BD849" s="103" t="str">
        <f t="shared" si="68"/>
        <v/>
      </c>
      <c r="BE849" s="774"/>
      <c r="BF849" s="774"/>
      <c r="BG849" s="774"/>
      <c r="BH849" s="774"/>
      <c r="BI849" s="789"/>
      <c r="BJ849" s="789"/>
      <c r="BK849" s="46"/>
      <c r="BL849" s="46"/>
      <c r="BM849" s="48"/>
      <c r="BN849" s="48"/>
      <c r="BO849" s="48"/>
      <c r="BP849" s="48"/>
      <c r="BQ849" s="104"/>
      <c r="BR849" s="797"/>
      <c r="BS849" s="883"/>
      <c r="BT849" s="883"/>
      <c r="BU849" s="1050"/>
      <c r="BV849" s="1075"/>
      <c r="BW849" s="1075"/>
      <c r="BX849" s="1874"/>
      <c r="BY849" s="1852"/>
      <c r="BZ849" s="997"/>
    </row>
    <row r="850" spans="1:78" ht="167" x14ac:dyDescent="0.2">
      <c r="A850" s="1817"/>
      <c r="B850" s="1818"/>
      <c r="C850" s="1819"/>
      <c r="D850" s="1820"/>
      <c r="E850" s="1004"/>
      <c r="F850" s="1759"/>
      <c r="G850" s="995"/>
      <c r="H850" s="1013"/>
      <c r="I850" s="1774"/>
      <c r="J850" s="1767"/>
      <c r="K850" s="1022"/>
      <c r="L850" s="995"/>
      <c r="M850" s="1169"/>
      <c r="N850" s="995"/>
      <c r="O850" s="995"/>
      <c r="P850" s="1191"/>
      <c r="Q850" s="1827"/>
      <c r="R850" s="1774"/>
      <c r="S850" s="1825"/>
      <c r="T850" s="1774"/>
      <c r="U850" s="1825"/>
      <c r="V850" s="1774"/>
      <c r="W850" s="1825"/>
      <c r="X850" s="1781"/>
      <c r="Y850" s="1825"/>
      <c r="Z850" s="1825"/>
      <c r="AA850" s="1769"/>
      <c r="AB850" s="812">
        <v>2</v>
      </c>
      <c r="AC850" s="893" t="s">
        <v>2291</v>
      </c>
      <c r="AD850" s="774">
        <v>3</v>
      </c>
      <c r="AE850" s="400" t="s">
        <v>1480</v>
      </c>
      <c r="AF850" s="813" t="str">
        <f t="shared" si="69"/>
        <v>Probabilidad</v>
      </c>
      <c r="AG850" s="780" t="s">
        <v>221</v>
      </c>
      <c r="AH850" s="790">
        <f t="shared" si="70"/>
        <v>0.25</v>
      </c>
      <c r="AI850" s="780" t="s">
        <v>222</v>
      </c>
      <c r="AJ850" s="790">
        <f t="shared" si="71"/>
        <v>0.15</v>
      </c>
      <c r="AK850" s="814">
        <f t="shared" si="72"/>
        <v>0.4</v>
      </c>
      <c r="AL850" s="815">
        <f>IFERROR(IF(AND(AF849="Probabilidad",AF850="Probabilidad"),(AL849-(+AL849*AK850)),IF(AF850="Probabilidad",(S849-(+S849*AK850)),IF(AF850="Impacto",AL849,""))),"")</f>
        <v>0.16800000000000001</v>
      </c>
      <c r="AM850" s="815">
        <f>IFERROR(IF(AND(AF849="Impacto",AF850="Impacto"),(AM849-(+AM849*AK850)),IF(AF850="Impacto",(Y849-(Y849*AK850)),IF(AF850="Probabilidad",AM849,""))),"")</f>
        <v>0.4</v>
      </c>
      <c r="AN850" s="751" t="s">
        <v>859</v>
      </c>
      <c r="AO850" s="751" t="s">
        <v>291</v>
      </c>
      <c r="AP850" s="751" t="s">
        <v>241</v>
      </c>
      <c r="AQ850" s="751" t="s">
        <v>226</v>
      </c>
      <c r="AR850" s="1013"/>
      <c r="AS850" s="1767"/>
      <c r="AT850" s="1767"/>
      <c r="AU850" s="1769"/>
      <c r="AV850" s="1767"/>
      <c r="AW850" s="1767"/>
      <c r="AX850" s="1769"/>
      <c r="AY850" s="1769"/>
      <c r="AZ850" s="1769"/>
      <c r="BA850" s="1774"/>
      <c r="BB850" s="789"/>
      <c r="BC850" s="789"/>
      <c r="BD850" s="822" t="str">
        <f t="shared" si="68"/>
        <v/>
      </c>
      <c r="BE850" s="774"/>
      <c r="BF850" s="774"/>
      <c r="BG850" s="774"/>
      <c r="BH850" s="774"/>
      <c r="BI850" s="789"/>
      <c r="BJ850" s="789"/>
      <c r="BK850" s="789"/>
      <c r="BL850" s="789"/>
      <c r="BM850" s="791"/>
      <c r="BN850" s="791"/>
      <c r="BO850" s="791"/>
      <c r="BP850" s="791"/>
      <c r="BQ850" s="792"/>
      <c r="BR850" s="796"/>
      <c r="BS850" s="884"/>
      <c r="BT850" s="884"/>
      <c r="BU850" s="1051"/>
      <c r="BV850" s="1191"/>
      <c r="BW850" s="1191"/>
      <c r="BX850" s="1875"/>
      <c r="BY850" s="1853"/>
      <c r="BZ850" s="998"/>
    </row>
    <row r="851" spans="1:78" ht="16" x14ac:dyDescent="0.2">
      <c r="A851" s="1817"/>
      <c r="B851" s="1818"/>
      <c r="C851" s="1819"/>
      <c r="D851" s="1820"/>
      <c r="E851" s="1004"/>
      <c r="F851" s="1759"/>
      <c r="G851" s="995"/>
      <c r="H851" s="1013"/>
      <c r="I851" s="1774"/>
      <c r="J851" s="1767"/>
      <c r="K851" s="1022"/>
      <c r="L851" s="995"/>
      <c r="M851" s="1169"/>
      <c r="N851" s="995"/>
      <c r="O851" s="995"/>
      <c r="P851" s="1191"/>
      <c r="Q851" s="1827"/>
      <c r="R851" s="1774"/>
      <c r="S851" s="1825"/>
      <c r="T851" s="1774"/>
      <c r="U851" s="1825"/>
      <c r="V851" s="1774"/>
      <c r="W851" s="1825"/>
      <c r="X851" s="1781"/>
      <c r="Y851" s="1825"/>
      <c r="Z851" s="1825"/>
      <c r="AA851" s="1769"/>
      <c r="AB851" s="812">
        <v>3</v>
      </c>
      <c r="AC851" s="893"/>
      <c r="AD851" s="774"/>
      <c r="AE851" s="774"/>
      <c r="AF851" s="813" t="str">
        <f t="shared" si="69"/>
        <v/>
      </c>
      <c r="AG851" s="780"/>
      <c r="AH851" s="790" t="str">
        <f t="shared" si="70"/>
        <v/>
      </c>
      <c r="AI851" s="780"/>
      <c r="AJ851" s="790" t="str">
        <f t="shared" si="71"/>
        <v/>
      </c>
      <c r="AK851" s="814" t="str">
        <f t="shared" si="72"/>
        <v/>
      </c>
      <c r="AL851" s="815" t="str">
        <f>IFERROR(IF(AND(AF850="Probabilidad",AF851="Probabilidad"),(AL850-(+AL850*AK851)),IF(AND(AF850="Impacto",AF851="Probabilidad"),(AL849-(+AL849*AK851)),IF(AF851="Impacto",AL850,""))),"")</f>
        <v/>
      </c>
      <c r="AM851" s="815" t="str">
        <f>IFERROR(IF(AND(AF850="Impacto",AF851="Impacto"),(AM850-(+AM850*AK851)),IF(AND(AF850="Probabilidad",AF851="Impacto"),(AM849-(+AM849*AK851)),IF(AF851="Probabilidad",AM850,""))),"")</f>
        <v/>
      </c>
      <c r="AN851" s="751"/>
      <c r="AO851" s="751"/>
      <c r="AP851" s="751"/>
      <c r="AQ851" s="751"/>
      <c r="AR851" s="1013"/>
      <c r="AS851" s="1767"/>
      <c r="AT851" s="1767"/>
      <c r="AU851" s="1769"/>
      <c r="AV851" s="1767"/>
      <c r="AW851" s="1767"/>
      <c r="AX851" s="1769"/>
      <c r="AY851" s="1769"/>
      <c r="AZ851" s="1769"/>
      <c r="BA851" s="1774"/>
      <c r="BB851" s="789"/>
      <c r="BC851" s="789"/>
      <c r="BD851" s="822" t="str">
        <f t="shared" si="68"/>
        <v/>
      </c>
      <c r="BE851" s="774"/>
      <c r="BF851" s="774"/>
      <c r="BG851" s="774"/>
      <c r="BH851" s="774"/>
      <c r="BI851" s="789"/>
      <c r="BJ851" s="789"/>
      <c r="BK851" s="789"/>
      <c r="BL851" s="789"/>
      <c r="BM851" s="791"/>
      <c r="BN851" s="791"/>
      <c r="BO851" s="791"/>
      <c r="BP851" s="791"/>
      <c r="BQ851" s="792"/>
      <c r="BR851" s="796"/>
      <c r="BS851" s="884"/>
      <c r="BT851" s="884"/>
      <c r="BU851" s="1051"/>
      <c r="BV851" s="1191"/>
      <c r="BW851" s="1191"/>
      <c r="BX851" s="1875"/>
      <c r="BY851" s="1853"/>
      <c r="BZ851" s="998"/>
    </row>
    <row r="852" spans="1:78" ht="16" x14ac:dyDescent="0.2">
      <c r="A852" s="1817"/>
      <c r="B852" s="1818"/>
      <c r="C852" s="1819"/>
      <c r="D852" s="1820"/>
      <c r="E852" s="1004"/>
      <c r="F852" s="1759"/>
      <c r="G852" s="995"/>
      <c r="H852" s="1013"/>
      <c r="I852" s="1774"/>
      <c r="J852" s="1767"/>
      <c r="K852" s="1022"/>
      <c r="L852" s="995"/>
      <c r="M852" s="1169"/>
      <c r="N852" s="995"/>
      <c r="O852" s="995"/>
      <c r="P852" s="1191"/>
      <c r="Q852" s="1827"/>
      <c r="R852" s="1774"/>
      <c r="S852" s="1825"/>
      <c r="T852" s="1774"/>
      <c r="U852" s="1825"/>
      <c r="V852" s="1774"/>
      <c r="W852" s="1825"/>
      <c r="X852" s="1781"/>
      <c r="Y852" s="1825"/>
      <c r="Z852" s="1825"/>
      <c r="AA852" s="1769"/>
      <c r="AB852" s="812">
        <v>4</v>
      </c>
      <c r="AC852" s="893"/>
      <c r="AD852" s="774"/>
      <c r="AE852" s="774"/>
      <c r="AF852" s="813" t="str">
        <f t="shared" si="69"/>
        <v/>
      </c>
      <c r="AG852" s="780"/>
      <c r="AH852" s="790" t="str">
        <f t="shared" si="70"/>
        <v/>
      </c>
      <c r="AI852" s="780"/>
      <c r="AJ852" s="790" t="str">
        <f t="shared" si="71"/>
        <v/>
      </c>
      <c r="AK852" s="814" t="str">
        <f t="shared" si="72"/>
        <v/>
      </c>
      <c r="AL852" s="815" t="str">
        <f>IFERROR(IF(AND(AF851="Probabilidad",AF852="Probabilidad"),(AL851-(+AL851*AK852)),IF(AND(AF851="Impacto",AF852="Probabilidad"),(AL850-(+AL850*AK852)),IF(AF852="Impacto",AL851,""))),"")</f>
        <v/>
      </c>
      <c r="AM852" s="815" t="str">
        <f>IFERROR(IF(AND(AF851="Impacto",AF852="Impacto"),(AM851-(+AM851*AK852)),IF(AND(AF851="Probabilidad",AF852="Impacto"),(AM850-(+AM850*AK852)),IF(AF852="Probabilidad",AM851,""))),"")</f>
        <v/>
      </c>
      <c r="AN852" s="751"/>
      <c r="AO852" s="751"/>
      <c r="AP852" s="751"/>
      <c r="AQ852" s="751"/>
      <c r="AR852" s="1013"/>
      <c r="AS852" s="1767"/>
      <c r="AT852" s="1767"/>
      <c r="AU852" s="1769"/>
      <c r="AV852" s="1767"/>
      <c r="AW852" s="1767"/>
      <c r="AX852" s="1769"/>
      <c r="AY852" s="1769"/>
      <c r="AZ852" s="1769"/>
      <c r="BA852" s="1774"/>
      <c r="BB852" s="789"/>
      <c r="BC852" s="789"/>
      <c r="BD852" s="822" t="str">
        <f t="shared" si="68"/>
        <v/>
      </c>
      <c r="BE852" s="774"/>
      <c r="BF852" s="774"/>
      <c r="BG852" s="774"/>
      <c r="BH852" s="774"/>
      <c r="BI852" s="789"/>
      <c r="BJ852" s="789"/>
      <c r="BK852" s="789"/>
      <c r="BL852" s="789"/>
      <c r="BM852" s="791"/>
      <c r="BN852" s="791"/>
      <c r="BO852" s="791"/>
      <c r="BP852" s="791"/>
      <c r="BQ852" s="792"/>
      <c r="BR852" s="796"/>
      <c r="BS852" s="884"/>
      <c r="BT852" s="884"/>
      <c r="BU852" s="1051"/>
      <c r="BV852" s="1191"/>
      <c r="BW852" s="1191"/>
      <c r="BX852" s="1875"/>
      <c r="BY852" s="1853"/>
      <c r="BZ852" s="998"/>
    </row>
    <row r="853" spans="1:78" ht="16" x14ac:dyDescent="0.2">
      <c r="A853" s="1817"/>
      <c r="B853" s="1818"/>
      <c r="C853" s="1819"/>
      <c r="D853" s="1820"/>
      <c r="E853" s="1004"/>
      <c r="F853" s="1759"/>
      <c r="G853" s="995"/>
      <c r="H853" s="1013"/>
      <c r="I853" s="1774"/>
      <c r="J853" s="1767"/>
      <c r="K853" s="1022"/>
      <c r="L853" s="995"/>
      <c r="M853" s="1169"/>
      <c r="N853" s="995"/>
      <c r="O853" s="995"/>
      <c r="P853" s="1191"/>
      <c r="Q853" s="1827"/>
      <c r="R853" s="1774"/>
      <c r="S853" s="1825"/>
      <c r="T853" s="1774"/>
      <c r="U853" s="1825"/>
      <c r="V853" s="1774"/>
      <c r="W853" s="1825"/>
      <c r="X853" s="1781"/>
      <c r="Y853" s="1825"/>
      <c r="Z853" s="1825"/>
      <c r="AA853" s="1769"/>
      <c r="AB853" s="812">
        <v>5</v>
      </c>
      <c r="AC853" s="893"/>
      <c r="AD853" s="774"/>
      <c r="AE853" s="774"/>
      <c r="AF853" s="813" t="str">
        <f t="shared" si="69"/>
        <v/>
      </c>
      <c r="AG853" s="780"/>
      <c r="AH853" s="790" t="str">
        <f t="shared" si="70"/>
        <v/>
      </c>
      <c r="AI853" s="780"/>
      <c r="AJ853" s="790" t="str">
        <f t="shared" si="71"/>
        <v/>
      </c>
      <c r="AK853" s="814" t="str">
        <f t="shared" si="72"/>
        <v/>
      </c>
      <c r="AL853" s="815" t="str">
        <f>IFERROR(IF(AND(AF852="Probabilidad",AF853="Probabilidad"),(AL852-(+AL852*AK853)),IF(AND(AF852="Impacto",AF853="Probabilidad"),(AL851-(+AL851*AK853)),IF(AF853="Impacto",AL852,""))),"")</f>
        <v/>
      </c>
      <c r="AM853" s="815" t="str">
        <f>IFERROR(IF(AND(AF852="Impacto",AF853="Impacto"),(AM852-(+AM852*AK853)),IF(AND(AF852="Probabilidad",AF853="Impacto"),(AM851-(+AM851*AK853)),IF(AF853="Probabilidad",AM852,""))),"")</f>
        <v/>
      </c>
      <c r="AN853" s="751"/>
      <c r="AO853" s="751"/>
      <c r="AP853" s="751"/>
      <c r="AQ853" s="751"/>
      <c r="AR853" s="1013"/>
      <c r="AS853" s="1767"/>
      <c r="AT853" s="1767"/>
      <c r="AU853" s="1769"/>
      <c r="AV853" s="1767"/>
      <c r="AW853" s="1767"/>
      <c r="AX853" s="1769"/>
      <c r="AY853" s="1769"/>
      <c r="AZ853" s="1769"/>
      <c r="BA853" s="1774"/>
      <c r="BB853" s="789"/>
      <c r="BC853" s="789"/>
      <c r="BD853" s="822" t="str">
        <f t="shared" si="68"/>
        <v/>
      </c>
      <c r="BE853" s="774"/>
      <c r="BF853" s="774"/>
      <c r="BG853" s="774"/>
      <c r="BH853" s="774"/>
      <c r="BI853" s="789"/>
      <c r="BJ853" s="789"/>
      <c r="BK853" s="789"/>
      <c r="BL853" s="789"/>
      <c r="BM853" s="791"/>
      <c r="BN853" s="791"/>
      <c r="BO853" s="791"/>
      <c r="BP853" s="791"/>
      <c r="BQ853" s="792"/>
      <c r="BR853" s="796"/>
      <c r="BS853" s="884"/>
      <c r="BT853" s="884"/>
      <c r="BU853" s="1051"/>
      <c r="BV853" s="1191"/>
      <c r="BW853" s="1191"/>
      <c r="BX853" s="1875"/>
      <c r="BY853" s="1853"/>
      <c r="BZ853" s="998"/>
    </row>
    <row r="854" spans="1:78" ht="17" thickBot="1" x14ac:dyDescent="0.25">
      <c r="A854" s="1817"/>
      <c r="B854" s="1818"/>
      <c r="C854" s="1819"/>
      <c r="D854" s="1821"/>
      <c r="E854" s="1005"/>
      <c r="F854" s="1760"/>
      <c r="G854" s="996"/>
      <c r="H854" s="1014"/>
      <c r="I854" s="1775"/>
      <c r="J854" s="1768"/>
      <c r="K854" s="1023"/>
      <c r="L854" s="996"/>
      <c r="M854" s="1170"/>
      <c r="N854" s="996"/>
      <c r="O854" s="996"/>
      <c r="P854" s="1192"/>
      <c r="Q854" s="1828"/>
      <c r="R854" s="1775"/>
      <c r="S854" s="1826"/>
      <c r="T854" s="1775"/>
      <c r="U854" s="1826"/>
      <c r="V854" s="1775"/>
      <c r="W854" s="1826"/>
      <c r="X854" s="1782"/>
      <c r="Y854" s="1826"/>
      <c r="Z854" s="1826"/>
      <c r="AA854" s="1770"/>
      <c r="AB854" s="773">
        <v>6</v>
      </c>
      <c r="AC854" s="946"/>
      <c r="AD854" s="757"/>
      <c r="AE854" s="757"/>
      <c r="AF854" s="896" t="str">
        <f t="shared" si="69"/>
        <v/>
      </c>
      <c r="AG854" s="888"/>
      <c r="AH854" s="887" t="str">
        <f t="shared" si="70"/>
        <v/>
      </c>
      <c r="AI854" s="888"/>
      <c r="AJ854" s="887" t="str">
        <f t="shared" si="71"/>
        <v/>
      </c>
      <c r="AK854" s="889" t="str">
        <f t="shared" si="72"/>
        <v/>
      </c>
      <c r="AL854" s="935" t="str">
        <f>IFERROR(IF(AND(AF853="Probabilidad",AF854="Probabilidad"),(AL853-(+AL853*AK854)),IF(AND(AF853="Impacto",AF854="Probabilidad"),(AL852-(+AL852*AK854)),IF(AF854="Impacto",AL853,""))),"")</f>
        <v/>
      </c>
      <c r="AM854" s="935" t="str">
        <f>IFERROR(IF(AND(AF853="Impacto",AF854="Impacto"),(AM853-(+AM853*AK854)),IF(AND(AF853="Probabilidad",AF854="Impacto"),(AM852-(+AM852*AK854)),IF(AF854="Probabilidad",AM853,""))),"")</f>
        <v/>
      </c>
      <c r="AN854" s="51"/>
      <c r="AO854" s="51"/>
      <c r="AP854" s="51"/>
      <c r="AQ854" s="51"/>
      <c r="AR854" s="1014"/>
      <c r="AS854" s="1768"/>
      <c r="AT854" s="1768"/>
      <c r="AU854" s="1770"/>
      <c r="AV854" s="1768"/>
      <c r="AW854" s="1768"/>
      <c r="AX854" s="1770"/>
      <c r="AY854" s="1770"/>
      <c r="AZ854" s="1770"/>
      <c r="BA854" s="1775"/>
      <c r="BB854" s="770"/>
      <c r="BC854" s="770"/>
      <c r="BD854" s="762" t="str">
        <f t="shared" ref="BD854:BD860" si="73">IF(SUM(BE854:BH854)=0,"",SUM(BE854:BH854))</f>
        <v/>
      </c>
      <c r="BE854" s="757"/>
      <c r="BF854" s="757"/>
      <c r="BG854" s="757"/>
      <c r="BH854" s="757"/>
      <c r="BI854" s="770"/>
      <c r="BJ854" s="770"/>
      <c r="BK854" s="770"/>
      <c r="BL854" s="770"/>
      <c r="BM854" s="749"/>
      <c r="BN854" s="749"/>
      <c r="BO854" s="749"/>
      <c r="BP854" s="749"/>
      <c r="BQ854" s="766"/>
      <c r="BR854" s="890"/>
      <c r="BS854" s="891"/>
      <c r="BT854" s="891"/>
      <c r="BU854" s="1052"/>
      <c r="BV854" s="1192"/>
      <c r="BW854" s="1192"/>
      <c r="BX854" s="1876"/>
      <c r="BY854" s="1854"/>
      <c r="BZ854" s="999"/>
    </row>
    <row r="855" spans="1:78" ht="118" x14ac:dyDescent="0.2">
      <c r="A855" s="1817"/>
      <c r="B855" s="1818"/>
      <c r="C855" s="1819"/>
      <c r="D855" s="1000" t="s">
        <v>1387</v>
      </c>
      <c r="E855" s="1003" t="s">
        <v>1064</v>
      </c>
      <c r="F855" s="1006">
        <v>12</v>
      </c>
      <c r="G855" s="994" t="s">
        <v>1245</v>
      </c>
      <c r="H855" s="1012" t="s">
        <v>1245</v>
      </c>
      <c r="I855" s="1015" t="s">
        <v>1215</v>
      </c>
      <c r="J855" s="1812" t="str">
        <f>IF(D855="","",IF(D855="RG",[1]Árbol!A866,IF(D855="RIC",[1]Árbol!A866,IF(D855="RLAFT",[1]Árbol!A866,IF(D855="RF",[1]Árbol!A866,IF(I855="","",(CONCATENATE(I855," ",$M$3," ",G855," ",$M$4," ",O855," ",$M$5," ",N855))))))))</f>
        <v>Pérdida de Disponibilidad de Recurso Humano  1. Incumplimiento en la disponibilidad del personal.
2. Fuga de conocimiento  1. Ausencia del personal
2. Procedimientos inadecuados de contratación
3. Entrenamiento insuficiente en seguridad
4. Alta rotación de personal</v>
      </c>
      <c r="K855" s="1021" t="s">
        <v>313</v>
      </c>
      <c r="L855" s="994" t="s">
        <v>314</v>
      </c>
      <c r="M855" s="1168" t="s">
        <v>1389</v>
      </c>
      <c r="N855" s="994" t="s">
        <v>2292</v>
      </c>
      <c r="O855" s="994" t="s">
        <v>2293</v>
      </c>
      <c r="P855" s="1075" t="s">
        <v>1392</v>
      </c>
      <c r="Q855" s="1133" t="s">
        <v>1392</v>
      </c>
      <c r="R855" s="1015" t="s">
        <v>269</v>
      </c>
      <c r="S855" s="1824">
        <f>IF(R855="Muy Alta",100%,IF(R855="Alta",80%,IF(R855="Media",60%,IF(R855="Baja",40%,IF(R855="Muy Baja",20%,"")))))</f>
        <v>0.2</v>
      </c>
      <c r="T855" s="1015" t="s">
        <v>317</v>
      </c>
      <c r="U855" s="1824">
        <f>IF(T855="Catastrófico",100%,IF(T855="Mayor",80%,IF(T855="Moderado",60%,IF(T855="Menor",40%,IF(T855="Leve",20%,"")))))</f>
        <v>0.2</v>
      </c>
      <c r="V855" s="1015" t="s">
        <v>251</v>
      </c>
      <c r="W855" s="1824">
        <f>IF(V855="Catastrófico",100%,IF(V855="Mayor",80%,IF(V855="Moderado",60%,IF(V855="Menor",40%,IF(V855="Leve",20%,"")))))</f>
        <v>0.4</v>
      </c>
      <c r="X855" s="1029" t="str">
        <f>IF(Y855=100%,"Catastrófico",IF(Y855=80%,"Mayor",IF(Y855=60%,"Moderado",IF(Y855=40%,"Menor",IF(Y855=20%,"Leve","")))))</f>
        <v>Menor</v>
      </c>
      <c r="Y855" s="1824">
        <f>IF(AND(U855="",W855=""),"",MAX(U855,W855))</f>
        <v>0.4</v>
      </c>
      <c r="Z855" s="1824" t="str">
        <f>CONCATENATE(R855,X855)</f>
        <v>Muy BajaMenor</v>
      </c>
      <c r="AA855" s="1032" t="str">
        <f>IF(Z855="Muy AltaLeve","Alto",IF(Z855="Muy AltaMenor","Alto",IF(Z855="Muy AltaModerado","Alto",IF(Z855="Muy AltaMayor","Alto",IF(Z855="Muy AltaCatastrófico","Extremo",IF(Z855="AltaLeve","Moderado",IF(Z855="AltaMenor","Moderado",IF(Z855="AltaModerado","Alto",IF(Z855="AltaMayor","Alto",IF(Z855="AltaCatastrófico","Extremo",IF(Z855="MediaLeve","Moderado",IF(Z855="MediaMenor","Moderado",IF(Z855="MediaModerado","Moderado",IF(Z855="MediaMayor","Alto",IF(Z855="MediaCatastrófico","Extremo",IF(Z855="BajaLeve","Bajo",IF(Z855="BajaMenor","Moderado",IF(Z855="BajaModerado","Moderado",IF(Z855="BajaMayor","Alto",IF(Z855="BajaCatastrófico","Extremo",IF(Z855="Muy BajaLeve","Bajo",IF(Z855="Muy BajaMenor","Bajo",IF(Z855="Muy BajaModerado","Moderado",IF(Z855="Muy BajaMayor","Alto",IF(Z855="Muy BajaCatastrófico","Extremo","")))))))))))))))))))))))))</f>
        <v>Bajo</v>
      </c>
      <c r="AB855" s="97">
        <v>1</v>
      </c>
      <c r="AC855" s="352" t="s">
        <v>1571</v>
      </c>
      <c r="AD855" s="222">
        <v>2.2999999999999998</v>
      </c>
      <c r="AE855" s="222" t="s">
        <v>1480</v>
      </c>
      <c r="AF855" s="99" t="str">
        <f t="shared" si="69"/>
        <v>Probabilidad</v>
      </c>
      <c r="AG855" s="10" t="s">
        <v>281</v>
      </c>
      <c r="AH855" s="787">
        <f t="shared" si="70"/>
        <v>0.15</v>
      </c>
      <c r="AI855" s="10" t="s">
        <v>222</v>
      </c>
      <c r="AJ855" s="787">
        <f t="shared" si="71"/>
        <v>0.15</v>
      </c>
      <c r="AK855" s="101">
        <f t="shared" si="72"/>
        <v>0.3</v>
      </c>
      <c r="AL855" s="100">
        <f>IFERROR(IF(AF855="Probabilidad",(S855-(+S855*AK855)),IF(AF855="Impacto",S855,"")),"")</f>
        <v>0.14000000000000001</v>
      </c>
      <c r="AM855" s="100">
        <f>IFERROR(IF(AF855="Impacto",(Y855-(+Y855*AK855)),IF(AF855="Probabilidad",Y855,"")),"")</f>
        <v>0.4</v>
      </c>
      <c r="AN855" s="50" t="s">
        <v>859</v>
      </c>
      <c r="AO855" s="50" t="s">
        <v>245</v>
      </c>
      <c r="AP855" s="50" t="s">
        <v>241</v>
      </c>
      <c r="AQ855" s="50" t="s">
        <v>226</v>
      </c>
      <c r="AR855" s="1764" t="s">
        <v>1438</v>
      </c>
      <c r="AS855" s="1035">
        <f>S855</f>
        <v>0.2</v>
      </c>
      <c r="AT855" s="1035">
        <f>IF(AL855="","",MIN(AL855:AL860))</f>
        <v>8.4000000000000005E-2</v>
      </c>
      <c r="AU855" s="1032" t="str">
        <f>IFERROR(IF(AT855="","",IF(AT855&lt;=0.2,"Muy Baja",IF(AT855&lt;=0.4,"Baja",IF(AT855&lt;=0.6,"Media",IF(AT855&lt;=0.8,"Alta","Muy Alta"))))),"")</f>
        <v>Muy Baja</v>
      </c>
      <c r="AV855" s="1035">
        <f>Y855</f>
        <v>0.4</v>
      </c>
      <c r="AW855" s="1035">
        <f>IF(AM855="","",MIN(AM855:AM860))</f>
        <v>0.4</v>
      </c>
      <c r="AX855" s="1032" t="str">
        <f>IFERROR(IF(AW855="","",IF(AW855&lt;=0.2,"Leve",IF(AW855&lt;=0.4,"Menor",IF(AW855&lt;=0.6,"Moderado",IF(AW855&lt;=0.8,"Mayor","Catastrófico"))))),"")</f>
        <v>Menor</v>
      </c>
      <c r="AY855" s="1032" t="str">
        <f>AA855</f>
        <v>Bajo</v>
      </c>
      <c r="AZ855" s="1032" t="str">
        <f>IFERROR(IF(OR(AND(AU855="Muy Baja",AX855="Leve"),AND(AU855="Muy Baja",AX855="Menor"),AND(AU855="Baja",AX855="Leve")),"Bajo",IF(OR(AND(AU855="Muy baja",AX855="Moderado"),AND(AU855="Baja",AX855="Menor"),AND(AU855="Baja",AX855="Moderado"),AND(AU855="Media",AX855="Leve"),AND(AU855="Media",AX855="Menor"),AND(AU855="Media",AX855="Moderado"),AND(AU855="Alta",AX855="Leve"),AND(AU855="Alta",AX855="Menor")),"Moderado",IF(OR(AND(AU855="Muy Baja",AX855="Mayor"),AND(AU855="Baja",AX855="Mayor"),AND(AU855="Media",AX855="Mayor"),AND(AU855="Alta",AX855="Moderado"),AND(AU855="Alta",AX855="Mayor"),AND(AU855="Muy Alta",AX855="Leve"),AND(AU855="Muy Alta",AX855="Menor"),AND(AU855="Muy Alta",AX855="Moderado"),AND(AU855="Muy Alta",AX855="Mayor")),"Alto",IF(OR(AND(AU855="Muy Baja",AX855="Catastrófico"),AND(AU855="Baja",AX855="Catastrófico"),AND(AU855="Media",AX855="Catastrófico"),AND(AU855="Alta",AX855="Catastrófico"),AND(AU855="Muy Alta",AX855="Catastrófico")),"Extremo","")))),"")</f>
        <v>Bajo</v>
      </c>
      <c r="BA855" s="1015" t="s">
        <v>255</v>
      </c>
      <c r="BB855" s="46"/>
      <c r="BC855" s="46"/>
      <c r="BD855" s="103" t="str">
        <f t="shared" si="73"/>
        <v/>
      </c>
      <c r="BE855" s="9"/>
      <c r="BF855" s="9"/>
      <c r="BG855" s="9"/>
      <c r="BH855" s="9"/>
      <c r="BI855" s="46"/>
      <c r="BJ855" s="46"/>
      <c r="BK855" s="46"/>
      <c r="BL855" s="46"/>
      <c r="BM855" s="48"/>
      <c r="BN855" s="48"/>
      <c r="BO855" s="48"/>
      <c r="BP855" s="48"/>
      <c r="BQ855" s="104"/>
      <c r="BR855" s="797"/>
      <c r="BS855" s="883"/>
      <c r="BT855" s="883"/>
      <c r="BU855" s="1050"/>
      <c r="BV855" s="1075"/>
      <c r="BW855" s="1075"/>
      <c r="BX855" s="1874"/>
      <c r="BY855" s="1852"/>
      <c r="BZ855" s="997"/>
    </row>
    <row r="856" spans="1:78" ht="100" x14ac:dyDescent="0.2">
      <c r="A856" s="1817"/>
      <c r="B856" s="1818"/>
      <c r="C856" s="1819"/>
      <c r="D856" s="1820"/>
      <c r="E856" s="1004"/>
      <c r="F856" s="1759"/>
      <c r="G856" s="995"/>
      <c r="H856" s="1013"/>
      <c r="I856" s="1774"/>
      <c r="J856" s="1767"/>
      <c r="K856" s="1022"/>
      <c r="L856" s="995"/>
      <c r="M856" s="1169"/>
      <c r="N856" s="995"/>
      <c r="O856" s="995"/>
      <c r="P856" s="1191"/>
      <c r="Q856" s="1827"/>
      <c r="R856" s="1774"/>
      <c r="S856" s="1825"/>
      <c r="T856" s="1774"/>
      <c r="U856" s="1825"/>
      <c r="V856" s="1774"/>
      <c r="W856" s="1825"/>
      <c r="X856" s="1781"/>
      <c r="Y856" s="1825"/>
      <c r="Z856" s="1825"/>
      <c r="AA856" s="1769"/>
      <c r="AB856" s="812">
        <v>2</v>
      </c>
      <c r="AC856" s="893" t="s">
        <v>2294</v>
      </c>
      <c r="AD856" s="774">
        <v>1.4</v>
      </c>
      <c r="AE856" s="400" t="s">
        <v>1480</v>
      </c>
      <c r="AF856" s="813" t="str">
        <f t="shared" si="69"/>
        <v>Probabilidad</v>
      </c>
      <c r="AG856" s="780" t="s">
        <v>221</v>
      </c>
      <c r="AH856" s="790">
        <f t="shared" si="70"/>
        <v>0.25</v>
      </c>
      <c r="AI856" s="780" t="s">
        <v>222</v>
      </c>
      <c r="AJ856" s="790">
        <f t="shared" si="71"/>
        <v>0.15</v>
      </c>
      <c r="AK856" s="814">
        <f t="shared" si="72"/>
        <v>0.4</v>
      </c>
      <c r="AL856" s="815">
        <f>IFERROR(IF(AND(AF855="Probabilidad",AF856="Probabilidad"),(AL855-(+AL855*AK856)),IF(AF856="Probabilidad",(S855-(+S855*AK856)),IF(AF856="Impacto",AL855,""))),"")</f>
        <v>8.4000000000000005E-2</v>
      </c>
      <c r="AM856" s="815">
        <f>IFERROR(IF(AND(AF855="Impacto",AF856="Impacto"),(AM855-(+AM855*AK856)),IF(AF856="Impacto",(Y855-(Y855*AK856)),IF(AF856="Probabilidad",AM855,""))),"")</f>
        <v>0.4</v>
      </c>
      <c r="AN856" s="751" t="s">
        <v>859</v>
      </c>
      <c r="AO856" s="751" t="s">
        <v>377</v>
      </c>
      <c r="AP856" s="751" t="s">
        <v>225</v>
      </c>
      <c r="AQ856" s="751" t="s">
        <v>226</v>
      </c>
      <c r="AR856" s="1013"/>
      <c r="AS856" s="1767"/>
      <c r="AT856" s="1767"/>
      <c r="AU856" s="1769"/>
      <c r="AV856" s="1767"/>
      <c r="AW856" s="1767"/>
      <c r="AX856" s="1769"/>
      <c r="AY856" s="1769"/>
      <c r="AZ856" s="1769"/>
      <c r="BA856" s="1774"/>
      <c r="BB856" s="789"/>
      <c r="BC856" s="789"/>
      <c r="BD856" s="822" t="str">
        <f t="shared" si="73"/>
        <v/>
      </c>
      <c r="BE856" s="774"/>
      <c r="BF856" s="774"/>
      <c r="BG856" s="774"/>
      <c r="BH856" s="774"/>
      <c r="BI856" s="789"/>
      <c r="BJ856" s="789"/>
      <c r="BK856" s="789"/>
      <c r="BL856" s="789"/>
      <c r="BM856" s="791"/>
      <c r="BN856" s="791"/>
      <c r="BO856" s="791"/>
      <c r="BP856" s="791"/>
      <c r="BQ856" s="792"/>
      <c r="BR856" s="796"/>
      <c r="BS856" s="884"/>
      <c r="BT856" s="884"/>
      <c r="BU856" s="1051"/>
      <c r="BV856" s="1191"/>
      <c r="BW856" s="1191"/>
      <c r="BX856" s="1875"/>
      <c r="BY856" s="1853"/>
      <c r="BZ856" s="998"/>
    </row>
    <row r="857" spans="1:78" ht="16" x14ac:dyDescent="0.2">
      <c r="A857" s="1817"/>
      <c r="B857" s="1818"/>
      <c r="C857" s="1819"/>
      <c r="D857" s="1820"/>
      <c r="E857" s="1004"/>
      <c r="F857" s="1759"/>
      <c r="G857" s="995"/>
      <c r="H857" s="1013"/>
      <c r="I857" s="1774"/>
      <c r="J857" s="1767"/>
      <c r="K857" s="1022"/>
      <c r="L857" s="995"/>
      <c r="M857" s="1169"/>
      <c r="N857" s="995"/>
      <c r="O857" s="995"/>
      <c r="P857" s="1191"/>
      <c r="Q857" s="1827"/>
      <c r="R857" s="1774"/>
      <c r="S857" s="1825"/>
      <c r="T857" s="1774"/>
      <c r="U857" s="1825"/>
      <c r="V857" s="1774"/>
      <c r="W857" s="1825"/>
      <c r="X857" s="1781"/>
      <c r="Y857" s="1825"/>
      <c r="Z857" s="1825"/>
      <c r="AA857" s="1769"/>
      <c r="AB857" s="812">
        <v>3</v>
      </c>
      <c r="AC857" s="893"/>
      <c r="AD857" s="774"/>
      <c r="AE857" s="774"/>
      <c r="AF857" s="813" t="str">
        <f t="shared" si="69"/>
        <v/>
      </c>
      <c r="AG857" s="780"/>
      <c r="AH857" s="790" t="str">
        <f t="shared" si="70"/>
        <v/>
      </c>
      <c r="AI857" s="780"/>
      <c r="AJ857" s="790" t="str">
        <f t="shared" si="71"/>
        <v/>
      </c>
      <c r="AK857" s="814" t="str">
        <f t="shared" si="72"/>
        <v/>
      </c>
      <c r="AL857" s="815" t="str">
        <f>IFERROR(IF(AND(AF856="Probabilidad",AF857="Probabilidad"),(AL856-(+AL856*AK857)),IF(AND(AF856="Impacto",AF857="Probabilidad"),(AL855-(+AL855*AK857)),IF(AF857="Impacto",AL856,""))),"")</f>
        <v/>
      </c>
      <c r="AM857" s="815" t="str">
        <f>IFERROR(IF(AND(AF856="Impacto",AF857="Impacto"),(AM856-(+AM856*AK857)),IF(AND(AF856="Probabilidad",AF857="Impacto"),(AM855-(+AM855*AK857)),IF(AF857="Probabilidad",AM856,""))),"")</f>
        <v/>
      </c>
      <c r="AN857" s="751"/>
      <c r="AO857" s="751"/>
      <c r="AP857" s="751"/>
      <c r="AQ857" s="751"/>
      <c r="AR857" s="1013"/>
      <c r="AS857" s="1767"/>
      <c r="AT857" s="1767"/>
      <c r="AU857" s="1769"/>
      <c r="AV857" s="1767"/>
      <c r="AW857" s="1767"/>
      <c r="AX857" s="1769"/>
      <c r="AY857" s="1769"/>
      <c r="AZ857" s="1769"/>
      <c r="BA857" s="1774"/>
      <c r="BB857" s="789"/>
      <c r="BC857" s="789"/>
      <c r="BD857" s="822" t="str">
        <f t="shared" si="73"/>
        <v/>
      </c>
      <c r="BE857" s="774"/>
      <c r="BF857" s="774"/>
      <c r="BG857" s="774"/>
      <c r="BH857" s="774"/>
      <c r="BI857" s="789"/>
      <c r="BJ857" s="789"/>
      <c r="BK857" s="789"/>
      <c r="BL857" s="789"/>
      <c r="BM857" s="791"/>
      <c r="BN857" s="791"/>
      <c r="BO857" s="791"/>
      <c r="BP857" s="791"/>
      <c r="BQ857" s="792"/>
      <c r="BR857" s="796"/>
      <c r="BS857" s="884"/>
      <c r="BT857" s="884"/>
      <c r="BU857" s="1051"/>
      <c r="BV857" s="1191"/>
      <c r="BW857" s="1191"/>
      <c r="BX857" s="1875"/>
      <c r="BY857" s="1853"/>
      <c r="BZ857" s="998"/>
    </row>
    <row r="858" spans="1:78" ht="16" x14ac:dyDescent="0.2">
      <c r="A858" s="1817"/>
      <c r="B858" s="1818"/>
      <c r="C858" s="1819"/>
      <c r="D858" s="1820"/>
      <c r="E858" s="1004"/>
      <c r="F858" s="1759"/>
      <c r="G858" s="995"/>
      <c r="H858" s="1013"/>
      <c r="I858" s="1774"/>
      <c r="J858" s="1767"/>
      <c r="K858" s="1022"/>
      <c r="L858" s="995"/>
      <c r="M858" s="1169"/>
      <c r="N858" s="995"/>
      <c r="O858" s="995"/>
      <c r="P858" s="1191"/>
      <c r="Q858" s="1827"/>
      <c r="R858" s="1774"/>
      <c r="S858" s="1825"/>
      <c r="T858" s="1774"/>
      <c r="U858" s="1825"/>
      <c r="V858" s="1774"/>
      <c r="W858" s="1825"/>
      <c r="X858" s="1781"/>
      <c r="Y858" s="1825"/>
      <c r="Z858" s="1825"/>
      <c r="AA858" s="1769"/>
      <c r="AB858" s="812">
        <v>4</v>
      </c>
      <c r="AC858" s="893"/>
      <c r="AD858" s="774"/>
      <c r="AE858" s="774"/>
      <c r="AF858" s="813" t="str">
        <f t="shared" si="69"/>
        <v/>
      </c>
      <c r="AG858" s="780"/>
      <c r="AH858" s="790" t="str">
        <f t="shared" si="70"/>
        <v/>
      </c>
      <c r="AI858" s="780"/>
      <c r="AJ858" s="790" t="str">
        <f t="shared" si="71"/>
        <v/>
      </c>
      <c r="AK858" s="814" t="str">
        <f t="shared" si="72"/>
        <v/>
      </c>
      <c r="AL858" s="815" t="str">
        <f>IFERROR(IF(AND(AF857="Probabilidad",AF858="Probabilidad"),(AL857-(+AL857*AK858)),IF(AND(AF857="Impacto",AF858="Probabilidad"),(AL856-(+AL856*AK858)),IF(AF858="Impacto",AL857,""))),"")</f>
        <v/>
      </c>
      <c r="AM858" s="815" t="str">
        <f>IFERROR(IF(AND(AF857="Impacto",AF858="Impacto"),(AM857-(+AM857*AK858)),IF(AND(AF857="Probabilidad",AF858="Impacto"),(AM856-(+AM856*AK858)),IF(AF858="Probabilidad",AM857,""))),"")</f>
        <v/>
      </c>
      <c r="AN858" s="751"/>
      <c r="AO858" s="751"/>
      <c r="AP858" s="751"/>
      <c r="AQ858" s="751"/>
      <c r="AR858" s="1013"/>
      <c r="AS858" s="1767"/>
      <c r="AT858" s="1767"/>
      <c r="AU858" s="1769"/>
      <c r="AV858" s="1767"/>
      <c r="AW858" s="1767"/>
      <c r="AX858" s="1769"/>
      <c r="AY858" s="1769"/>
      <c r="AZ858" s="1769"/>
      <c r="BA858" s="1774"/>
      <c r="BB858" s="789"/>
      <c r="BC858" s="789"/>
      <c r="BD858" s="822" t="str">
        <f t="shared" si="73"/>
        <v/>
      </c>
      <c r="BE858" s="774"/>
      <c r="BF858" s="774"/>
      <c r="BG858" s="774"/>
      <c r="BH858" s="774"/>
      <c r="BI858" s="789"/>
      <c r="BJ858" s="789"/>
      <c r="BK858" s="789"/>
      <c r="BL858" s="789"/>
      <c r="BM858" s="791"/>
      <c r="BN858" s="791"/>
      <c r="BO858" s="791"/>
      <c r="BP858" s="791"/>
      <c r="BQ858" s="792"/>
      <c r="BR858" s="796"/>
      <c r="BS858" s="884"/>
      <c r="BT858" s="884"/>
      <c r="BU858" s="1051"/>
      <c r="BV858" s="1191"/>
      <c r="BW858" s="1191"/>
      <c r="BX858" s="1875"/>
      <c r="BY858" s="1853"/>
      <c r="BZ858" s="998"/>
    </row>
    <row r="859" spans="1:78" ht="16" x14ac:dyDescent="0.2">
      <c r="A859" s="1817"/>
      <c r="B859" s="1818"/>
      <c r="C859" s="1819"/>
      <c r="D859" s="1820"/>
      <c r="E859" s="1004"/>
      <c r="F859" s="1759"/>
      <c r="G859" s="995"/>
      <c r="H859" s="1013"/>
      <c r="I859" s="1774"/>
      <c r="J859" s="1767"/>
      <c r="K859" s="1022"/>
      <c r="L859" s="995"/>
      <c r="M859" s="1169"/>
      <c r="N859" s="995"/>
      <c r="O859" s="995"/>
      <c r="P859" s="1191"/>
      <c r="Q859" s="1827"/>
      <c r="R859" s="1774"/>
      <c r="S859" s="1825"/>
      <c r="T859" s="1774"/>
      <c r="U859" s="1825"/>
      <c r="V859" s="1774"/>
      <c r="W859" s="1825"/>
      <c r="X859" s="1781"/>
      <c r="Y859" s="1825"/>
      <c r="Z859" s="1825"/>
      <c r="AA859" s="1769"/>
      <c r="AB859" s="812">
        <v>5</v>
      </c>
      <c r="AC859" s="893"/>
      <c r="AD859" s="774"/>
      <c r="AE859" s="774"/>
      <c r="AF859" s="813" t="str">
        <f t="shared" si="69"/>
        <v/>
      </c>
      <c r="AG859" s="780"/>
      <c r="AH859" s="790" t="str">
        <f t="shared" si="70"/>
        <v/>
      </c>
      <c r="AI859" s="780"/>
      <c r="AJ859" s="790" t="str">
        <f t="shared" si="71"/>
        <v/>
      </c>
      <c r="AK859" s="814" t="str">
        <f t="shared" si="72"/>
        <v/>
      </c>
      <c r="AL859" s="815" t="str">
        <f>IFERROR(IF(AND(AF858="Probabilidad",AF859="Probabilidad"),(AL858-(+AL858*AK859)),IF(AND(AF858="Impacto",AF859="Probabilidad"),(AL857-(+AL857*AK859)),IF(AF859="Impacto",AL858,""))),"")</f>
        <v/>
      </c>
      <c r="AM859" s="815" t="str">
        <f>IFERROR(IF(AND(AF858="Impacto",AF859="Impacto"),(AM858-(+AM858*AK859)),IF(AND(AF858="Probabilidad",AF859="Impacto"),(AM857-(+AM857*AK859)),IF(AF859="Probabilidad",AM858,""))),"")</f>
        <v/>
      </c>
      <c r="AN859" s="751"/>
      <c r="AO859" s="751"/>
      <c r="AP859" s="751"/>
      <c r="AQ859" s="751"/>
      <c r="AR859" s="1013"/>
      <c r="AS859" s="1767"/>
      <c r="AT859" s="1767"/>
      <c r="AU859" s="1769"/>
      <c r="AV859" s="1767"/>
      <c r="AW859" s="1767"/>
      <c r="AX859" s="1769"/>
      <c r="AY859" s="1769"/>
      <c r="AZ859" s="1769"/>
      <c r="BA859" s="1774"/>
      <c r="BB859" s="789"/>
      <c r="BC859" s="789"/>
      <c r="BD859" s="822" t="str">
        <f t="shared" si="73"/>
        <v/>
      </c>
      <c r="BE859" s="774"/>
      <c r="BF859" s="774"/>
      <c r="BG859" s="774"/>
      <c r="BH859" s="774"/>
      <c r="BI859" s="789"/>
      <c r="BJ859" s="789"/>
      <c r="BK859" s="789"/>
      <c r="BL859" s="789"/>
      <c r="BM859" s="791"/>
      <c r="BN859" s="791"/>
      <c r="BO859" s="791"/>
      <c r="BP859" s="791"/>
      <c r="BQ859" s="792"/>
      <c r="BR859" s="796"/>
      <c r="BS859" s="884"/>
      <c r="BT859" s="884"/>
      <c r="BU859" s="1051"/>
      <c r="BV859" s="1191"/>
      <c r="BW859" s="1191"/>
      <c r="BX859" s="1875"/>
      <c r="BY859" s="1853"/>
      <c r="BZ859" s="998"/>
    </row>
    <row r="860" spans="1:78" ht="17" thickBot="1" x14ac:dyDescent="0.25">
      <c r="A860" s="1817"/>
      <c r="B860" s="1818"/>
      <c r="C860" s="1819"/>
      <c r="D860" s="1821"/>
      <c r="E860" s="1005"/>
      <c r="F860" s="1760"/>
      <c r="G860" s="996"/>
      <c r="H860" s="1014"/>
      <c r="I860" s="1775"/>
      <c r="J860" s="1768"/>
      <c r="K860" s="1023"/>
      <c r="L860" s="996"/>
      <c r="M860" s="1170"/>
      <c r="N860" s="996"/>
      <c r="O860" s="996"/>
      <c r="P860" s="1192"/>
      <c r="Q860" s="1828"/>
      <c r="R860" s="1775"/>
      <c r="S860" s="1826"/>
      <c r="T860" s="1775"/>
      <c r="U860" s="1826"/>
      <c r="V860" s="1775"/>
      <c r="W860" s="1826"/>
      <c r="X860" s="1782"/>
      <c r="Y860" s="1826"/>
      <c r="Z860" s="1826"/>
      <c r="AA860" s="1770"/>
      <c r="AB860" s="773">
        <v>6</v>
      </c>
      <c r="AC860" s="946"/>
      <c r="AD860" s="757"/>
      <c r="AE860" s="757"/>
      <c r="AF860" s="896" t="str">
        <f t="shared" si="69"/>
        <v/>
      </c>
      <c r="AG860" s="888"/>
      <c r="AH860" s="887" t="str">
        <f t="shared" si="70"/>
        <v/>
      </c>
      <c r="AI860" s="888"/>
      <c r="AJ860" s="887" t="str">
        <f t="shared" si="71"/>
        <v/>
      </c>
      <c r="AK860" s="889" t="str">
        <f t="shared" si="72"/>
        <v/>
      </c>
      <c r="AL860" s="935" t="str">
        <f>IFERROR(IF(AND(AF859="Probabilidad",AF860="Probabilidad"),(AL859-(+AL859*AK860)),IF(AND(AF859="Impacto",AF860="Probabilidad"),(AL858-(+AL858*AK860)),IF(AF860="Impacto",AL859,""))),"")</f>
        <v/>
      </c>
      <c r="AM860" s="935" t="str">
        <f>IFERROR(IF(AND(AF859="Impacto",AF860="Impacto"),(AM859-(+AM859*AK860)),IF(AND(AF859="Probabilidad",AF860="Impacto"),(AM858-(+AM858*AK860)),IF(AF860="Probabilidad",AM859,""))),"")</f>
        <v/>
      </c>
      <c r="AN860" s="51"/>
      <c r="AO860" s="51"/>
      <c r="AP860" s="51"/>
      <c r="AQ860" s="51"/>
      <c r="AR860" s="1014"/>
      <c r="AS860" s="1768"/>
      <c r="AT860" s="1768"/>
      <c r="AU860" s="1770"/>
      <c r="AV860" s="1768"/>
      <c r="AW860" s="1768"/>
      <c r="AX860" s="1770"/>
      <c r="AY860" s="1770"/>
      <c r="AZ860" s="1770"/>
      <c r="BA860" s="1775"/>
      <c r="BB860" s="770"/>
      <c r="BC860" s="770"/>
      <c r="BD860" s="762" t="str">
        <f t="shared" si="73"/>
        <v/>
      </c>
      <c r="BE860" s="757"/>
      <c r="BF860" s="757"/>
      <c r="BG860" s="757"/>
      <c r="BH860" s="757"/>
      <c r="BI860" s="770"/>
      <c r="BJ860" s="770"/>
      <c r="BK860" s="770"/>
      <c r="BL860" s="770"/>
      <c r="BM860" s="749"/>
      <c r="BN860" s="749"/>
      <c r="BO860" s="749"/>
      <c r="BP860" s="749"/>
      <c r="BQ860" s="766"/>
      <c r="BR860" s="890"/>
      <c r="BS860" s="891"/>
      <c r="BT860" s="891"/>
      <c r="BU860" s="1052"/>
      <c r="BV860" s="1192"/>
      <c r="BW860" s="1192"/>
      <c r="BX860" s="1876"/>
      <c r="BY860" s="1854"/>
      <c r="BZ860" s="999"/>
    </row>
    <row r="861" spans="1:78" ht="135.5" customHeight="1" x14ac:dyDescent="0.2">
      <c r="A861" s="1915" t="s">
        <v>1096</v>
      </c>
      <c r="B861" s="1818" t="s">
        <v>207</v>
      </c>
      <c r="C861" s="1910" t="s">
        <v>1097</v>
      </c>
      <c r="D861" s="1000" t="s">
        <v>1387</v>
      </c>
      <c r="E861" s="1003" t="s">
        <v>1098</v>
      </c>
      <c r="F861" s="1006">
        <v>1</v>
      </c>
      <c r="G861" s="1075" t="s">
        <v>2295</v>
      </c>
      <c r="H861" s="1012" t="s">
        <v>1242</v>
      </c>
      <c r="I861" s="1015" t="s">
        <v>1218</v>
      </c>
      <c r="J861" s="1812" t="str">
        <f>IF(D861="","",IF(D861="RG",[1]Árbol!A872,IF(D861="RIC",[1]Árbol!A872,IF(D861="RLAFT",[1]Árbol!A872,IF(D861="RF",[1]Árbol!A872,IF(I861="","",(CONCATENATE(I861," ",$M$3," ",G861," ",$M$4," ",O861," ",$M$5," ",N861))))))))</f>
        <v>Pérdida de confidencialidad e integridad de 1. Actas de reparto
2. Proceso disciplinario primera instancia instrucción 
3. Actas reunion (seguimiento)
(Informaciòn Electrónica)
  1. Hurto de Información
2. Pérdida, Corrupción, modificación no  autorizada de la información
3. Fallas Humanas  1. Deficiencia en la autorización de permisos de la información
2. Acceso intencionado por parte de personal no autorizado
3. Ausencia de control de acceso
4. Desconocimiento de politicas de seguridad de la información</v>
      </c>
      <c r="K861" s="1012" t="s">
        <v>313</v>
      </c>
      <c r="L861" s="1075" t="s">
        <v>562</v>
      </c>
      <c r="M861" s="1168" t="s">
        <v>1389</v>
      </c>
      <c r="N861" s="1075" t="s">
        <v>2296</v>
      </c>
      <c r="O861" s="1075" t="s">
        <v>2297</v>
      </c>
      <c r="P861" s="1075" t="s">
        <v>1392</v>
      </c>
      <c r="Q861" s="1133" t="s">
        <v>1392</v>
      </c>
      <c r="R861" s="1015" t="s">
        <v>340</v>
      </c>
      <c r="S861" s="1824">
        <f>IF(R861="Muy Alta",100%,IF(R861="Alta",80%,IF(R861="Media",60%,IF(R861="Baja",40%,IF(R861="Muy Baja",20%,"")))))</f>
        <v>0.8</v>
      </c>
      <c r="T861" s="1015" t="s">
        <v>317</v>
      </c>
      <c r="U861" s="1824">
        <f>IF(T861="Catastrófico",100%,IF(T861="Mayor",80%,IF(T861="Moderado",60%,IF(T861="Menor",40%,IF(T861="Leve",20%,"")))))</f>
        <v>0.2</v>
      </c>
      <c r="V861" s="1015" t="s">
        <v>403</v>
      </c>
      <c r="W861" s="1824">
        <f>IF(V861="Catastrófico",100%,IF(V861="Mayor",80%,IF(V861="Moderado",60%,IF(V861="Menor",40%,IF(V861="Leve",20%,"")))))</f>
        <v>0.8</v>
      </c>
      <c r="X861" s="1032" t="str">
        <f>IF(Y861=100%,"Catastrófico",IF(Y861=80%,"Mayor",IF(Y861=60%,"Moderado",IF(Y861=40%,"Menor",IF(Y861=20%,"Leve","")))))</f>
        <v>Mayor</v>
      </c>
      <c r="Y861" s="1824">
        <f>IF(AND(U861="",W861=""),"",MAX(U861,W861))</f>
        <v>0.8</v>
      </c>
      <c r="Z861" s="1824" t="str">
        <f>CONCATENATE(R861,X861)</f>
        <v>AltaMayor</v>
      </c>
      <c r="AA861" s="1038" t="str">
        <f>IF(Z861="Muy AltaLeve","Alto",IF(Z861="Muy AltaMenor","Alto",IF(Z861="Muy AltaModerado","Alto",IF(Z861="Muy AltaMayor","Alto",IF(Z861="Muy AltaCatastrófico","Extremo",IF(Z861="AltaLeve","Moderado",IF(Z861="AltaMenor","Moderado",IF(Z861="AltaModerado","Alto",IF(Z861="AltaMayor","Alto",IF(Z861="AltaCatastrófico","Extremo",IF(Z861="MediaLeve","Moderado",IF(Z861="MediaMenor","Moderado",IF(Z861="MediaModerado","Moderado",IF(Z861="MediaMayor","Alto",IF(Z861="MediaCatastrófico","Extremo",IF(Z861="BajaLeve","Bajo",IF(Z861="BajaMenor","Moderado",IF(Z861="BajaModerado","Moderado",IF(Z861="BajaMayor","Alto",IF(Z861="BajaCatastrófico","Extremo",IF(Z861="Muy BajaLeve","Bajo",IF(Z861="Muy BajaMenor","Bajo",IF(Z861="Muy BajaModerado","Moderado",IF(Z861="Muy BajaMayor","Alto",IF(Z861="Muy BajaCatastrófico","Extremo","")))))))))))))))))))))))))</f>
        <v>Alto</v>
      </c>
      <c r="AB861" s="354">
        <v>1</v>
      </c>
      <c r="AC861" s="302" t="s">
        <v>2298</v>
      </c>
      <c r="AD861" s="302" t="s">
        <v>2299</v>
      </c>
      <c r="AE861" s="302" t="s">
        <v>1656</v>
      </c>
      <c r="AF861" s="816" t="str">
        <f t="shared" si="69"/>
        <v>Probabilidad</v>
      </c>
      <c r="AG861" s="335" t="s">
        <v>281</v>
      </c>
      <c r="AH861" s="790">
        <f t="shared" si="70"/>
        <v>0.15</v>
      </c>
      <c r="AI861" s="335" t="s">
        <v>222</v>
      </c>
      <c r="AJ861" s="790">
        <f t="shared" si="71"/>
        <v>0.15</v>
      </c>
      <c r="AK861" s="814">
        <f t="shared" si="72"/>
        <v>0.3</v>
      </c>
      <c r="AL861" s="336">
        <f>IFERROR(IF(AF861="Probabilidad",(S861-(+S861*AK861)),IF(AF861="Impacto",S861,"")),"")</f>
        <v>0.56000000000000005</v>
      </c>
      <c r="AM861" s="336">
        <f>IFERROR(IF(AF861="Impacto",(Y861-(+Y861*AK861)),IF(AF861="Probabilidad",Y861,"")),"")</f>
        <v>0.8</v>
      </c>
      <c r="AN861" s="50" t="s">
        <v>223</v>
      </c>
      <c r="AO861" s="50" t="s">
        <v>377</v>
      </c>
      <c r="AP861" s="50" t="s">
        <v>241</v>
      </c>
      <c r="AQ861" s="50" t="s">
        <v>226</v>
      </c>
      <c r="AR861" s="1764" t="s">
        <v>2300</v>
      </c>
      <c r="AS861" s="1035">
        <f>S861</f>
        <v>0.8</v>
      </c>
      <c r="AT861" s="1035">
        <f>IF(AL861="","",MIN(AL861:AL866))</f>
        <v>0.16800000000000001</v>
      </c>
      <c r="AU861" s="1032" t="str">
        <f>IFERROR(IF(AT861="","",IF(AT861&lt;=0.2,"Muy Baja",IF(AT861&lt;=0.4,"Baja",IF(AT861&lt;=0.6,"Media",IF(AT861&lt;=0.8,"Alta","Muy Alta"))))),"")</f>
        <v>Muy Baja</v>
      </c>
      <c r="AV861" s="1035">
        <f>Y861</f>
        <v>0.8</v>
      </c>
      <c r="AW861" s="1035">
        <f>IF(AM861="","",MIN(AM861:AM866))</f>
        <v>0.60000000000000009</v>
      </c>
      <c r="AX861" s="1032" t="str">
        <f>IFERROR(IF(AW861="","",IF(AW861&lt;=0.2,"Leve",IF(AW861&lt;=0.4,"Menor",IF(AW861&lt;=0.6,"Moderado",IF(AW861&lt;=0.8,"Mayor","Catastrófico"))))),"")</f>
        <v>Moderado</v>
      </c>
      <c r="AY861" s="1032" t="str">
        <f>AA861</f>
        <v>Alto</v>
      </c>
      <c r="AZ861" s="1032" t="str">
        <f>IFERROR(IF(OR(AND(AU861="Muy Baja",AX861="Leve"),AND(AU861="Muy Baja",AX861="Menor"),AND(AU861="Baja",AX861="Leve")),"Bajo",IF(OR(AND(AU861="Muy baja",AX861="Moderado"),AND(AU861="Baja",AX861="Menor"),AND(AU861="Baja",AX861="Moderado"),AND(AU861="Media",AX861="Leve"),AND(AU861="Media",AX861="Menor"),AND(AU861="Media",AX861="Moderado"),AND(AU861="Alta",AX861="Leve"),AND(AU861="Alta",AX861="Menor")),"Moderado",IF(OR(AND(AU861="Muy Baja",AX861="Mayor"),AND(AU861="Baja",AX861="Mayor"),AND(AU861="Media",AX861="Mayor"),AND(AU861="Alta",AX861="Moderado"),AND(AU861="Alta",AX861="Mayor"),AND(AU861="Muy Alta",AX861="Leve"),AND(AU861="Muy Alta",AX861="Menor"),AND(AU861="Muy Alta",AX861="Moderado"),AND(AU861="Muy Alta",AX861="Mayor")),"Alto",IF(OR(AND(AU861="Muy Baja",AX861="Catastrófico"),AND(AU861="Baja",AX861="Catastrófico"),AND(AU861="Media",AX861="Catastrófico"),AND(AU861="Alta",AX861="Catastrófico"),AND(AU861="Muy Alta",AX861="Catastrófico")),"Extremo","")))),"")</f>
        <v>Moderado</v>
      </c>
      <c r="BA861" s="1015" t="s">
        <v>228</v>
      </c>
      <c r="BB861" s="216" t="s">
        <v>2301</v>
      </c>
      <c r="BC861" s="216" t="s">
        <v>1483</v>
      </c>
      <c r="BD861" s="102">
        <f>IF(SUM(BE861:BH861)=0,"",SUM(BE861:BH861))</f>
        <v>2</v>
      </c>
      <c r="BE861" s="49"/>
      <c r="BF861" s="49">
        <v>1</v>
      </c>
      <c r="BG861" s="49"/>
      <c r="BH861" s="49">
        <v>1</v>
      </c>
      <c r="BI861" s="216" t="s">
        <v>1245</v>
      </c>
      <c r="BJ861" s="216" t="s">
        <v>2302</v>
      </c>
      <c r="BK861" s="216"/>
      <c r="BL861" s="216"/>
      <c r="BM861" s="217"/>
      <c r="BN861" s="217"/>
      <c r="BO861" s="217"/>
      <c r="BP861" s="217"/>
      <c r="BQ861" s="102"/>
      <c r="BR861" s="967"/>
      <c r="BS861" s="968"/>
      <c r="BT861" s="968"/>
      <c r="BU861" s="1050"/>
      <c r="BV861" s="1075"/>
      <c r="BW861" s="1075"/>
      <c r="BX861" s="1836"/>
      <c r="BY861" s="1839"/>
      <c r="BZ861" s="997"/>
    </row>
    <row r="862" spans="1:78" ht="129.5" customHeight="1" x14ac:dyDescent="0.2">
      <c r="A862" s="1915"/>
      <c r="B862" s="1818"/>
      <c r="C862" s="1910"/>
      <c r="D862" s="1820"/>
      <c r="E862" s="1004"/>
      <c r="F862" s="1759"/>
      <c r="G862" s="1191"/>
      <c r="H862" s="1013"/>
      <c r="I862" s="1774"/>
      <c r="J862" s="1767"/>
      <c r="K862" s="1013"/>
      <c r="L862" s="1191"/>
      <c r="M862" s="1169"/>
      <c r="N862" s="1191"/>
      <c r="O862" s="1191"/>
      <c r="P862" s="1191"/>
      <c r="Q862" s="1827"/>
      <c r="R862" s="1774"/>
      <c r="S862" s="1825"/>
      <c r="T862" s="1774"/>
      <c r="U862" s="1825"/>
      <c r="V862" s="1774"/>
      <c r="W862" s="1825"/>
      <c r="X862" s="1769"/>
      <c r="Y862" s="1825"/>
      <c r="Z862" s="1825"/>
      <c r="AA862" s="1039"/>
      <c r="AB862" s="961">
        <v>2</v>
      </c>
      <c r="AC862" s="761" t="s">
        <v>1571</v>
      </c>
      <c r="AD862" s="761">
        <v>4</v>
      </c>
      <c r="AE862" s="761" t="s">
        <v>1480</v>
      </c>
      <c r="AF862" s="816" t="str">
        <f t="shared" si="69"/>
        <v>Probabilidad</v>
      </c>
      <c r="AG862" s="751" t="s">
        <v>221</v>
      </c>
      <c r="AH862" s="790">
        <f t="shared" si="70"/>
        <v>0.25</v>
      </c>
      <c r="AI862" s="751" t="s">
        <v>222</v>
      </c>
      <c r="AJ862" s="790">
        <f t="shared" si="71"/>
        <v>0.15</v>
      </c>
      <c r="AK862" s="814">
        <f t="shared" si="72"/>
        <v>0.4</v>
      </c>
      <c r="AL862" s="817">
        <f>IFERROR(IF(AND(AF861="Probabilidad",AF862="Probabilidad"),(AL861-(+AL861*AK862)),IF(AF862="Probabilidad",(S861-(+S861*AK862)),IF(AF862="Impacto",AL861,""))),"")</f>
        <v>0.33600000000000002</v>
      </c>
      <c r="AM862" s="817">
        <f>IFERROR(IF(AND(AF861="Impacto",AF862="Impacto"),(AM861-(+AM861*AK862)),IF(AF862="Impacto",(Y861-(+Y861*AK862)),IF(AF862="Probabilidad",AM861,""))),"")</f>
        <v>0.8</v>
      </c>
      <c r="AN862" s="751" t="s">
        <v>859</v>
      </c>
      <c r="AO862" s="751" t="s">
        <v>245</v>
      </c>
      <c r="AP862" s="751" t="s">
        <v>241</v>
      </c>
      <c r="AQ862" s="751" t="s">
        <v>226</v>
      </c>
      <c r="AR862" s="1013"/>
      <c r="AS862" s="1767"/>
      <c r="AT862" s="1767"/>
      <c r="AU862" s="1769"/>
      <c r="AV862" s="1767"/>
      <c r="AW862" s="1767"/>
      <c r="AX862" s="1769"/>
      <c r="AY862" s="1769"/>
      <c r="AZ862" s="1769"/>
      <c r="BA862" s="1774"/>
      <c r="BB862" s="788" t="s">
        <v>2303</v>
      </c>
      <c r="BC862" s="788" t="s">
        <v>2304</v>
      </c>
      <c r="BD862" s="781">
        <f t="shared" ref="BD862:BD925" si="74">IF(SUM(BE862:BH862)=0,"",SUM(BE862:BH862))</f>
        <v>1</v>
      </c>
      <c r="BE862" s="755"/>
      <c r="BF862" s="755">
        <v>1</v>
      </c>
      <c r="BG862" s="755"/>
      <c r="BH862" s="755"/>
      <c r="BI862" s="788" t="s">
        <v>1245</v>
      </c>
      <c r="BJ862" s="788" t="s">
        <v>2302</v>
      </c>
      <c r="BK862" s="788"/>
      <c r="BL862" s="788"/>
      <c r="BM862" s="755"/>
      <c r="BN862" s="755"/>
      <c r="BO862" s="755"/>
      <c r="BP862" s="755"/>
      <c r="BQ862" s="969"/>
      <c r="BR862" s="970"/>
      <c r="BS862" s="971"/>
      <c r="BT862" s="971"/>
      <c r="BU862" s="1051"/>
      <c r="BV862" s="1191"/>
      <c r="BW862" s="1191"/>
      <c r="BX862" s="1837"/>
      <c r="BY862" s="1840"/>
      <c r="BZ862" s="998"/>
    </row>
    <row r="863" spans="1:78" ht="135.5" customHeight="1" x14ac:dyDescent="0.2">
      <c r="A863" s="1915"/>
      <c r="B863" s="1818"/>
      <c r="C863" s="1910"/>
      <c r="D863" s="1820"/>
      <c r="E863" s="1004"/>
      <c r="F863" s="1759"/>
      <c r="G863" s="1191"/>
      <c r="H863" s="1013"/>
      <c r="I863" s="1774"/>
      <c r="J863" s="1767"/>
      <c r="K863" s="1013"/>
      <c r="L863" s="1191"/>
      <c r="M863" s="1169"/>
      <c r="N863" s="1191"/>
      <c r="O863" s="1191"/>
      <c r="P863" s="1191"/>
      <c r="Q863" s="1827"/>
      <c r="R863" s="1774"/>
      <c r="S863" s="1825"/>
      <c r="T863" s="1774"/>
      <c r="U863" s="1825"/>
      <c r="V863" s="1774"/>
      <c r="W863" s="1825"/>
      <c r="X863" s="1769"/>
      <c r="Y863" s="1825"/>
      <c r="Z863" s="1825"/>
      <c r="AA863" s="1039"/>
      <c r="AB863" s="961">
        <v>3</v>
      </c>
      <c r="AC863" s="761" t="s">
        <v>2305</v>
      </c>
      <c r="AD863" s="761">
        <v>2</v>
      </c>
      <c r="AE863" s="761" t="s">
        <v>1403</v>
      </c>
      <c r="AF863" s="816" t="str">
        <f t="shared" si="69"/>
        <v>Probabilidad</v>
      </c>
      <c r="AG863" s="751" t="s">
        <v>221</v>
      </c>
      <c r="AH863" s="790">
        <f t="shared" si="70"/>
        <v>0.25</v>
      </c>
      <c r="AI863" s="751" t="s">
        <v>734</v>
      </c>
      <c r="AJ863" s="790">
        <f t="shared" si="71"/>
        <v>0.25</v>
      </c>
      <c r="AK863" s="814">
        <f t="shared" si="72"/>
        <v>0.5</v>
      </c>
      <c r="AL863" s="817">
        <f>IFERROR(IF(AND(AF862="Probabilidad",AF863="Probabilidad"),(AL862-(+AL862*AK863)),IF(AND(AF862="Impacto",AF863="Probabilidad"),(AL861-(+AL861*AK863)),IF(AF863="Impacto",AL862,""))),"")</f>
        <v>0.16800000000000001</v>
      </c>
      <c r="AM863" s="817">
        <f>IFERROR(IF(AND(AF862="Impacto",AF863="Impacto"),(AM862-(+AM862*AK863)),IF(AND(AF862="Probabilidad",AF863="Impacto"),(AM861-(+AM861*AK863)),IF(AF863="Probabilidad",AM862,""))),"")</f>
        <v>0.8</v>
      </c>
      <c r="AN863" s="751" t="s">
        <v>223</v>
      </c>
      <c r="AO863" s="751" t="s">
        <v>443</v>
      </c>
      <c r="AP863" s="751" t="s">
        <v>241</v>
      </c>
      <c r="AQ863" s="751" t="s">
        <v>226</v>
      </c>
      <c r="AR863" s="1013"/>
      <c r="AS863" s="1767"/>
      <c r="AT863" s="1767"/>
      <c r="AU863" s="1769"/>
      <c r="AV863" s="1767"/>
      <c r="AW863" s="1767"/>
      <c r="AX863" s="1769"/>
      <c r="AY863" s="1769"/>
      <c r="AZ863" s="1769"/>
      <c r="BA863" s="1774"/>
      <c r="BB863" s="788"/>
      <c r="BC863" s="788"/>
      <c r="BD863" s="781" t="str">
        <f t="shared" si="74"/>
        <v/>
      </c>
      <c r="BE863" s="755"/>
      <c r="BF863" s="755"/>
      <c r="BG863" s="755"/>
      <c r="BH863" s="755"/>
      <c r="BI863" s="788"/>
      <c r="BJ863" s="788"/>
      <c r="BK863" s="788"/>
      <c r="BL863" s="788"/>
      <c r="BM863" s="755"/>
      <c r="BN863" s="755"/>
      <c r="BO863" s="755"/>
      <c r="BP863" s="755"/>
      <c r="BQ863" s="969"/>
      <c r="BR863" s="970"/>
      <c r="BS863" s="971"/>
      <c r="BT863" s="971"/>
      <c r="BU863" s="1051"/>
      <c r="BV863" s="1191"/>
      <c r="BW863" s="1191"/>
      <c r="BX863" s="1837"/>
      <c r="BY863" s="1840"/>
      <c r="BZ863" s="998"/>
    </row>
    <row r="864" spans="1:78" ht="160.25" customHeight="1" x14ac:dyDescent="0.2">
      <c r="A864" s="1915"/>
      <c r="B864" s="1818"/>
      <c r="C864" s="1910"/>
      <c r="D864" s="1820"/>
      <c r="E864" s="1004"/>
      <c r="F864" s="1759"/>
      <c r="G864" s="1191"/>
      <c r="H864" s="1013"/>
      <c r="I864" s="1774"/>
      <c r="J864" s="1767"/>
      <c r="K864" s="1013"/>
      <c r="L864" s="1191"/>
      <c r="M864" s="1169"/>
      <c r="N864" s="1191"/>
      <c r="O864" s="1191"/>
      <c r="P864" s="1191"/>
      <c r="Q864" s="1827"/>
      <c r="R864" s="1774"/>
      <c r="S864" s="1825"/>
      <c r="T864" s="1774"/>
      <c r="U864" s="1825"/>
      <c r="V864" s="1774"/>
      <c r="W864" s="1825"/>
      <c r="X864" s="1769"/>
      <c r="Y864" s="1825"/>
      <c r="Z864" s="1825"/>
      <c r="AA864" s="1039"/>
      <c r="AB864" s="961">
        <v>4</v>
      </c>
      <c r="AC864" s="761" t="s">
        <v>2306</v>
      </c>
      <c r="AD864" s="761">
        <v>2</v>
      </c>
      <c r="AE864" s="761" t="s">
        <v>1403</v>
      </c>
      <c r="AF864" s="816" t="str">
        <f t="shared" si="69"/>
        <v>Impacto</v>
      </c>
      <c r="AG864" s="751" t="s">
        <v>264</v>
      </c>
      <c r="AH864" s="790">
        <f t="shared" si="70"/>
        <v>0.1</v>
      </c>
      <c r="AI864" s="751" t="s">
        <v>222</v>
      </c>
      <c r="AJ864" s="790">
        <f t="shared" si="71"/>
        <v>0.15</v>
      </c>
      <c r="AK864" s="814">
        <f t="shared" si="72"/>
        <v>0.25</v>
      </c>
      <c r="AL864" s="817">
        <f>IFERROR(IF(AND(AF863="Probabilidad",AF864="Probabilidad"),(AL863-(+AL863*AK864)),IF(AND(AF863="Impacto",AF864="Probabilidad"),(AL862-(+AL862*AK864)),IF(AF864="Impacto",AL863,""))),"")</f>
        <v>0.16800000000000001</v>
      </c>
      <c r="AM864" s="817">
        <f>IFERROR(IF(AND(AF863="Impacto",AF864="Impacto"),(AM863-(+AM863*AK864)),IF(AND(AF863="Probabilidad",AF864="Impacto"),(AM862-(+AM862*AK864)),IF(AF864="Probabilidad",AM863,""))),"")</f>
        <v>0.60000000000000009</v>
      </c>
      <c r="AN864" s="751" t="s">
        <v>223</v>
      </c>
      <c r="AO864" s="751" t="s">
        <v>291</v>
      </c>
      <c r="AP864" s="751" t="s">
        <v>241</v>
      </c>
      <c r="AQ864" s="751" t="s">
        <v>226</v>
      </c>
      <c r="AR864" s="1013"/>
      <c r="AS864" s="1767"/>
      <c r="AT864" s="1767"/>
      <c r="AU864" s="1769"/>
      <c r="AV864" s="1767"/>
      <c r="AW864" s="1767"/>
      <c r="AX864" s="1769"/>
      <c r="AY864" s="1769"/>
      <c r="AZ864" s="1769"/>
      <c r="BA864" s="1774"/>
      <c r="BB864" s="788"/>
      <c r="BC864" s="788"/>
      <c r="BD864" s="781" t="str">
        <f t="shared" si="74"/>
        <v/>
      </c>
      <c r="BE864" s="755"/>
      <c r="BF864" s="755"/>
      <c r="BG864" s="755"/>
      <c r="BH864" s="755"/>
      <c r="BI864" s="788"/>
      <c r="BJ864" s="788"/>
      <c r="BK864" s="788"/>
      <c r="BL864" s="788"/>
      <c r="BM864" s="755"/>
      <c r="BN864" s="755"/>
      <c r="BO864" s="755"/>
      <c r="BP864" s="755"/>
      <c r="BQ864" s="969"/>
      <c r="BR864" s="970"/>
      <c r="BS864" s="971"/>
      <c r="BT864" s="971"/>
      <c r="BU864" s="1051"/>
      <c r="BV864" s="1191"/>
      <c r="BW864" s="1191"/>
      <c r="BX864" s="1837"/>
      <c r="BY864" s="1840"/>
      <c r="BZ864" s="998"/>
    </row>
    <row r="865" spans="1:78" ht="16" x14ac:dyDescent="0.2">
      <c r="A865" s="1915"/>
      <c r="B865" s="1818"/>
      <c r="C865" s="1910"/>
      <c r="D865" s="1820"/>
      <c r="E865" s="1004"/>
      <c r="F865" s="1759"/>
      <c r="G865" s="1191"/>
      <c r="H865" s="1013"/>
      <c r="I865" s="1774"/>
      <c r="J865" s="1767"/>
      <c r="K865" s="1013"/>
      <c r="L865" s="1191"/>
      <c r="M865" s="1169"/>
      <c r="N865" s="1191"/>
      <c r="O865" s="1191"/>
      <c r="P865" s="1191"/>
      <c r="Q865" s="1827"/>
      <c r="R865" s="1774"/>
      <c r="S865" s="1825"/>
      <c r="T865" s="1774"/>
      <c r="U865" s="1825"/>
      <c r="V865" s="1774"/>
      <c r="W865" s="1825"/>
      <c r="X865" s="1769"/>
      <c r="Y865" s="1825"/>
      <c r="Z865" s="1825"/>
      <c r="AA865" s="1039"/>
      <c r="AB865" s="961">
        <v>5</v>
      </c>
      <c r="AC865" s="761"/>
      <c r="AD865" s="761"/>
      <c r="AE865" s="761"/>
      <c r="AF865" s="816" t="str">
        <f t="shared" si="69"/>
        <v/>
      </c>
      <c r="AG865" s="751"/>
      <c r="AH865" s="790" t="str">
        <f t="shared" si="70"/>
        <v/>
      </c>
      <c r="AI865" s="751"/>
      <c r="AJ865" s="790" t="str">
        <f t="shared" si="71"/>
        <v/>
      </c>
      <c r="AK865" s="814" t="str">
        <f t="shared" si="72"/>
        <v/>
      </c>
      <c r="AL865" s="817" t="str">
        <f>IFERROR(IF(AND(AF864="Probabilidad",AF865="Probabilidad"),(AL864-(+AL864*AK865)),IF(AND(AF864="Impacto",AF865="Probabilidad"),(AL863-(+AL863*AK865)),IF(AF865="Impacto",AL864,""))),"")</f>
        <v/>
      </c>
      <c r="AM865" s="817" t="str">
        <f>IFERROR(IF(AND(AF864="Impacto",AF865="Impacto"),(AM864-(+AM864*AK865)),IF(AND(AF864="Probabilidad",AF865="Impacto"),(AM863-(+AM863*AK865)),IF(AF865="Probabilidad",AM864,""))),"")</f>
        <v/>
      </c>
      <c r="AN865" s="751"/>
      <c r="AO865" s="751"/>
      <c r="AP865" s="751"/>
      <c r="AQ865" s="751"/>
      <c r="AR865" s="1013"/>
      <c r="AS865" s="1767"/>
      <c r="AT865" s="1767"/>
      <c r="AU865" s="1769"/>
      <c r="AV865" s="1767"/>
      <c r="AW865" s="1767"/>
      <c r="AX865" s="1769"/>
      <c r="AY865" s="1769"/>
      <c r="AZ865" s="1769"/>
      <c r="BA865" s="1774"/>
      <c r="BB865" s="788"/>
      <c r="BC865" s="788"/>
      <c r="BD865" s="781" t="str">
        <f t="shared" si="74"/>
        <v/>
      </c>
      <c r="BE865" s="755"/>
      <c r="BF865" s="755"/>
      <c r="BG865" s="755"/>
      <c r="BH865" s="755"/>
      <c r="BI865" s="788"/>
      <c r="BJ865" s="788"/>
      <c r="BK865" s="788"/>
      <c r="BL865" s="788"/>
      <c r="BM865" s="755"/>
      <c r="BN865" s="755"/>
      <c r="BO865" s="755"/>
      <c r="BP865" s="755"/>
      <c r="BQ865" s="969"/>
      <c r="BR865" s="970"/>
      <c r="BS865" s="971"/>
      <c r="BT865" s="971"/>
      <c r="BU865" s="1051"/>
      <c r="BV865" s="1191"/>
      <c r="BW865" s="1191"/>
      <c r="BX865" s="1837"/>
      <c r="BY865" s="1840"/>
      <c r="BZ865" s="998"/>
    </row>
    <row r="866" spans="1:78" ht="17" thickBot="1" x14ac:dyDescent="0.25">
      <c r="A866" s="1915"/>
      <c r="B866" s="1818"/>
      <c r="C866" s="1910"/>
      <c r="D866" s="1821"/>
      <c r="E866" s="1005"/>
      <c r="F866" s="1760"/>
      <c r="G866" s="1192"/>
      <c r="H866" s="1014"/>
      <c r="I866" s="1775"/>
      <c r="J866" s="1768"/>
      <c r="K866" s="1014"/>
      <c r="L866" s="1192"/>
      <c r="M866" s="1170"/>
      <c r="N866" s="1192"/>
      <c r="O866" s="1192"/>
      <c r="P866" s="1192"/>
      <c r="Q866" s="1828"/>
      <c r="R866" s="1775"/>
      <c r="S866" s="1826"/>
      <c r="T866" s="1775"/>
      <c r="U866" s="1826"/>
      <c r="V866" s="1775"/>
      <c r="W866" s="1826"/>
      <c r="X866" s="1770"/>
      <c r="Y866" s="1826"/>
      <c r="Z866" s="1826"/>
      <c r="AA866" s="1040"/>
      <c r="AB866" s="962">
        <v>6</v>
      </c>
      <c r="AC866" s="752"/>
      <c r="AD866" s="752"/>
      <c r="AE866" s="752"/>
      <c r="AF866" s="972" t="str">
        <f t="shared" si="69"/>
        <v/>
      </c>
      <c r="AG866" s="937"/>
      <c r="AH866" s="887" t="str">
        <f t="shared" si="70"/>
        <v/>
      </c>
      <c r="AI866" s="937"/>
      <c r="AJ866" s="887" t="str">
        <f t="shared" si="71"/>
        <v/>
      </c>
      <c r="AK866" s="889" t="str">
        <f t="shared" si="72"/>
        <v/>
      </c>
      <c r="AL866" s="817" t="str">
        <f>IFERROR(IF(AND(AF865="Probabilidad",AF866="Probabilidad"),(AL865-(+AL865*AK866)),IF(AND(AF865="Impacto",AF866="Probabilidad"),(AL864-(+AL864*AK866)),IF(AF866="Impacto",AL865,""))),"")</f>
        <v/>
      </c>
      <c r="AM866" s="817" t="str">
        <f>IFERROR(IF(AND(AF865="Impacto",AF866="Impacto"),(AM865-(+AM865*AK866)),IF(AND(AF865="Probabilidad",AF866="Impacto"),(AM864-(+AM864*AK866)),IF(AF866="Probabilidad",AM865,""))),"")</f>
        <v/>
      </c>
      <c r="AN866" s="126"/>
      <c r="AO866" s="51"/>
      <c r="AP866" s="51"/>
      <c r="AQ866" s="51"/>
      <c r="AR866" s="1014"/>
      <c r="AS866" s="1768"/>
      <c r="AT866" s="1768"/>
      <c r="AU866" s="1770"/>
      <c r="AV866" s="1768"/>
      <c r="AW866" s="1768"/>
      <c r="AX866" s="1770"/>
      <c r="AY866" s="1770"/>
      <c r="AZ866" s="1770"/>
      <c r="BA866" s="1775"/>
      <c r="BB866" s="873"/>
      <c r="BC866" s="873"/>
      <c r="BD866" s="767" t="str">
        <f t="shared" si="74"/>
        <v/>
      </c>
      <c r="BE866" s="826"/>
      <c r="BF866" s="826"/>
      <c r="BG866" s="826"/>
      <c r="BH866" s="826"/>
      <c r="BI866" s="873"/>
      <c r="BJ866" s="873"/>
      <c r="BK866" s="873"/>
      <c r="BL866" s="873"/>
      <c r="BM866" s="826"/>
      <c r="BN866" s="826"/>
      <c r="BO866" s="826"/>
      <c r="BP866" s="826"/>
      <c r="BQ866" s="973"/>
      <c r="BR866" s="974"/>
      <c r="BS866" s="975"/>
      <c r="BT866" s="975"/>
      <c r="BU866" s="1052"/>
      <c r="BV866" s="1192"/>
      <c r="BW866" s="1192"/>
      <c r="BX866" s="1838"/>
      <c r="BY866" s="1841"/>
      <c r="BZ866" s="999"/>
    </row>
    <row r="867" spans="1:78" ht="135.5" customHeight="1" x14ac:dyDescent="0.2">
      <c r="A867" s="1915"/>
      <c r="B867" s="1818"/>
      <c r="C867" s="1910"/>
      <c r="D867" s="1000" t="s">
        <v>1387</v>
      </c>
      <c r="E867" s="1003" t="s">
        <v>1098</v>
      </c>
      <c r="F867" s="1006">
        <v>2</v>
      </c>
      <c r="G867" s="1075" t="s">
        <v>2295</v>
      </c>
      <c r="H867" s="1012" t="s">
        <v>1242</v>
      </c>
      <c r="I867" s="1015" t="s">
        <v>1215</v>
      </c>
      <c r="J867" s="1812" t="str">
        <f>IF(D867="","",IF(D867="RG",[1]Árbol!A878,IF(D867="RIC",[1]Árbol!A878,IF(D867="RLAFT",[1]Árbol!A878,IF(D867="RF",[1]Árbol!A878,IF(I867="","",(CONCATENATE(I867," ",$M$3," ",G867," ",$M$4," ",O867," ",$M$5," ",N867))))))))</f>
        <v>Pérdida de Disponibilidad de 1. Actas de reparto
2. Proceso disciplinario primera instancia instrucción 
3. Actas reunion (seguimiento)
(Informaciòn Electrónica)
  1. Pérdida , modificacion, borrado o uso o autorizado de la información.
2. Fallas Humanas  1. Ausencia de control de acceso 
2. Desconocimiento de politicas de seguridad de la información
3. Ausencia de copias de respaldo 
Continuidad 4. Ausencia de planes de continuidad.</v>
      </c>
      <c r="K867" s="1012" t="s">
        <v>313</v>
      </c>
      <c r="L867" s="1075" t="s">
        <v>562</v>
      </c>
      <c r="M867" s="1168" t="s">
        <v>1389</v>
      </c>
      <c r="N867" s="1075" t="s">
        <v>2307</v>
      </c>
      <c r="O867" s="1075" t="s">
        <v>2308</v>
      </c>
      <c r="P867" s="1075" t="s">
        <v>1392</v>
      </c>
      <c r="Q867" s="1133" t="s">
        <v>1392</v>
      </c>
      <c r="R867" s="1015" t="s">
        <v>340</v>
      </c>
      <c r="S867" s="1824">
        <f>IF(R867="Muy Alta",100%,IF(R867="Alta",80%,IF(R867="Media",60%,IF(R867="Baja",40%,IF(R867="Muy Baja",20%,"")))))</f>
        <v>0.8</v>
      </c>
      <c r="T867" s="1015" t="s">
        <v>317</v>
      </c>
      <c r="U867" s="1824">
        <f>IF(T867="Catastrófico",100%,IF(T867="Mayor",80%,IF(T867="Moderado",60%,IF(T867="Menor",40%,IF(T867="Leve",20%,"")))))</f>
        <v>0.2</v>
      </c>
      <c r="V867" s="1015" t="s">
        <v>251</v>
      </c>
      <c r="W867" s="1824">
        <f>IF(V867="Catastrófico",100%,IF(V867="Mayor",80%,IF(V867="Moderado",60%,IF(V867="Menor",40%,IF(V867="Leve",20%,"")))))</f>
        <v>0.4</v>
      </c>
      <c r="X867" s="1032" t="str">
        <f>IF(Y867=100%,"Catastrófico",IF(Y867=80%,"Mayor",IF(Y867=60%,"Moderado",IF(Y867=40%,"Menor",IF(Y867=20%,"Leve","")))))</f>
        <v>Menor</v>
      </c>
      <c r="Y867" s="1824">
        <f>IF(AND(U867="",W867=""),"",MAX(U867,W867))</f>
        <v>0.4</v>
      </c>
      <c r="Z867" s="1824" t="str">
        <f>CONCATENATE(R867,X867)</f>
        <v>AltaMenor</v>
      </c>
      <c r="AA867" s="1032" t="str">
        <f>IF(Z867="Muy AltaLeve","Alto",IF(Z867="Muy AltaMenor","Alto",IF(Z867="Muy AltaModerado","Alto",IF(Z867="Muy AltaMayor","Alto",IF(Z867="Muy AltaCatastrófico","Extremo",IF(Z867="AltaLeve","Moderado",IF(Z867="AltaMenor","Moderado",IF(Z867="AltaModerado","Alto",IF(Z867="AltaMayor","Alto",IF(Z867="AltaCatastrófico","Extremo",IF(Z867="MediaLeve","Moderado",IF(Z867="MediaMenor","Moderado",IF(Z867="MediaModerado","Moderado",IF(Z867="MediaMayor","Alto",IF(Z867="MediaCatastrófico","Extremo",IF(Z867="BajaLeve","Bajo",IF(Z867="BajaMenor","Moderado",IF(Z867="BajaModerado","Moderado",IF(Z867="BajaMayor","Alto",IF(Z867="BajaCatastrófico","Extremo",IF(Z867="Muy BajaLeve","Bajo",IF(Z867="Muy BajaMenor","Bajo",IF(Z867="Muy BajaModerado","Moderado",IF(Z867="Muy BajaMayor","Alto",IF(Z867="Muy BajaCatastrófico","Extremo","")))))))))))))))))))))))))</f>
        <v>Moderado</v>
      </c>
      <c r="AB867" s="354">
        <v>1</v>
      </c>
      <c r="AC867" s="306" t="s">
        <v>2309</v>
      </c>
      <c r="AD867" s="306">
        <v>2</v>
      </c>
      <c r="AE867" s="306" t="s">
        <v>1830</v>
      </c>
      <c r="AF867" s="334" t="str">
        <f t="shared" si="69"/>
        <v>Probabilidad</v>
      </c>
      <c r="AG867" s="335" t="s">
        <v>281</v>
      </c>
      <c r="AH867" s="787">
        <f t="shared" si="70"/>
        <v>0.15</v>
      </c>
      <c r="AI867" s="335" t="s">
        <v>222</v>
      </c>
      <c r="AJ867" s="787">
        <f t="shared" si="71"/>
        <v>0.15</v>
      </c>
      <c r="AK867" s="101">
        <f t="shared" si="72"/>
        <v>0.3</v>
      </c>
      <c r="AL867" s="336">
        <f>IFERROR(IF(AF867="Probabilidad",(S867-(+S867*AK867)),IF(AF867="Impacto",S867,"")),"")</f>
        <v>0.56000000000000005</v>
      </c>
      <c r="AM867" s="336">
        <f>IFERROR(IF(AF867="Impacto",(Y867-(+Y867*AK867)),IF(AF867="Probabilidad",Y867,"")),"")</f>
        <v>0.4</v>
      </c>
      <c r="AN867" s="50" t="s">
        <v>223</v>
      </c>
      <c r="AO867" s="50" t="s">
        <v>377</v>
      </c>
      <c r="AP867" s="50" t="s">
        <v>241</v>
      </c>
      <c r="AQ867" s="50" t="s">
        <v>226</v>
      </c>
      <c r="AR867" s="1764" t="s">
        <v>2310</v>
      </c>
      <c r="AS867" s="1035">
        <f>S867</f>
        <v>0.8</v>
      </c>
      <c r="AT867" s="1035">
        <f>IF(AL867="","",MIN(AL867:AL872))</f>
        <v>7.0559999999999998E-2</v>
      </c>
      <c r="AU867" s="1032" t="str">
        <f>IFERROR(IF(AT867="","",IF(AT867&lt;=0.2,"Muy Baja",IF(AT867&lt;=0.4,"Baja",IF(AT867&lt;=0.6,"Media",IF(AT867&lt;=0.8,"Alta","Muy Alta"))))),"")</f>
        <v>Muy Baja</v>
      </c>
      <c r="AV867" s="1035">
        <f>Y867</f>
        <v>0.4</v>
      </c>
      <c r="AW867" s="1035">
        <f>IF(AM867="","",MIN(AM867:AM872))</f>
        <v>0.30000000000000004</v>
      </c>
      <c r="AX867" s="1032" t="str">
        <f>IFERROR(IF(AW867="","",IF(AW867&lt;=0.2,"Leve",IF(AW867&lt;=0.4,"Menor",IF(AW867&lt;=0.6,"Moderado",IF(AW867&lt;=0.8,"Mayor","Catastrófico"))))),"")</f>
        <v>Menor</v>
      </c>
      <c r="AY867" s="1032" t="str">
        <f>AA867</f>
        <v>Moderado</v>
      </c>
      <c r="AZ867" s="1032" t="str">
        <f>IFERROR(IF(OR(AND(AU867="Muy Baja",AX867="Leve"),AND(AU867="Muy Baja",AX867="Menor"),AND(AU867="Baja",AX867="Leve")),"Bajo",IF(OR(AND(AU867="Muy baja",AX867="Moderado"),AND(AU867="Baja",AX867="Menor"),AND(AU867="Baja",AX867="Moderado"),AND(AU867="Media",AX867="Leve"),AND(AU867="Media",AX867="Menor"),AND(AU867="Media",AX867="Moderado"),AND(AU867="Alta",AX867="Leve"),AND(AU867="Alta",AX867="Menor")),"Moderado",IF(OR(AND(AU867="Muy Baja",AX867="Mayor"),AND(AU867="Baja",AX867="Mayor"),AND(AU867="Media",AX867="Mayor"),AND(AU867="Alta",AX867="Moderado"),AND(AU867="Alta",AX867="Mayor"),AND(AU867="Muy Alta",AX867="Leve"),AND(AU867="Muy Alta",AX867="Menor"),AND(AU867="Muy Alta",AX867="Moderado"),AND(AU867="Muy Alta",AX867="Mayor")),"Alto",IF(OR(AND(AU867="Muy Baja",AX867="Catastrófico"),AND(AU867="Baja",AX867="Catastrófico"),AND(AU867="Media",AX867="Catastrófico"),AND(AU867="Alta",AX867="Catastrófico"),AND(AU867="Muy Alta",AX867="Catastrófico")),"Extremo","")))),"")</f>
        <v>Bajo</v>
      </c>
      <c r="BA867" s="1015" t="s">
        <v>255</v>
      </c>
      <c r="BB867" s="216"/>
      <c r="BC867" s="216"/>
      <c r="BD867" s="307" t="str">
        <f t="shared" si="74"/>
        <v/>
      </c>
      <c r="BE867" s="302"/>
      <c r="BF867" s="302"/>
      <c r="BG867" s="302"/>
      <c r="BH867" s="302"/>
      <c r="BI867" s="216"/>
      <c r="BJ867" s="216"/>
      <c r="BK867" s="216"/>
      <c r="BL867" s="216"/>
      <c r="BM867" s="217"/>
      <c r="BN867" s="217"/>
      <c r="BO867" s="217"/>
      <c r="BP867" s="217"/>
      <c r="BQ867" s="102"/>
      <c r="BR867" s="967"/>
      <c r="BS867" s="968"/>
      <c r="BT867" s="968"/>
      <c r="BU867" s="1050"/>
      <c r="BV867" s="1075"/>
      <c r="BW867" s="1075"/>
      <c r="BX867" s="1836"/>
      <c r="BY867" s="1852"/>
      <c r="BZ867" s="997"/>
    </row>
    <row r="868" spans="1:78" ht="160.25" customHeight="1" x14ac:dyDescent="0.2">
      <c r="A868" s="1915"/>
      <c r="B868" s="1818"/>
      <c r="C868" s="1910"/>
      <c r="D868" s="1820"/>
      <c r="E868" s="1004"/>
      <c r="F868" s="1759"/>
      <c r="G868" s="1191"/>
      <c r="H868" s="1013"/>
      <c r="I868" s="1774"/>
      <c r="J868" s="1767"/>
      <c r="K868" s="1013"/>
      <c r="L868" s="1191"/>
      <c r="M868" s="1169"/>
      <c r="N868" s="1191"/>
      <c r="O868" s="1191"/>
      <c r="P868" s="1191"/>
      <c r="Q868" s="1827"/>
      <c r="R868" s="1774"/>
      <c r="S868" s="1825"/>
      <c r="T868" s="1774"/>
      <c r="U868" s="1825"/>
      <c r="V868" s="1774"/>
      <c r="W868" s="1825"/>
      <c r="X868" s="1769"/>
      <c r="Y868" s="1825"/>
      <c r="Z868" s="1825"/>
      <c r="AA868" s="1769"/>
      <c r="AB868" s="961">
        <v>2</v>
      </c>
      <c r="AC868" s="761" t="s">
        <v>2311</v>
      </c>
      <c r="AD868" s="761" t="s">
        <v>2312</v>
      </c>
      <c r="AE868" s="761" t="s">
        <v>2029</v>
      </c>
      <c r="AF868" s="816" t="str">
        <f>IF(OR(AG868="Preventivo",AG868="Detectivo"),"Probabilidad",IF(AG868="Correctivo","Impacto",""))</f>
        <v>Probabilidad</v>
      </c>
      <c r="AG868" s="751" t="s">
        <v>221</v>
      </c>
      <c r="AH868" s="790">
        <f t="shared" si="70"/>
        <v>0.25</v>
      </c>
      <c r="AI868" s="751" t="s">
        <v>222</v>
      </c>
      <c r="AJ868" s="790">
        <f t="shared" si="71"/>
        <v>0.15</v>
      </c>
      <c r="AK868" s="814">
        <f t="shared" si="72"/>
        <v>0.4</v>
      </c>
      <c r="AL868" s="817">
        <f>IFERROR(IF(AND(AF867="Probabilidad",AF868="Probabilidad"),(AL867-(+AL867*AK868)),IF(AF868="Probabilidad",(S867-(+S867*AK868)),IF(AF868="Impacto",AL867,""))),"")</f>
        <v>0.33600000000000002</v>
      </c>
      <c r="AM868" s="817">
        <f>IFERROR(IF(AND(AF867="Impacto",AF868="Impacto"),(AM867-(+AM867*AK868)),IF(AF868="Impacto",(Y867-(+Y867*AK868)),IF(AF868="Probabilidad",AM867,""))),"")</f>
        <v>0.4</v>
      </c>
      <c r="AN868" s="751" t="s">
        <v>859</v>
      </c>
      <c r="AO868" s="751" t="s">
        <v>291</v>
      </c>
      <c r="AP868" s="751" t="s">
        <v>241</v>
      </c>
      <c r="AQ868" s="751" t="s">
        <v>226</v>
      </c>
      <c r="AR868" s="1013"/>
      <c r="AS868" s="1767"/>
      <c r="AT868" s="1767"/>
      <c r="AU868" s="1769"/>
      <c r="AV868" s="1767"/>
      <c r="AW868" s="1767"/>
      <c r="AX868" s="1769"/>
      <c r="AY868" s="1769"/>
      <c r="AZ868" s="1769"/>
      <c r="BA868" s="1774"/>
      <c r="BB868" s="788"/>
      <c r="BC868" s="788"/>
      <c r="BD868" s="781" t="str">
        <f t="shared" si="74"/>
        <v/>
      </c>
      <c r="BE868" s="761"/>
      <c r="BF868" s="761"/>
      <c r="BG868" s="761"/>
      <c r="BH868" s="761"/>
      <c r="BI868" s="788"/>
      <c r="BJ868" s="788"/>
      <c r="BK868" s="788"/>
      <c r="BL868" s="788"/>
      <c r="BM868" s="755"/>
      <c r="BN868" s="755"/>
      <c r="BO868" s="755"/>
      <c r="BP868" s="755"/>
      <c r="BQ868" s="969"/>
      <c r="BR868" s="970"/>
      <c r="BS868" s="971"/>
      <c r="BT868" s="971"/>
      <c r="BU868" s="1051"/>
      <c r="BV868" s="1191"/>
      <c r="BW868" s="1191"/>
      <c r="BX868" s="1837"/>
      <c r="BY868" s="1853"/>
      <c r="BZ868" s="998"/>
    </row>
    <row r="869" spans="1:78" ht="129.5" customHeight="1" x14ac:dyDescent="0.2">
      <c r="A869" s="1915"/>
      <c r="B869" s="1818"/>
      <c r="C869" s="1910"/>
      <c r="D869" s="1820"/>
      <c r="E869" s="1004"/>
      <c r="F869" s="1759"/>
      <c r="G869" s="1191"/>
      <c r="H869" s="1013"/>
      <c r="I869" s="1774"/>
      <c r="J869" s="1767"/>
      <c r="K869" s="1013"/>
      <c r="L869" s="1191"/>
      <c r="M869" s="1169"/>
      <c r="N869" s="1191"/>
      <c r="O869" s="1191"/>
      <c r="P869" s="1191"/>
      <c r="Q869" s="1827"/>
      <c r="R869" s="1774"/>
      <c r="S869" s="1825"/>
      <c r="T869" s="1774"/>
      <c r="U869" s="1825"/>
      <c r="V869" s="1774"/>
      <c r="W869" s="1825"/>
      <c r="X869" s="1769"/>
      <c r="Y869" s="1825"/>
      <c r="Z869" s="1825"/>
      <c r="AA869" s="1769"/>
      <c r="AB869" s="961">
        <v>3</v>
      </c>
      <c r="AC869" s="761" t="s">
        <v>1571</v>
      </c>
      <c r="AD869" s="761">
        <v>2</v>
      </c>
      <c r="AE869" s="761" t="s">
        <v>1480</v>
      </c>
      <c r="AF869" s="816" t="str">
        <f>IF(OR(AG869="Preventivo",AG869="Detectivo"),"Probabilidad",IF(AG869="Correctivo","Impacto",""))</f>
        <v>Probabilidad</v>
      </c>
      <c r="AG869" s="751" t="s">
        <v>221</v>
      </c>
      <c r="AH869" s="790">
        <f t="shared" si="70"/>
        <v>0.25</v>
      </c>
      <c r="AI869" s="751" t="s">
        <v>222</v>
      </c>
      <c r="AJ869" s="790">
        <f t="shared" si="71"/>
        <v>0.15</v>
      </c>
      <c r="AK869" s="814">
        <f t="shared" si="72"/>
        <v>0.4</v>
      </c>
      <c r="AL869" s="817">
        <f>IFERROR(IF(AND(AF868="Probabilidad",AF869="Probabilidad"),(AL868-(+AL868*AK869)),IF(AND(AF868="Impacto",AF869="Probabilidad"),(AL867-(+AL867*AK869)),IF(AF869="Impacto",AL868,""))),"")</f>
        <v>0.2016</v>
      </c>
      <c r="AM869" s="817">
        <f>IFERROR(IF(AND(AF868="Impacto",AF869="Impacto"),(AM868-(+AM868*AK869)),IF(AND(AF868="Probabilidad",AF869="Impacto"),(AM867-(+AM867*AK869)),IF(AF869="Probabilidad",AM868,""))),"")</f>
        <v>0.4</v>
      </c>
      <c r="AN869" s="751" t="s">
        <v>859</v>
      </c>
      <c r="AO869" s="751" t="s">
        <v>245</v>
      </c>
      <c r="AP869" s="751" t="s">
        <v>241</v>
      </c>
      <c r="AQ869" s="751" t="s">
        <v>226</v>
      </c>
      <c r="AR869" s="1013"/>
      <c r="AS869" s="1767"/>
      <c r="AT869" s="1767"/>
      <c r="AU869" s="1769"/>
      <c r="AV869" s="1767"/>
      <c r="AW869" s="1767"/>
      <c r="AX869" s="1769"/>
      <c r="AY869" s="1769"/>
      <c r="AZ869" s="1769"/>
      <c r="BA869" s="1774"/>
      <c r="BB869" s="788"/>
      <c r="BC869" s="788"/>
      <c r="BD869" s="781" t="str">
        <f t="shared" si="74"/>
        <v/>
      </c>
      <c r="BE869" s="761"/>
      <c r="BF869" s="761"/>
      <c r="BG869" s="761"/>
      <c r="BH869" s="761"/>
      <c r="BI869" s="788"/>
      <c r="BJ869" s="788"/>
      <c r="BK869" s="788"/>
      <c r="BL869" s="788"/>
      <c r="BM869" s="755"/>
      <c r="BN869" s="755"/>
      <c r="BO869" s="755"/>
      <c r="BP869" s="755"/>
      <c r="BQ869" s="969"/>
      <c r="BR869" s="970"/>
      <c r="BS869" s="971"/>
      <c r="BT869" s="971"/>
      <c r="BU869" s="1051"/>
      <c r="BV869" s="1191"/>
      <c r="BW869" s="1191"/>
      <c r="BX869" s="1837"/>
      <c r="BY869" s="1853"/>
      <c r="BZ869" s="998"/>
    </row>
    <row r="870" spans="1:78" ht="135.5" customHeight="1" x14ac:dyDescent="0.2">
      <c r="A870" s="1915"/>
      <c r="B870" s="1818"/>
      <c r="C870" s="1910"/>
      <c r="D870" s="1820"/>
      <c r="E870" s="1004"/>
      <c r="F870" s="1759"/>
      <c r="G870" s="1191"/>
      <c r="H870" s="1013"/>
      <c r="I870" s="1774"/>
      <c r="J870" s="1767"/>
      <c r="K870" s="1013"/>
      <c r="L870" s="1191"/>
      <c r="M870" s="1169"/>
      <c r="N870" s="1191"/>
      <c r="O870" s="1191"/>
      <c r="P870" s="1191"/>
      <c r="Q870" s="1827"/>
      <c r="R870" s="1774"/>
      <c r="S870" s="1825"/>
      <c r="T870" s="1774"/>
      <c r="U870" s="1825"/>
      <c r="V870" s="1774"/>
      <c r="W870" s="1825"/>
      <c r="X870" s="1769"/>
      <c r="Y870" s="1825"/>
      <c r="Z870" s="1825"/>
      <c r="AA870" s="1769"/>
      <c r="AB870" s="961">
        <v>4</v>
      </c>
      <c r="AC870" s="761" t="s">
        <v>2305</v>
      </c>
      <c r="AD870" s="761">
        <v>2</v>
      </c>
      <c r="AE870" s="761" t="s">
        <v>1403</v>
      </c>
      <c r="AF870" s="816" t="str">
        <f t="shared" si="69"/>
        <v>Probabilidad</v>
      </c>
      <c r="AG870" s="751" t="s">
        <v>221</v>
      </c>
      <c r="AH870" s="790">
        <f t="shared" si="70"/>
        <v>0.25</v>
      </c>
      <c r="AI870" s="751" t="s">
        <v>734</v>
      </c>
      <c r="AJ870" s="790">
        <f t="shared" si="71"/>
        <v>0.25</v>
      </c>
      <c r="AK870" s="814">
        <f t="shared" si="72"/>
        <v>0.5</v>
      </c>
      <c r="AL870" s="817">
        <f>IFERROR(IF(AND(AF869="Probabilidad",AF870="Probabilidad"),(AL869-(+AL869*AK870)),IF(AND(AF869="Impacto",AF870="Probabilidad"),(AL868-(+AL868*AK870)),IF(AF870="Impacto",AL869,""))),"")</f>
        <v>0.1008</v>
      </c>
      <c r="AM870" s="817">
        <f>IFERROR(IF(AND(AF869="Impacto",AF870="Impacto"),(AM869-(+AM869*AK870)),IF(AND(AF869="Probabilidad",AF870="Impacto"),(AM868-(+AM868*AK870)),IF(AF870="Probabilidad",AM869,""))),"")</f>
        <v>0.4</v>
      </c>
      <c r="AN870" s="751" t="s">
        <v>223</v>
      </c>
      <c r="AO870" s="751" t="s">
        <v>443</v>
      </c>
      <c r="AP870" s="751" t="s">
        <v>241</v>
      </c>
      <c r="AQ870" s="751" t="s">
        <v>226</v>
      </c>
      <c r="AR870" s="1013"/>
      <c r="AS870" s="1767"/>
      <c r="AT870" s="1767"/>
      <c r="AU870" s="1769"/>
      <c r="AV870" s="1767"/>
      <c r="AW870" s="1767"/>
      <c r="AX870" s="1769"/>
      <c r="AY870" s="1769"/>
      <c r="AZ870" s="1769"/>
      <c r="BA870" s="1774"/>
      <c r="BB870" s="788"/>
      <c r="BC870" s="788"/>
      <c r="BD870" s="781" t="str">
        <f t="shared" si="74"/>
        <v/>
      </c>
      <c r="BE870" s="761"/>
      <c r="BF870" s="761"/>
      <c r="BG870" s="761"/>
      <c r="BH870" s="761"/>
      <c r="BI870" s="788"/>
      <c r="BJ870" s="788"/>
      <c r="BK870" s="788"/>
      <c r="BL870" s="788"/>
      <c r="BM870" s="755"/>
      <c r="BN870" s="755"/>
      <c r="BO870" s="755"/>
      <c r="BP870" s="755"/>
      <c r="BQ870" s="969"/>
      <c r="BR870" s="970"/>
      <c r="BS870" s="971"/>
      <c r="BT870" s="971"/>
      <c r="BU870" s="1051"/>
      <c r="BV870" s="1191"/>
      <c r="BW870" s="1191"/>
      <c r="BX870" s="1837"/>
      <c r="BY870" s="1853"/>
      <c r="BZ870" s="998"/>
    </row>
    <row r="871" spans="1:78" ht="160.25" customHeight="1" x14ac:dyDescent="0.2">
      <c r="A871" s="1915"/>
      <c r="B871" s="1818"/>
      <c r="C871" s="1910"/>
      <c r="D871" s="1820"/>
      <c r="E871" s="1004"/>
      <c r="F871" s="1759"/>
      <c r="G871" s="1191"/>
      <c r="H871" s="1013"/>
      <c r="I871" s="1774"/>
      <c r="J871" s="1767"/>
      <c r="K871" s="1013"/>
      <c r="L871" s="1191"/>
      <c r="M871" s="1169"/>
      <c r="N871" s="1191"/>
      <c r="O871" s="1191"/>
      <c r="P871" s="1191"/>
      <c r="Q871" s="1827"/>
      <c r="R871" s="1774"/>
      <c r="S871" s="1825"/>
      <c r="T871" s="1774"/>
      <c r="U871" s="1825"/>
      <c r="V871" s="1774"/>
      <c r="W871" s="1825"/>
      <c r="X871" s="1769"/>
      <c r="Y871" s="1825"/>
      <c r="Z871" s="1825"/>
      <c r="AA871" s="1769"/>
      <c r="AB871" s="961">
        <v>5</v>
      </c>
      <c r="AC871" s="761" t="s">
        <v>2306</v>
      </c>
      <c r="AD871" s="761">
        <v>2</v>
      </c>
      <c r="AE871" s="761" t="s">
        <v>1403</v>
      </c>
      <c r="AF871" s="816" t="str">
        <f t="shared" si="69"/>
        <v>Impacto</v>
      </c>
      <c r="AG871" s="751" t="s">
        <v>264</v>
      </c>
      <c r="AH871" s="790">
        <f t="shared" si="70"/>
        <v>0.1</v>
      </c>
      <c r="AI871" s="751" t="s">
        <v>222</v>
      </c>
      <c r="AJ871" s="790">
        <f t="shared" si="71"/>
        <v>0.15</v>
      </c>
      <c r="AK871" s="814">
        <f t="shared" si="72"/>
        <v>0.25</v>
      </c>
      <c r="AL871" s="817">
        <f>IFERROR(IF(AND(AF870="Probabilidad",AF871="Probabilidad"),(AL870-(+AL870*AK871)),IF(AND(AF870="Impacto",AF871="Probabilidad"),(AL869-(+AL869*AK871)),IF(AF871="Impacto",AL870,""))),"")</f>
        <v>0.1008</v>
      </c>
      <c r="AM871" s="817">
        <f>IFERROR(IF(AND(AF870="Impacto",AF871="Impacto"),(AM870-(+AM870*AK871)),IF(AND(AF870="Probabilidad",AF871="Impacto"),(AM869-(+AM869*AK871)),IF(AF871="Probabilidad",AM870,""))),"")</f>
        <v>0.30000000000000004</v>
      </c>
      <c r="AN871" s="751" t="s">
        <v>223</v>
      </c>
      <c r="AO871" s="751" t="s">
        <v>291</v>
      </c>
      <c r="AP871" s="751" t="s">
        <v>241</v>
      </c>
      <c r="AQ871" s="751" t="s">
        <v>226</v>
      </c>
      <c r="AR871" s="1013"/>
      <c r="AS871" s="1767"/>
      <c r="AT871" s="1767"/>
      <c r="AU871" s="1769"/>
      <c r="AV871" s="1767"/>
      <c r="AW871" s="1767"/>
      <c r="AX871" s="1769"/>
      <c r="AY871" s="1769"/>
      <c r="AZ871" s="1769"/>
      <c r="BA871" s="1774"/>
      <c r="BB871" s="788"/>
      <c r="BC871" s="788"/>
      <c r="BD871" s="781" t="str">
        <f t="shared" si="74"/>
        <v/>
      </c>
      <c r="BE871" s="761"/>
      <c r="BF871" s="761"/>
      <c r="BG871" s="761"/>
      <c r="BH871" s="761"/>
      <c r="BI871" s="788"/>
      <c r="BJ871" s="788"/>
      <c r="BK871" s="788"/>
      <c r="BL871" s="788"/>
      <c r="BM871" s="755"/>
      <c r="BN871" s="755"/>
      <c r="BO871" s="755"/>
      <c r="BP871" s="755"/>
      <c r="BQ871" s="969"/>
      <c r="BR871" s="970"/>
      <c r="BS871" s="971"/>
      <c r="BT871" s="971"/>
      <c r="BU871" s="1051"/>
      <c r="BV871" s="1191"/>
      <c r="BW871" s="1191"/>
      <c r="BX871" s="1837"/>
      <c r="BY871" s="1853"/>
      <c r="BZ871" s="998"/>
    </row>
    <row r="872" spans="1:78" ht="112.25" customHeight="1" thickBot="1" x14ac:dyDescent="0.25">
      <c r="A872" s="1915"/>
      <c r="B872" s="1818"/>
      <c r="C872" s="1910"/>
      <c r="D872" s="1821"/>
      <c r="E872" s="1005"/>
      <c r="F872" s="1760"/>
      <c r="G872" s="1192"/>
      <c r="H872" s="1014"/>
      <c r="I872" s="1775"/>
      <c r="J872" s="1768"/>
      <c r="K872" s="1014"/>
      <c r="L872" s="1192"/>
      <c r="M872" s="1170"/>
      <c r="N872" s="1192"/>
      <c r="O872" s="1192"/>
      <c r="P872" s="1192"/>
      <c r="Q872" s="1828"/>
      <c r="R872" s="1775"/>
      <c r="S872" s="1826"/>
      <c r="T872" s="1775"/>
      <c r="U872" s="1826"/>
      <c r="V872" s="1775"/>
      <c r="W872" s="1826"/>
      <c r="X872" s="1770"/>
      <c r="Y872" s="1826"/>
      <c r="Z872" s="1826"/>
      <c r="AA872" s="1770"/>
      <c r="AB872" s="962">
        <v>6</v>
      </c>
      <c r="AC872" s="976" t="s">
        <v>1983</v>
      </c>
      <c r="AD872" s="752">
        <v>4</v>
      </c>
      <c r="AE872" s="752" t="s">
        <v>2313</v>
      </c>
      <c r="AF872" s="936" t="str">
        <f t="shared" si="69"/>
        <v>Probabilidad</v>
      </c>
      <c r="AG872" s="937" t="s">
        <v>281</v>
      </c>
      <c r="AH872" s="887">
        <f t="shared" si="70"/>
        <v>0.15</v>
      </c>
      <c r="AI872" s="937" t="s">
        <v>222</v>
      </c>
      <c r="AJ872" s="887">
        <f t="shared" si="71"/>
        <v>0.15</v>
      </c>
      <c r="AK872" s="889">
        <f t="shared" si="72"/>
        <v>0.3</v>
      </c>
      <c r="AL872" s="817">
        <f>IFERROR(IF(AND(AF871="Probabilidad",AF872="Probabilidad"),(AL871-(+AL871*AK872)),IF(AND(AF871="Impacto",AF872="Probabilidad"),(AL870-(+AL870*AK872)),IF(AF872="Impacto",AL871,""))),"")</f>
        <v>7.0559999999999998E-2</v>
      </c>
      <c r="AM872" s="817">
        <f>IFERROR(IF(AND(AF871="Impacto",AF872="Impacto"),(AM871-(+AM871*AK872)),IF(AND(AF871="Probabilidad",AF872="Impacto"),(AM870-(+AM870*AK872)),IF(AF872="Probabilidad",AM871,""))),"")</f>
        <v>0.30000000000000004</v>
      </c>
      <c r="AN872" s="51" t="s">
        <v>859</v>
      </c>
      <c r="AO872" s="51" t="s">
        <v>224</v>
      </c>
      <c r="AP872" s="51" t="s">
        <v>241</v>
      </c>
      <c r="AQ872" s="51" t="s">
        <v>226</v>
      </c>
      <c r="AR872" s="1014"/>
      <c r="AS872" s="1768"/>
      <c r="AT872" s="1768"/>
      <c r="AU872" s="1770"/>
      <c r="AV872" s="1768"/>
      <c r="AW872" s="1768"/>
      <c r="AX872" s="1770"/>
      <c r="AY872" s="1770"/>
      <c r="AZ872" s="1770"/>
      <c r="BA872" s="1775"/>
      <c r="BB872" s="873"/>
      <c r="BC872" s="873"/>
      <c r="BD872" s="767" t="str">
        <f t="shared" si="74"/>
        <v/>
      </c>
      <c r="BE872" s="752"/>
      <c r="BF872" s="752"/>
      <c r="BG872" s="752"/>
      <c r="BH872" s="752"/>
      <c r="BI872" s="873"/>
      <c r="BJ872" s="873"/>
      <c r="BK872" s="873"/>
      <c r="BL872" s="873"/>
      <c r="BM872" s="826"/>
      <c r="BN872" s="826"/>
      <c r="BO872" s="826"/>
      <c r="BP872" s="826"/>
      <c r="BQ872" s="973"/>
      <c r="BR872" s="974"/>
      <c r="BS872" s="975"/>
      <c r="BT872" s="975"/>
      <c r="BU872" s="1052"/>
      <c r="BV872" s="1192"/>
      <c r="BW872" s="1192"/>
      <c r="BX872" s="1838"/>
      <c r="BY872" s="1854"/>
      <c r="BZ872" s="999"/>
    </row>
    <row r="873" spans="1:78" ht="135.5" customHeight="1" x14ac:dyDescent="0.2">
      <c r="A873" s="1915"/>
      <c r="B873" s="1818"/>
      <c r="C873" s="1910"/>
      <c r="D873" s="1000" t="s">
        <v>1387</v>
      </c>
      <c r="E873" s="1003" t="s">
        <v>1098</v>
      </c>
      <c r="F873" s="1006">
        <v>3</v>
      </c>
      <c r="G873" s="1075" t="s">
        <v>2314</v>
      </c>
      <c r="H873" s="1012" t="s">
        <v>1248</v>
      </c>
      <c r="I873" s="1015" t="s">
        <v>1218</v>
      </c>
      <c r="J873" s="1812" t="str">
        <f>IF(D873="","",IF(D873="RG",[1]Árbol!A884,IF(D873="RIC",[1]Árbol!A884,IF(D873="RLAFT",[1]Árbol!A884,IF(D873="RF",[1]Árbol!A884,IF(I873="","",(CONCATENATE(I873," ",$M$3," ",G873," ",$M$4," ",O873," ",$M$5," ",N873))))))))</f>
        <v>Pérdida de confidencialidad e integridad de 1. Base de datos de los procesos disciplinarios
2. Bases de datos con información relacionada con los procesos disciplinarios
3. Base de datos cuadro de términos de los procesos disciplinarios  1. Hurto de Información
2. Pérdida, Corrupción, modificación no  autorizada de la información
3. Fallas Humanas  1. Deficiencia en la autorización de permisos de la información
2. Acceso intencionado por parte de personal no autorizado
3. Ausencia de control de acceso
4. Desconocimiento de politicas de seguridad de la información</v>
      </c>
      <c r="K873" s="1012" t="s">
        <v>313</v>
      </c>
      <c r="L873" s="1075" t="s">
        <v>562</v>
      </c>
      <c r="M873" s="1168" t="s">
        <v>1389</v>
      </c>
      <c r="N873" s="1075" t="s">
        <v>2315</v>
      </c>
      <c r="O873" s="1075" t="s">
        <v>2297</v>
      </c>
      <c r="P873" s="1075" t="s">
        <v>1392</v>
      </c>
      <c r="Q873" s="1133" t="s">
        <v>1392</v>
      </c>
      <c r="R873" s="1015" t="s">
        <v>340</v>
      </c>
      <c r="S873" s="1824">
        <f>IF(R873="Muy Alta",100%,IF(R873="Alta",80%,IF(R873="Media",60%,IF(R873="Baja",40%,IF(R873="Muy Baja",20%,"")))))</f>
        <v>0.8</v>
      </c>
      <c r="T873" s="1015" t="s">
        <v>317</v>
      </c>
      <c r="U873" s="1824">
        <f>IF(T873="Catastrófico",100%,IF(T873="Mayor",80%,IF(T873="Moderado",60%,IF(T873="Menor",40%,IF(T873="Leve",20%,"")))))</f>
        <v>0.2</v>
      </c>
      <c r="V873" s="1015" t="s">
        <v>403</v>
      </c>
      <c r="W873" s="1824">
        <f>IF(V873="Catastrófico",100%,IF(V873="Mayor",80%,IF(V873="Moderado",60%,IF(V873="Menor",40%,IF(V873="Leve",20%,"")))))</f>
        <v>0.8</v>
      </c>
      <c r="X873" s="1032" t="str">
        <f>IF(Y873=100%,"Catastrófico",IF(Y873=80%,"Mayor",IF(Y873=60%,"Moderado",IF(Y873=40%,"Menor",IF(Y873=20%,"Leve","")))))</f>
        <v>Mayor</v>
      </c>
      <c r="Y873" s="1824">
        <f>IF(AND(U873="",W873=""),"",MAX(U873,W873))</f>
        <v>0.8</v>
      </c>
      <c r="Z873" s="1824" t="str">
        <f>CONCATENATE(R873,X873)</f>
        <v>AltaMayor</v>
      </c>
      <c r="AA873" s="1032" t="str">
        <f>IF(Z873="Muy AltaLeve","Alto",IF(Z873="Muy AltaMenor","Alto",IF(Z873="Muy AltaModerado","Alto",IF(Z873="Muy AltaMayor","Alto",IF(Z873="Muy AltaCatastrófico","Extremo",IF(Z873="AltaLeve","Moderado",IF(Z873="AltaMenor","Moderado",IF(Z873="AltaModerado","Alto",IF(Z873="AltaMayor","Alto",IF(Z873="AltaCatastrófico","Extremo",IF(Z873="MediaLeve","Moderado",IF(Z873="MediaMenor","Moderado",IF(Z873="MediaModerado","Moderado",IF(Z873="MediaMayor","Alto",IF(Z873="MediaCatastrófico","Extremo",IF(Z873="BajaLeve","Bajo",IF(Z873="BajaMenor","Moderado",IF(Z873="BajaModerado","Moderado",IF(Z873="BajaMayor","Alto",IF(Z873="BajaCatastrófico","Extremo",IF(Z873="Muy BajaLeve","Bajo",IF(Z873="Muy BajaMenor","Bajo",IF(Z873="Muy BajaModerado","Moderado",IF(Z873="Muy BajaMayor","Alto",IF(Z873="Muy BajaCatastrófico","Extremo","")))))))))))))))))))))))))</f>
        <v>Alto</v>
      </c>
      <c r="AB873" s="354">
        <v>1</v>
      </c>
      <c r="AC873" s="898" t="s">
        <v>2316</v>
      </c>
      <c r="AD873" s="230" t="s">
        <v>598</v>
      </c>
      <c r="AE873" s="306" t="s">
        <v>1656</v>
      </c>
      <c r="AF873" s="334" t="str">
        <f t="shared" si="69"/>
        <v>Probabilidad</v>
      </c>
      <c r="AG873" s="335" t="s">
        <v>281</v>
      </c>
      <c r="AH873" s="787">
        <f t="shared" si="70"/>
        <v>0.15</v>
      </c>
      <c r="AI873" s="335" t="s">
        <v>222</v>
      </c>
      <c r="AJ873" s="787">
        <f t="shared" si="71"/>
        <v>0.15</v>
      </c>
      <c r="AK873" s="101">
        <f t="shared" si="72"/>
        <v>0.3</v>
      </c>
      <c r="AL873" s="336">
        <f>IFERROR(IF(AF873="Probabilidad",(S873-(+S873*AK873)),IF(AF873="Impacto",S873,"")),"")</f>
        <v>0.56000000000000005</v>
      </c>
      <c r="AM873" s="336">
        <f>IFERROR(IF(AF873="Impacto",(Y873-(+Y873*AK873)),IF(AF873="Probabilidad",Y873,"")),"")</f>
        <v>0.8</v>
      </c>
      <c r="AN873" s="50" t="s">
        <v>223</v>
      </c>
      <c r="AO873" s="50" t="s">
        <v>377</v>
      </c>
      <c r="AP873" s="50" t="s">
        <v>241</v>
      </c>
      <c r="AQ873" s="50" t="s">
        <v>226</v>
      </c>
      <c r="AR873" s="1764" t="s">
        <v>2317</v>
      </c>
      <c r="AS873" s="1035">
        <f>S873</f>
        <v>0.8</v>
      </c>
      <c r="AT873" s="1035">
        <f>IF(AL873="","",MIN(AL873:AL878))</f>
        <v>0.16800000000000001</v>
      </c>
      <c r="AU873" s="1032" t="str">
        <f>IFERROR(IF(AT873="","",IF(AT873&lt;=0.2,"Muy Baja",IF(AT873&lt;=0.4,"Baja",IF(AT873&lt;=0.6,"Media",IF(AT873&lt;=0.8,"Alta","Muy Alta"))))),"")</f>
        <v>Muy Baja</v>
      </c>
      <c r="AV873" s="1035">
        <f>Y873</f>
        <v>0.8</v>
      </c>
      <c r="AW873" s="1035">
        <f>IF(AM873="","",MIN(AM873:AM878))</f>
        <v>0.60000000000000009</v>
      </c>
      <c r="AX873" s="1032" t="str">
        <f>IFERROR(IF(AW873="","",IF(AW873&lt;=0.2,"Leve",IF(AW873&lt;=0.4,"Menor",IF(AW873&lt;=0.6,"Moderado",IF(AW873&lt;=0.8,"Mayor","Catastrófico"))))),"")</f>
        <v>Moderado</v>
      </c>
      <c r="AY873" s="1032" t="str">
        <f>AA873</f>
        <v>Alto</v>
      </c>
      <c r="AZ873" s="1032" t="str">
        <f>IFERROR(IF(OR(AND(AU873="Muy Baja",AX873="Leve"),AND(AU873="Muy Baja",AX873="Menor"),AND(AU873="Baja",AX873="Leve")),"Bajo",IF(OR(AND(AU873="Muy baja",AX873="Moderado"),AND(AU873="Baja",AX873="Menor"),AND(AU873="Baja",AX873="Moderado"),AND(AU873="Media",AX873="Leve"),AND(AU873="Media",AX873="Menor"),AND(AU873="Media",AX873="Moderado"),AND(AU873="Alta",AX873="Leve"),AND(AU873="Alta",AX873="Menor")),"Moderado",IF(OR(AND(AU873="Muy Baja",AX873="Mayor"),AND(AU873="Baja",AX873="Mayor"),AND(AU873="Media",AX873="Mayor"),AND(AU873="Alta",AX873="Moderado"),AND(AU873="Alta",AX873="Mayor"),AND(AU873="Muy Alta",AX873="Leve"),AND(AU873="Muy Alta",AX873="Menor"),AND(AU873="Muy Alta",AX873="Moderado"),AND(AU873="Muy Alta",AX873="Mayor")),"Alto",IF(OR(AND(AU873="Muy Baja",AX873="Catastrófico"),AND(AU873="Baja",AX873="Catastrófico"),AND(AU873="Media",AX873="Catastrófico"),AND(AU873="Alta",AX873="Catastrófico"),AND(AU873="Muy Alta",AX873="Catastrófico")),"Extremo","")))),"")</f>
        <v>Moderado</v>
      </c>
      <c r="BA873" s="1015" t="s">
        <v>228</v>
      </c>
      <c r="BB873" s="216" t="s">
        <v>2318</v>
      </c>
      <c r="BC873" s="216" t="s">
        <v>1483</v>
      </c>
      <c r="BD873" s="307">
        <f t="shared" si="74"/>
        <v>2</v>
      </c>
      <c r="BE873" s="302"/>
      <c r="BF873" s="302">
        <v>1</v>
      </c>
      <c r="BG873" s="302"/>
      <c r="BH873" s="302">
        <v>1</v>
      </c>
      <c r="BI873" s="216" t="s">
        <v>2319</v>
      </c>
      <c r="BJ873" s="216" t="s">
        <v>2302</v>
      </c>
      <c r="BK873" s="216"/>
      <c r="BL873" s="216"/>
      <c r="BM873" s="217"/>
      <c r="BN873" s="217"/>
      <c r="BO873" s="217"/>
      <c r="BP873" s="217"/>
      <c r="BQ873" s="102"/>
      <c r="BR873" s="967"/>
      <c r="BS873" s="968"/>
      <c r="BT873" s="968"/>
      <c r="BU873" s="1050"/>
      <c r="BV873" s="1075"/>
      <c r="BW873" s="1075"/>
      <c r="BX873" s="1836"/>
      <c r="BY873" s="1852"/>
      <c r="BZ873" s="997"/>
    </row>
    <row r="874" spans="1:78" ht="118" x14ac:dyDescent="0.2">
      <c r="A874" s="1915"/>
      <c r="B874" s="1818"/>
      <c r="C874" s="1910"/>
      <c r="D874" s="1820"/>
      <c r="E874" s="1004"/>
      <c r="F874" s="1759"/>
      <c r="G874" s="1191"/>
      <c r="H874" s="1013"/>
      <c r="I874" s="1774"/>
      <c r="J874" s="1767"/>
      <c r="K874" s="1013"/>
      <c r="L874" s="1191"/>
      <c r="M874" s="1169"/>
      <c r="N874" s="1191"/>
      <c r="O874" s="1191"/>
      <c r="P874" s="1191"/>
      <c r="Q874" s="1827"/>
      <c r="R874" s="1774"/>
      <c r="S874" s="1825"/>
      <c r="T874" s="1774"/>
      <c r="U874" s="1825"/>
      <c r="V874" s="1774"/>
      <c r="W874" s="1825"/>
      <c r="X874" s="1769"/>
      <c r="Y874" s="1825"/>
      <c r="Z874" s="1825"/>
      <c r="AA874" s="1769"/>
      <c r="AB874" s="961">
        <v>2</v>
      </c>
      <c r="AC874" s="898" t="s">
        <v>1571</v>
      </c>
      <c r="AD874" s="898">
        <v>4</v>
      </c>
      <c r="AE874" s="761" t="s">
        <v>1480</v>
      </c>
      <c r="AF874" s="816" t="str">
        <f t="shared" si="69"/>
        <v>Probabilidad</v>
      </c>
      <c r="AG874" s="751" t="s">
        <v>221</v>
      </c>
      <c r="AH874" s="790">
        <f t="shared" si="70"/>
        <v>0.25</v>
      </c>
      <c r="AI874" s="751" t="s">
        <v>222</v>
      </c>
      <c r="AJ874" s="790">
        <f t="shared" si="71"/>
        <v>0.15</v>
      </c>
      <c r="AK874" s="814">
        <f t="shared" si="72"/>
        <v>0.4</v>
      </c>
      <c r="AL874" s="817">
        <f>IFERROR(IF(AND(AF873="Probabilidad",AF874="Probabilidad"),(AL873-(+AL873*AK874)),IF(AF874="Probabilidad",(S873-(+S873*AK874)),IF(AF874="Impacto",AL873,""))),"")</f>
        <v>0.33600000000000002</v>
      </c>
      <c r="AM874" s="817">
        <f>IFERROR(IF(AND(AF873="Impacto",AF874="Impacto"),(AM873-(+AM873*AK874)),IF(AF874="Impacto",(Y873-(+Y873*AK874)),IF(AF874="Probabilidad",AM873,""))),"")</f>
        <v>0.8</v>
      </c>
      <c r="AN874" s="751" t="s">
        <v>859</v>
      </c>
      <c r="AO874" s="751" t="s">
        <v>245</v>
      </c>
      <c r="AP874" s="751" t="s">
        <v>241</v>
      </c>
      <c r="AQ874" s="751" t="s">
        <v>226</v>
      </c>
      <c r="AR874" s="1013"/>
      <c r="AS874" s="1767"/>
      <c r="AT874" s="1767"/>
      <c r="AU874" s="1769"/>
      <c r="AV874" s="1767"/>
      <c r="AW874" s="1767"/>
      <c r="AX874" s="1769"/>
      <c r="AY874" s="1769"/>
      <c r="AZ874" s="1769"/>
      <c r="BA874" s="1774"/>
      <c r="BB874" s="788" t="s">
        <v>2320</v>
      </c>
      <c r="BC874" s="788" t="s">
        <v>2304</v>
      </c>
      <c r="BD874" s="781">
        <f t="shared" si="74"/>
        <v>1</v>
      </c>
      <c r="BE874" s="761"/>
      <c r="BF874" s="761">
        <v>1</v>
      </c>
      <c r="BG874" s="761"/>
      <c r="BH874" s="761"/>
      <c r="BI874" s="788" t="s">
        <v>2319</v>
      </c>
      <c r="BJ874" s="788" t="s">
        <v>2302</v>
      </c>
      <c r="BK874" s="788"/>
      <c r="BL874" s="788"/>
      <c r="BM874" s="755"/>
      <c r="BN874" s="755"/>
      <c r="BO874" s="755"/>
      <c r="BP874" s="755"/>
      <c r="BQ874" s="969"/>
      <c r="BR874" s="970"/>
      <c r="BS874" s="971"/>
      <c r="BT874" s="971"/>
      <c r="BU874" s="1051"/>
      <c r="BV874" s="1191"/>
      <c r="BW874" s="1191"/>
      <c r="BX874" s="1837"/>
      <c r="BY874" s="1853"/>
      <c r="BZ874" s="998"/>
    </row>
    <row r="875" spans="1:78" ht="135.5" customHeight="1" x14ac:dyDescent="0.2">
      <c r="A875" s="1915"/>
      <c r="B875" s="1818"/>
      <c r="C875" s="1910"/>
      <c r="D875" s="1820"/>
      <c r="E875" s="1004"/>
      <c r="F875" s="1759"/>
      <c r="G875" s="1191"/>
      <c r="H875" s="1013"/>
      <c r="I875" s="1774"/>
      <c r="J875" s="1767"/>
      <c r="K875" s="1013"/>
      <c r="L875" s="1191"/>
      <c r="M875" s="1169"/>
      <c r="N875" s="1191"/>
      <c r="O875" s="1191"/>
      <c r="P875" s="1191"/>
      <c r="Q875" s="1827"/>
      <c r="R875" s="1774"/>
      <c r="S875" s="1825"/>
      <c r="T875" s="1774"/>
      <c r="U875" s="1825"/>
      <c r="V875" s="1774"/>
      <c r="W875" s="1825"/>
      <c r="X875" s="1769"/>
      <c r="Y875" s="1825"/>
      <c r="Z875" s="1825"/>
      <c r="AA875" s="1769"/>
      <c r="AB875" s="961">
        <v>3</v>
      </c>
      <c r="AC875" s="898" t="s">
        <v>2305</v>
      </c>
      <c r="AD875" s="898">
        <v>2</v>
      </c>
      <c r="AE875" s="761" t="s">
        <v>1403</v>
      </c>
      <c r="AF875" s="816" t="str">
        <f t="shared" si="69"/>
        <v>Probabilidad</v>
      </c>
      <c r="AG875" s="751" t="s">
        <v>221</v>
      </c>
      <c r="AH875" s="790">
        <f t="shared" si="70"/>
        <v>0.25</v>
      </c>
      <c r="AI875" s="751" t="s">
        <v>734</v>
      </c>
      <c r="AJ875" s="790">
        <f t="shared" si="71"/>
        <v>0.25</v>
      </c>
      <c r="AK875" s="814">
        <f t="shared" si="72"/>
        <v>0.5</v>
      </c>
      <c r="AL875" s="817">
        <f>IFERROR(IF(AND(AF874="Probabilidad",AF875="Probabilidad"),(AL874-(+AL874*AK875)),IF(AND(AF874="Impacto",AF875="Probabilidad"),(AL873-(+AL873*AK875)),IF(AF875="Impacto",AL874,""))),"")</f>
        <v>0.16800000000000001</v>
      </c>
      <c r="AM875" s="817">
        <f>IFERROR(IF(AND(AF874="Impacto",AF875="Impacto"),(AM874-(+AM874*AK875)),IF(AND(AF874="Probabilidad",AF875="Impacto"),(AM873-(+AM873*AK875)),IF(AF875="Probabilidad",AM874,""))),"")</f>
        <v>0.8</v>
      </c>
      <c r="AN875" s="751" t="s">
        <v>223</v>
      </c>
      <c r="AO875" s="751" t="s">
        <v>443</v>
      </c>
      <c r="AP875" s="751" t="s">
        <v>241</v>
      </c>
      <c r="AQ875" s="751" t="s">
        <v>226</v>
      </c>
      <c r="AR875" s="1013"/>
      <c r="AS875" s="1767"/>
      <c r="AT875" s="1767"/>
      <c r="AU875" s="1769"/>
      <c r="AV875" s="1767"/>
      <c r="AW875" s="1767"/>
      <c r="AX875" s="1769"/>
      <c r="AY875" s="1769"/>
      <c r="AZ875" s="1769"/>
      <c r="BA875" s="1774"/>
      <c r="BB875" s="788"/>
      <c r="BC875" s="788"/>
      <c r="BD875" s="781" t="str">
        <f t="shared" si="74"/>
        <v/>
      </c>
      <c r="BE875" s="761"/>
      <c r="BF875" s="761"/>
      <c r="BG875" s="761"/>
      <c r="BH875" s="761"/>
      <c r="BI875" s="788"/>
      <c r="BJ875" s="788"/>
      <c r="BK875" s="788"/>
      <c r="BL875" s="788"/>
      <c r="BM875" s="755"/>
      <c r="BN875" s="755"/>
      <c r="BO875" s="755"/>
      <c r="BP875" s="755"/>
      <c r="BQ875" s="969"/>
      <c r="BR875" s="970"/>
      <c r="BS875" s="971"/>
      <c r="BT875" s="971"/>
      <c r="BU875" s="1051"/>
      <c r="BV875" s="1191"/>
      <c r="BW875" s="1191"/>
      <c r="BX875" s="1837"/>
      <c r="BY875" s="1853"/>
      <c r="BZ875" s="998"/>
    </row>
    <row r="876" spans="1:78" ht="160.25" customHeight="1" x14ac:dyDescent="0.2">
      <c r="A876" s="1915"/>
      <c r="B876" s="1818"/>
      <c r="C876" s="1910"/>
      <c r="D876" s="1820"/>
      <c r="E876" s="1004"/>
      <c r="F876" s="1759"/>
      <c r="G876" s="1191"/>
      <c r="H876" s="1013"/>
      <c r="I876" s="1774"/>
      <c r="J876" s="1767"/>
      <c r="K876" s="1013"/>
      <c r="L876" s="1191"/>
      <c r="M876" s="1169"/>
      <c r="N876" s="1191"/>
      <c r="O876" s="1191"/>
      <c r="P876" s="1191"/>
      <c r="Q876" s="1827"/>
      <c r="R876" s="1774"/>
      <c r="S876" s="1825"/>
      <c r="T876" s="1774"/>
      <c r="U876" s="1825"/>
      <c r="V876" s="1774"/>
      <c r="W876" s="1825"/>
      <c r="X876" s="1769"/>
      <c r="Y876" s="1825"/>
      <c r="Z876" s="1825"/>
      <c r="AA876" s="1769"/>
      <c r="AB876" s="961">
        <v>4</v>
      </c>
      <c r="AC876" s="898" t="s">
        <v>2306</v>
      </c>
      <c r="AD876" s="898">
        <v>2</v>
      </c>
      <c r="AE876" s="761" t="s">
        <v>1403</v>
      </c>
      <c r="AF876" s="816" t="str">
        <f t="shared" si="69"/>
        <v>Impacto</v>
      </c>
      <c r="AG876" s="751" t="s">
        <v>264</v>
      </c>
      <c r="AH876" s="790">
        <f t="shared" si="70"/>
        <v>0.1</v>
      </c>
      <c r="AI876" s="751" t="s">
        <v>222</v>
      </c>
      <c r="AJ876" s="790">
        <f t="shared" si="71"/>
        <v>0.15</v>
      </c>
      <c r="AK876" s="814">
        <f t="shared" si="72"/>
        <v>0.25</v>
      </c>
      <c r="AL876" s="817">
        <f>IFERROR(IF(AND(AF875="Probabilidad",AF876="Probabilidad"),(AL875-(+AL875*AK876)),IF(AND(AF875="Impacto",AF876="Probabilidad"),(AL874-(+AL874*AK876)),IF(AF876="Impacto",AL875,""))),"")</f>
        <v>0.16800000000000001</v>
      </c>
      <c r="AM876" s="817">
        <f>IFERROR(IF(AND(AF875="Impacto",AF876="Impacto"),(AM875-(+AM875*AK876)),IF(AND(AF875="Probabilidad",AF876="Impacto"),(AM874-(+AM874*AK876)),IF(AF876="Probabilidad",AM875,""))),"")</f>
        <v>0.60000000000000009</v>
      </c>
      <c r="AN876" s="751" t="s">
        <v>223</v>
      </c>
      <c r="AO876" s="751" t="s">
        <v>291</v>
      </c>
      <c r="AP876" s="751" t="s">
        <v>241</v>
      </c>
      <c r="AQ876" s="751" t="s">
        <v>226</v>
      </c>
      <c r="AR876" s="1013"/>
      <c r="AS876" s="1767"/>
      <c r="AT876" s="1767"/>
      <c r="AU876" s="1769"/>
      <c r="AV876" s="1767"/>
      <c r="AW876" s="1767"/>
      <c r="AX876" s="1769"/>
      <c r="AY876" s="1769"/>
      <c r="AZ876" s="1769"/>
      <c r="BA876" s="1774"/>
      <c r="BB876" s="788"/>
      <c r="BC876" s="788"/>
      <c r="BD876" s="781" t="str">
        <f t="shared" si="74"/>
        <v/>
      </c>
      <c r="BE876" s="761"/>
      <c r="BF876" s="761"/>
      <c r="BG876" s="761"/>
      <c r="BH876" s="761"/>
      <c r="BI876" s="788"/>
      <c r="BJ876" s="788"/>
      <c r="BK876" s="788"/>
      <c r="BL876" s="788"/>
      <c r="BM876" s="755"/>
      <c r="BN876" s="755"/>
      <c r="BO876" s="755"/>
      <c r="BP876" s="755"/>
      <c r="BQ876" s="969"/>
      <c r="BR876" s="970"/>
      <c r="BS876" s="971"/>
      <c r="BT876" s="971"/>
      <c r="BU876" s="1051"/>
      <c r="BV876" s="1191"/>
      <c r="BW876" s="1191"/>
      <c r="BX876" s="1837"/>
      <c r="BY876" s="1853"/>
      <c r="BZ876" s="998"/>
    </row>
    <row r="877" spans="1:78" ht="16" x14ac:dyDescent="0.2">
      <c r="A877" s="1915"/>
      <c r="B877" s="1818"/>
      <c r="C877" s="1910"/>
      <c r="D877" s="1820"/>
      <c r="E877" s="1004"/>
      <c r="F877" s="1759"/>
      <c r="G877" s="1191"/>
      <c r="H877" s="1013"/>
      <c r="I877" s="1774"/>
      <c r="J877" s="1767"/>
      <c r="K877" s="1013"/>
      <c r="L877" s="1191"/>
      <c r="M877" s="1169"/>
      <c r="N877" s="1191"/>
      <c r="O877" s="1191"/>
      <c r="P877" s="1191"/>
      <c r="Q877" s="1827"/>
      <c r="R877" s="1774"/>
      <c r="S877" s="1825"/>
      <c r="T877" s="1774"/>
      <c r="U877" s="1825"/>
      <c r="V877" s="1774"/>
      <c r="W877" s="1825"/>
      <c r="X877" s="1769"/>
      <c r="Y877" s="1825"/>
      <c r="Z877" s="1825"/>
      <c r="AA877" s="1769"/>
      <c r="AB877" s="961">
        <v>5</v>
      </c>
      <c r="AC877" s="898"/>
      <c r="AD877" s="898"/>
      <c r="AE877" s="225"/>
      <c r="AF877" s="816" t="str">
        <f t="shared" si="69"/>
        <v/>
      </c>
      <c r="AG877" s="751"/>
      <c r="AH877" s="790" t="str">
        <f t="shared" si="70"/>
        <v/>
      </c>
      <c r="AI877" s="751"/>
      <c r="AJ877" s="790" t="str">
        <f t="shared" si="71"/>
        <v/>
      </c>
      <c r="AK877" s="814" t="str">
        <f t="shared" si="72"/>
        <v/>
      </c>
      <c r="AL877" s="817" t="str">
        <f>IFERROR(IF(AND(AF876="Probabilidad",AF877="Probabilidad"),(AL876-(+AL876*AK877)),IF(AND(AF876="Impacto",AF877="Probabilidad"),(AL875-(+AL875*AK877)),IF(AF877="Impacto",AL876,""))),"")</f>
        <v/>
      </c>
      <c r="AM877" s="817" t="str">
        <f>IFERROR(IF(AND(AF876="Impacto",AF877="Impacto"),(AM876-(+AM876*AK877)),IF(AND(AF876="Probabilidad",AF877="Impacto"),(AM875-(+AM875*AK877)),IF(AF877="Probabilidad",AM876,""))),"")</f>
        <v/>
      </c>
      <c r="AN877" s="751"/>
      <c r="AO877" s="751"/>
      <c r="AP877" s="751"/>
      <c r="AQ877" s="751"/>
      <c r="AR877" s="1013"/>
      <c r="AS877" s="1767"/>
      <c r="AT877" s="1767"/>
      <c r="AU877" s="1769"/>
      <c r="AV877" s="1767"/>
      <c r="AW877" s="1767"/>
      <c r="AX877" s="1769"/>
      <c r="AY877" s="1769"/>
      <c r="AZ877" s="1769"/>
      <c r="BA877" s="1774"/>
      <c r="BB877" s="788"/>
      <c r="BC877" s="788"/>
      <c r="BD877" s="781" t="str">
        <f t="shared" si="74"/>
        <v/>
      </c>
      <c r="BE877" s="761"/>
      <c r="BF877" s="761"/>
      <c r="BG877" s="761"/>
      <c r="BH877" s="761"/>
      <c r="BI877" s="788"/>
      <c r="BJ877" s="788"/>
      <c r="BK877" s="788"/>
      <c r="BL877" s="788"/>
      <c r="BM877" s="755"/>
      <c r="BN877" s="755"/>
      <c r="BO877" s="755"/>
      <c r="BP877" s="755"/>
      <c r="BQ877" s="969"/>
      <c r="BR877" s="970"/>
      <c r="BS877" s="971"/>
      <c r="BT877" s="971"/>
      <c r="BU877" s="1051"/>
      <c r="BV877" s="1191"/>
      <c r="BW877" s="1191"/>
      <c r="BX877" s="1837"/>
      <c r="BY877" s="1853"/>
      <c r="BZ877" s="998"/>
    </row>
    <row r="878" spans="1:78" ht="17" thickBot="1" x14ac:dyDescent="0.25">
      <c r="A878" s="1915"/>
      <c r="B878" s="1818"/>
      <c r="C878" s="1910"/>
      <c r="D878" s="1821"/>
      <c r="E878" s="1005"/>
      <c r="F878" s="1760"/>
      <c r="G878" s="1192"/>
      <c r="H878" s="1014"/>
      <c r="I878" s="1775"/>
      <c r="J878" s="1768"/>
      <c r="K878" s="1014"/>
      <c r="L878" s="1192"/>
      <c r="M878" s="1170"/>
      <c r="N878" s="1192"/>
      <c r="O878" s="1192"/>
      <c r="P878" s="1192"/>
      <c r="Q878" s="1828"/>
      <c r="R878" s="1775"/>
      <c r="S878" s="1826"/>
      <c r="T878" s="1775"/>
      <c r="U878" s="1826"/>
      <c r="V878" s="1775"/>
      <c r="W878" s="1826"/>
      <c r="X878" s="1770"/>
      <c r="Y878" s="1826"/>
      <c r="Z878" s="1826"/>
      <c r="AA878" s="1770"/>
      <c r="AB878" s="962">
        <v>6</v>
      </c>
      <c r="AC878" s="752"/>
      <c r="AD878" s="752"/>
      <c r="AE878" s="752"/>
      <c r="AF878" s="936" t="str">
        <f t="shared" si="69"/>
        <v/>
      </c>
      <c r="AG878" s="937"/>
      <c r="AH878" s="887" t="str">
        <f t="shared" si="70"/>
        <v/>
      </c>
      <c r="AI878" s="937"/>
      <c r="AJ878" s="887" t="str">
        <f t="shared" si="71"/>
        <v/>
      </c>
      <c r="AK878" s="889" t="str">
        <f t="shared" si="72"/>
        <v/>
      </c>
      <c r="AL878" s="817" t="str">
        <f>IFERROR(IF(AND(AF877="Probabilidad",AF878="Probabilidad"),(AL877-(+AL877*AK878)),IF(AND(AF877="Impacto",AF878="Probabilidad"),(AL876-(+AL876*AK878)),IF(AF878="Impacto",AL877,""))),"")</f>
        <v/>
      </c>
      <c r="AM878" s="817" t="str">
        <f>IFERROR(IF(AND(AF877="Impacto",AF878="Impacto"),(AM877-(+AM877*AK878)),IF(AND(AF877="Probabilidad",AF878="Impacto"),(AM876-(+AM876*AK878)),IF(AF878="Probabilidad",AM877,""))),"")</f>
        <v/>
      </c>
      <c r="AN878" s="51"/>
      <c r="AO878" s="51"/>
      <c r="AP878" s="51"/>
      <c r="AQ878" s="51"/>
      <c r="AR878" s="1014"/>
      <c r="AS878" s="1768"/>
      <c r="AT878" s="1768"/>
      <c r="AU878" s="1770"/>
      <c r="AV878" s="1768"/>
      <c r="AW878" s="1768"/>
      <c r="AX878" s="1770"/>
      <c r="AY878" s="1770"/>
      <c r="AZ878" s="1770"/>
      <c r="BA878" s="1775"/>
      <c r="BB878" s="873"/>
      <c r="BC878" s="873"/>
      <c r="BD878" s="767" t="str">
        <f t="shared" si="74"/>
        <v/>
      </c>
      <c r="BE878" s="752"/>
      <c r="BF878" s="752"/>
      <c r="BG878" s="752"/>
      <c r="BH878" s="752"/>
      <c r="BI878" s="873"/>
      <c r="BJ878" s="873"/>
      <c r="BK878" s="873"/>
      <c r="BL878" s="873"/>
      <c r="BM878" s="826"/>
      <c r="BN878" s="826"/>
      <c r="BO878" s="826"/>
      <c r="BP878" s="826"/>
      <c r="BQ878" s="973"/>
      <c r="BR878" s="974"/>
      <c r="BS878" s="975"/>
      <c r="BT878" s="975"/>
      <c r="BU878" s="1052"/>
      <c r="BV878" s="1192"/>
      <c r="BW878" s="1192"/>
      <c r="BX878" s="1838"/>
      <c r="BY878" s="1854"/>
      <c r="BZ878" s="999"/>
    </row>
    <row r="879" spans="1:78" ht="135.5" customHeight="1" x14ac:dyDescent="0.2">
      <c r="A879" s="1915"/>
      <c r="B879" s="1818"/>
      <c r="C879" s="1910"/>
      <c r="D879" s="1000" t="s">
        <v>1387</v>
      </c>
      <c r="E879" s="1003" t="s">
        <v>1098</v>
      </c>
      <c r="F879" s="1006">
        <v>4</v>
      </c>
      <c r="G879" s="1075" t="s">
        <v>2321</v>
      </c>
      <c r="H879" s="1012" t="s">
        <v>1248</v>
      </c>
      <c r="I879" s="1015" t="s">
        <v>1215</v>
      </c>
      <c r="J879" s="1812" t="str">
        <f>IF(D879="","",IF(D879="RG",[1]Árbol!A890,IF(D879="RIC",[1]Árbol!A890,IF(D879="RLAFT",[1]Árbol!A890,IF(D879="RF",[1]Árbol!A890,IF(I879="","",(CONCATENATE(I879," ",$M$3," ",G879," ",$M$4," ",O879," ",$M$5," ",N879))))))))</f>
        <v>Pérdida de Disponibilidad de 1. Base de datos de los procesos disciplinarios
2. Bases de datos con información relacionada con los procesos Disciplinarios  
3. Base de datos cuadro de términos de los procesos disciplinarios  1. Pérdida , modificacion, borrado o uso o autorizado de la información.
2. Fallas Humanas  1. Ausencia de control de acceso 
2. Desconocimiento de politicas de seguridad de la información
3. Ausencia de copias de respaldo 
Continuidad 4. Ausencia de planes de continuidad.</v>
      </c>
      <c r="K879" s="1012" t="s">
        <v>313</v>
      </c>
      <c r="L879" s="1075" t="s">
        <v>562</v>
      </c>
      <c r="M879" s="1168" t="s">
        <v>1389</v>
      </c>
      <c r="N879" s="1075" t="s">
        <v>2307</v>
      </c>
      <c r="O879" s="1075" t="s">
        <v>2308</v>
      </c>
      <c r="P879" s="1075" t="s">
        <v>1392</v>
      </c>
      <c r="Q879" s="1831" t="s">
        <v>1392</v>
      </c>
      <c r="R879" s="1015" t="s">
        <v>340</v>
      </c>
      <c r="S879" s="1824">
        <f>IF(R879="Muy Alta",100%,IF(R879="Alta",80%,IF(R879="Media",60%,IF(R879="Baja",40%,IF(R879="Muy Baja",20%,"")))))</f>
        <v>0.8</v>
      </c>
      <c r="T879" s="1015" t="s">
        <v>317</v>
      </c>
      <c r="U879" s="1824">
        <f>IF(T879="Catastrófico",100%,IF(T879="Mayor",80%,IF(T879="Moderado",60%,IF(T879="Menor",40%,IF(T879="Leve",20%,"")))))</f>
        <v>0.2</v>
      </c>
      <c r="V879" s="1015" t="s">
        <v>218</v>
      </c>
      <c r="W879" s="1824">
        <f>IF(V879="Catastrófico",100%,IF(V879="Mayor",80%,IF(V879="Moderado",60%,IF(V879="Menor",40%,IF(V879="Leve",20%,"")))))</f>
        <v>0.6</v>
      </c>
      <c r="X879" s="1032" t="str">
        <f>IF(Y879=100%,"Catastrófico",IF(Y879=80%,"Mayor",IF(Y879=60%,"Moderado",IF(Y879=40%,"Menor",IF(Y879=20%,"Leve","")))))</f>
        <v>Moderado</v>
      </c>
      <c r="Y879" s="1824">
        <f>IF(AND(U879="",W879=""),"",MAX(U879,W879))</f>
        <v>0.6</v>
      </c>
      <c r="Z879" s="1824" t="str">
        <f>CONCATENATE(R879,X879)</f>
        <v>AltaModerado</v>
      </c>
      <c r="AA879" s="1032" t="str">
        <f>IF(Z879="Muy AltaLeve","Alto",IF(Z879="Muy AltaMenor","Alto",IF(Z879="Muy AltaModerado","Alto",IF(Z879="Muy AltaMayor","Alto",IF(Z879="Muy AltaCatastrófico","Extremo",IF(Z879="AltaLeve","Moderado",IF(Z879="AltaMenor","Moderado",IF(Z879="AltaModerado","Alto",IF(Z879="AltaMayor","Alto",IF(Z879="AltaCatastrófico","Extremo",IF(Z879="MediaLeve","Moderado",IF(Z879="MediaMenor","Moderado",IF(Z879="MediaModerado","Moderado",IF(Z879="MediaMayor","Alto",IF(Z879="MediaCatastrófico","Extremo",IF(Z879="BajaLeve","Bajo",IF(Z879="BajaMenor","Moderado",IF(Z879="BajaModerado","Moderado",IF(Z879="BajaMayor","Alto",IF(Z879="BajaCatastrófico","Extremo",IF(Z879="Muy BajaLeve","Bajo",IF(Z879="Muy BajaMenor","Bajo",IF(Z879="Muy BajaModerado","Moderado",IF(Z879="Muy BajaMayor","Alto",IF(Z879="Muy BajaCatastrófico","Extremo","")))))))))))))))))))))))))</f>
        <v>Alto</v>
      </c>
      <c r="AB879" s="354">
        <v>1</v>
      </c>
      <c r="AC879" s="302" t="s">
        <v>2322</v>
      </c>
      <c r="AD879" s="302">
        <v>1</v>
      </c>
      <c r="AE879" s="302" t="s">
        <v>1830</v>
      </c>
      <c r="AF879" s="334" t="str">
        <f t="shared" si="69"/>
        <v>Impacto</v>
      </c>
      <c r="AG879" s="335" t="s">
        <v>264</v>
      </c>
      <c r="AH879" s="787">
        <f t="shared" si="70"/>
        <v>0.1</v>
      </c>
      <c r="AI879" s="335" t="s">
        <v>222</v>
      </c>
      <c r="AJ879" s="787">
        <f t="shared" si="71"/>
        <v>0.15</v>
      </c>
      <c r="AK879" s="101">
        <f t="shared" si="72"/>
        <v>0.25</v>
      </c>
      <c r="AL879" s="336">
        <f>IFERROR(IF(AF879="Probabilidad",(S879-(+S879*AK879)),IF(AF879="Impacto",S879,"")),"")</f>
        <v>0.8</v>
      </c>
      <c r="AM879" s="336">
        <f>IFERROR(IF(AF879="Impacto",(Y879-(+Y879*AK879)),IF(AF879="Probabilidad",Y879,"")),"")</f>
        <v>0.44999999999999996</v>
      </c>
      <c r="AN879" s="50" t="s">
        <v>223</v>
      </c>
      <c r="AO879" s="50" t="s">
        <v>377</v>
      </c>
      <c r="AP879" s="50" t="s">
        <v>241</v>
      </c>
      <c r="AQ879" s="50" t="s">
        <v>226</v>
      </c>
      <c r="AR879" s="1764" t="s">
        <v>2317</v>
      </c>
      <c r="AS879" s="1035">
        <f>S879</f>
        <v>0.8</v>
      </c>
      <c r="AT879" s="1035">
        <f>IF(AL879="","",MIN(AL879:AL884))</f>
        <v>0.12096</v>
      </c>
      <c r="AU879" s="1032" t="str">
        <f>IFERROR(IF(AT879="","",IF(AT879&lt;=0.2,"Muy Baja",IF(AT879&lt;=0.4,"Baja",IF(AT879&lt;=0.6,"Media",IF(AT879&lt;=0.8,"Alta","Muy Alta"))))),"")</f>
        <v>Muy Baja</v>
      </c>
      <c r="AV879" s="1035">
        <f>Y879</f>
        <v>0.6</v>
      </c>
      <c r="AW879" s="1035">
        <f>IF(AM879="","",MIN(AM879:AM884))</f>
        <v>0.44999999999999996</v>
      </c>
      <c r="AX879" s="1032" t="str">
        <f>IFERROR(IF(AW879="","",IF(AW879&lt;=0.2,"Leve",IF(AW879&lt;=0.4,"Menor",IF(AW879&lt;=0.6,"Moderado",IF(AW879&lt;=0.8,"Mayor","Catastrófico"))))),"")</f>
        <v>Moderado</v>
      </c>
      <c r="AY879" s="1032" t="str">
        <f>AA879</f>
        <v>Alto</v>
      </c>
      <c r="AZ879" s="1032" t="str">
        <f>IFERROR(IF(OR(AND(AU879="Muy Baja",AX879="Leve"),AND(AU879="Muy Baja",AX879="Menor"),AND(AU879="Baja",AX879="Leve")),"Bajo",IF(OR(AND(AU879="Muy baja",AX879="Moderado"),AND(AU879="Baja",AX879="Menor"),AND(AU879="Baja",AX879="Moderado"),AND(AU879="Media",AX879="Leve"),AND(AU879="Media",AX879="Menor"),AND(AU879="Media",AX879="Moderado"),AND(AU879="Alta",AX879="Leve"),AND(AU879="Alta",AX879="Menor")),"Moderado",IF(OR(AND(AU879="Muy Baja",AX879="Mayor"),AND(AU879="Baja",AX879="Mayor"),AND(AU879="Media",AX879="Mayor"),AND(AU879="Alta",AX879="Moderado"),AND(AU879="Alta",AX879="Mayor"),AND(AU879="Muy Alta",AX879="Leve"),AND(AU879="Muy Alta",AX879="Menor"),AND(AU879="Muy Alta",AX879="Moderado"),AND(AU879="Muy Alta",AX879="Mayor")),"Alto",IF(OR(AND(AU879="Muy Baja",AX879="Catastrófico"),AND(AU879="Baja",AX879="Catastrófico"),AND(AU879="Media",AX879="Catastrófico"),AND(AU879="Alta",AX879="Catastrófico"),AND(AU879="Muy Alta",AX879="Catastrófico")),"Extremo","")))),"")</f>
        <v>Moderado</v>
      </c>
      <c r="BA879" s="1015" t="s">
        <v>228</v>
      </c>
      <c r="BB879" s="216" t="s">
        <v>2323</v>
      </c>
      <c r="BC879" s="216" t="s">
        <v>1483</v>
      </c>
      <c r="BD879" s="307">
        <f t="shared" si="74"/>
        <v>2</v>
      </c>
      <c r="BE879" s="302"/>
      <c r="BF879" s="302">
        <v>1</v>
      </c>
      <c r="BG879" s="302"/>
      <c r="BH879" s="302">
        <v>1</v>
      </c>
      <c r="BI879" s="216" t="s">
        <v>2319</v>
      </c>
      <c r="BJ879" s="216" t="s">
        <v>2302</v>
      </c>
      <c r="BK879" s="788"/>
      <c r="BL879" s="788"/>
      <c r="BM879" s="217"/>
      <c r="BN879" s="217"/>
      <c r="BO879" s="217"/>
      <c r="BP879" s="217"/>
      <c r="BQ879" s="102"/>
      <c r="BR879" s="967"/>
      <c r="BS879" s="968"/>
      <c r="BT879" s="968"/>
      <c r="BU879" s="1050"/>
      <c r="BV879" s="1075"/>
      <c r="BW879" s="1075"/>
      <c r="BX879" s="1836"/>
      <c r="BY879" s="1852"/>
      <c r="BZ879" s="997"/>
    </row>
    <row r="880" spans="1:78" ht="160.25" customHeight="1" x14ac:dyDescent="0.2">
      <c r="A880" s="1915"/>
      <c r="B880" s="1818"/>
      <c r="C880" s="1910"/>
      <c r="D880" s="1820"/>
      <c r="E880" s="1004"/>
      <c r="F880" s="1759"/>
      <c r="G880" s="1191"/>
      <c r="H880" s="1013"/>
      <c r="I880" s="1774"/>
      <c r="J880" s="1767"/>
      <c r="K880" s="1013"/>
      <c r="L880" s="1191"/>
      <c r="M880" s="1169"/>
      <c r="N880" s="1191"/>
      <c r="O880" s="1191"/>
      <c r="P880" s="1191"/>
      <c r="Q880" s="1832"/>
      <c r="R880" s="1774"/>
      <c r="S880" s="1825"/>
      <c r="T880" s="1774"/>
      <c r="U880" s="1825"/>
      <c r="V880" s="1774"/>
      <c r="W880" s="1825"/>
      <c r="X880" s="1769"/>
      <c r="Y880" s="1825"/>
      <c r="Z880" s="1825"/>
      <c r="AA880" s="1769"/>
      <c r="AB880" s="961">
        <v>2</v>
      </c>
      <c r="AC880" s="761" t="s">
        <v>2311</v>
      </c>
      <c r="AD880" s="761">
        <v>3</v>
      </c>
      <c r="AE880" s="761" t="s">
        <v>2029</v>
      </c>
      <c r="AF880" s="816" t="str">
        <f t="shared" si="69"/>
        <v>Probabilidad</v>
      </c>
      <c r="AG880" s="751" t="s">
        <v>221</v>
      </c>
      <c r="AH880" s="790">
        <f t="shared" si="70"/>
        <v>0.25</v>
      </c>
      <c r="AI880" s="751" t="s">
        <v>222</v>
      </c>
      <c r="AJ880" s="790">
        <f t="shared" si="71"/>
        <v>0.15</v>
      </c>
      <c r="AK880" s="814">
        <f t="shared" si="72"/>
        <v>0.4</v>
      </c>
      <c r="AL880" s="817">
        <f>IFERROR(IF(AND(AF879="Probabilidad",AF880="Probabilidad"),(AL879-(+AL879*AK880)),IF(AF880="Probabilidad",(S879-(+S879*AK880)),IF(AF880="Impacto",AL879,""))),"")</f>
        <v>0.48</v>
      </c>
      <c r="AM880" s="817">
        <f>IFERROR(IF(AND(AF879="Impacto",AF880="Impacto"),(AM879-(+AM879*AK880)),IF(AF880="Impacto",(Y879-(+Y879*AK880)),IF(AF880="Probabilidad",AM879,""))),"")</f>
        <v>0.44999999999999996</v>
      </c>
      <c r="AN880" s="751" t="s">
        <v>859</v>
      </c>
      <c r="AO880" s="751" t="s">
        <v>291</v>
      </c>
      <c r="AP880" s="751" t="s">
        <v>241</v>
      </c>
      <c r="AQ880" s="751" t="s">
        <v>226</v>
      </c>
      <c r="AR880" s="1013"/>
      <c r="AS880" s="1767"/>
      <c r="AT880" s="1767"/>
      <c r="AU880" s="1769"/>
      <c r="AV880" s="1767"/>
      <c r="AW880" s="1767"/>
      <c r="AX880" s="1769"/>
      <c r="AY880" s="1769"/>
      <c r="AZ880" s="1769"/>
      <c r="BA880" s="1774"/>
      <c r="BB880" s="788" t="s">
        <v>2324</v>
      </c>
      <c r="BC880" s="788" t="s">
        <v>2304</v>
      </c>
      <c r="BD880" s="781">
        <f t="shared" si="74"/>
        <v>1</v>
      </c>
      <c r="BE880" s="761"/>
      <c r="BF880" s="761">
        <v>1</v>
      </c>
      <c r="BG880" s="761"/>
      <c r="BH880" s="761"/>
      <c r="BI880" s="788" t="s">
        <v>2319</v>
      </c>
      <c r="BJ880" s="788" t="s">
        <v>2302</v>
      </c>
      <c r="BK880" s="788"/>
      <c r="BL880" s="788"/>
      <c r="BM880" s="755"/>
      <c r="BN880" s="755"/>
      <c r="BO880" s="755"/>
      <c r="BP880" s="755"/>
      <c r="BQ880" s="969"/>
      <c r="BR880" s="970"/>
      <c r="BS880" s="971"/>
      <c r="BT880" s="971"/>
      <c r="BU880" s="1051"/>
      <c r="BV880" s="1191"/>
      <c r="BW880" s="1191"/>
      <c r="BX880" s="1837"/>
      <c r="BY880" s="1853"/>
      <c r="BZ880" s="998"/>
    </row>
    <row r="881" spans="1:78" ht="129.5" customHeight="1" x14ac:dyDescent="0.2">
      <c r="A881" s="1915"/>
      <c r="B881" s="1818"/>
      <c r="C881" s="1910"/>
      <c r="D881" s="1820"/>
      <c r="E881" s="1004"/>
      <c r="F881" s="1759"/>
      <c r="G881" s="1191"/>
      <c r="H881" s="1013"/>
      <c r="I881" s="1774"/>
      <c r="J881" s="1767"/>
      <c r="K881" s="1013"/>
      <c r="L881" s="1191"/>
      <c r="M881" s="1169"/>
      <c r="N881" s="1191"/>
      <c r="O881" s="1191"/>
      <c r="P881" s="1191"/>
      <c r="Q881" s="1832"/>
      <c r="R881" s="1774"/>
      <c r="S881" s="1825"/>
      <c r="T881" s="1774"/>
      <c r="U881" s="1825"/>
      <c r="V881" s="1774"/>
      <c r="W881" s="1825"/>
      <c r="X881" s="1769"/>
      <c r="Y881" s="1825"/>
      <c r="Z881" s="1825"/>
      <c r="AA881" s="1769"/>
      <c r="AB881" s="961">
        <v>3</v>
      </c>
      <c r="AC881" s="761" t="s">
        <v>1571</v>
      </c>
      <c r="AD881" s="761">
        <v>2</v>
      </c>
      <c r="AE881" s="761" t="s">
        <v>1480</v>
      </c>
      <c r="AF881" s="816" t="str">
        <f t="shared" si="69"/>
        <v>Probabilidad</v>
      </c>
      <c r="AG881" s="751" t="s">
        <v>221</v>
      </c>
      <c r="AH881" s="790">
        <f t="shared" si="70"/>
        <v>0.25</v>
      </c>
      <c r="AI881" s="751" t="s">
        <v>222</v>
      </c>
      <c r="AJ881" s="790">
        <f t="shared" si="71"/>
        <v>0.15</v>
      </c>
      <c r="AK881" s="814">
        <f t="shared" si="72"/>
        <v>0.4</v>
      </c>
      <c r="AL881" s="817">
        <f>IFERROR(IF(AND(AF880="Probabilidad",AF881="Probabilidad"),(AL880-(+AL880*AK881)),IF(AND(AF880="Impacto",AF881="Probabilidad"),(AL879-(+AL879*AK881)),IF(AF881="Impacto",AL880,""))),"")</f>
        <v>0.28799999999999998</v>
      </c>
      <c r="AM881" s="817">
        <f>IFERROR(IF(AND(AF880="Impacto",AF881="Impacto"),(AM880-(+AM880*AK881)),IF(AND(AF880="Probabilidad",AF881="Impacto"),(AM879-(+AM879*AK881)),IF(AF881="Probabilidad",AM880,""))),"")</f>
        <v>0.44999999999999996</v>
      </c>
      <c r="AN881" s="751" t="s">
        <v>859</v>
      </c>
      <c r="AO881" s="751" t="s">
        <v>245</v>
      </c>
      <c r="AP881" s="751" t="s">
        <v>241</v>
      </c>
      <c r="AQ881" s="751" t="s">
        <v>226</v>
      </c>
      <c r="AR881" s="1013"/>
      <c r="AS881" s="1767"/>
      <c r="AT881" s="1767"/>
      <c r="AU881" s="1769"/>
      <c r="AV881" s="1767"/>
      <c r="AW881" s="1767"/>
      <c r="AX881" s="1769"/>
      <c r="AY881" s="1769"/>
      <c r="AZ881" s="1769"/>
      <c r="BA881" s="1774"/>
      <c r="BB881" s="788" t="s">
        <v>2325</v>
      </c>
      <c r="BC881" s="788" t="s">
        <v>2326</v>
      </c>
      <c r="BD881" s="781">
        <f t="shared" si="74"/>
        <v>12</v>
      </c>
      <c r="BE881" s="761">
        <v>3</v>
      </c>
      <c r="BF881" s="761">
        <v>3</v>
      </c>
      <c r="BG881" s="761">
        <v>3</v>
      </c>
      <c r="BH881" s="761">
        <v>3</v>
      </c>
      <c r="BI881" s="788" t="s">
        <v>2319</v>
      </c>
      <c r="BJ881" s="788" t="s">
        <v>2302</v>
      </c>
      <c r="BK881" s="788"/>
      <c r="BL881" s="788"/>
      <c r="BM881" s="755"/>
      <c r="BN881" s="755"/>
      <c r="BO881" s="755"/>
      <c r="BP881" s="755"/>
      <c r="BQ881" s="969"/>
      <c r="BR881" s="970"/>
      <c r="BS881" s="971"/>
      <c r="BT881" s="971"/>
      <c r="BU881" s="1051"/>
      <c r="BV881" s="1191"/>
      <c r="BW881" s="1191"/>
      <c r="BX881" s="1837"/>
      <c r="BY881" s="1853"/>
      <c r="BZ881" s="998"/>
    </row>
    <row r="882" spans="1:78" ht="135.5" customHeight="1" x14ac:dyDescent="0.2">
      <c r="A882" s="1915"/>
      <c r="B882" s="1818"/>
      <c r="C882" s="1910"/>
      <c r="D882" s="1820"/>
      <c r="E882" s="1004"/>
      <c r="F882" s="1759"/>
      <c r="G882" s="1191"/>
      <c r="H882" s="1013"/>
      <c r="I882" s="1774"/>
      <c r="J882" s="1767"/>
      <c r="K882" s="1013"/>
      <c r="L882" s="1191"/>
      <c r="M882" s="1169"/>
      <c r="N882" s="1191"/>
      <c r="O882" s="1191"/>
      <c r="P882" s="1191"/>
      <c r="Q882" s="1832"/>
      <c r="R882" s="1774"/>
      <c r="S882" s="1825"/>
      <c r="T882" s="1774"/>
      <c r="U882" s="1825"/>
      <c r="V882" s="1774"/>
      <c r="W882" s="1825"/>
      <c r="X882" s="1769"/>
      <c r="Y882" s="1825"/>
      <c r="Z882" s="1825"/>
      <c r="AA882" s="1769"/>
      <c r="AB882" s="961">
        <v>4</v>
      </c>
      <c r="AC882" s="761" t="s">
        <v>2327</v>
      </c>
      <c r="AD882" s="761">
        <v>1</v>
      </c>
      <c r="AE882" s="761" t="s">
        <v>1830</v>
      </c>
      <c r="AF882" s="816" t="str">
        <f t="shared" si="69"/>
        <v>Probabilidad</v>
      </c>
      <c r="AG882" s="751" t="s">
        <v>281</v>
      </c>
      <c r="AH882" s="790">
        <f t="shared" si="70"/>
        <v>0.15</v>
      </c>
      <c r="AI882" s="751" t="s">
        <v>222</v>
      </c>
      <c r="AJ882" s="790">
        <f t="shared" si="71"/>
        <v>0.15</v>
      </c>
      <c r="AK882" s="814">
        <f t="shared" si="72"/>
        <v>0.3</v>
      </c>
      <c r="AL882" s="817">
        <f>IFERROR(IF(AND(AF881="Probabilidad",AF882="Probabilidad"),(AL881-(+AL881*AK882)),IF(AND(AF881="Impacto",AF882="Probabilidad"),(AL880-(+AL880*AK882)),IF(AF882="Impacto",AL881,""))),"")</f>
        <v>0.2016</v>
      </c>
      <c r="AM882" s="817">
        <f>IFERROR(IF(AND(AF881="Impacto",AF882="Impacto"),(AM881-(+AM881*AK882)),IF(AND(AF881="Probabilidad",AF882="Impacto"),(AM880-(+AM880*AK882)),IF(AF882="Probabilidad",AM881,""))),"")</f>
        <v>0.44999999999999996</v>
      </c>
      <c r="AN882" s="751" t="s">
        <v>223</v>
      </c>
      <c r="AO882" s="751" t="s">
        <v>377</v>
      </c>
      <c r="AP882" s="751" t="s">
        <v>241</v>
      </c>
      <c r="AQ882" s="751" t="s">
        <v>226</v>
      </c>
      <c r="AR882" s="1013"/>
      <c r="AS882" s="1767"/>
      <c r="AT882" s="1767"/>
      <c r="AU882" s="1769"/>
      <c r="AV882" s="1767"/>
      <c r="AW882" s="1767"/>
      <c r="AX882" s="1769"/>
      <c r="AY882" s="1769"/>
      <c r="AZ882" s="1769"/>
      <c r="BA882" s="1774"/>
      <c r="BB882" s="788" t="s">
        <v>2328</v>
      </c>
      <c r="BC882" s="788" t="s">
        <v>2329</v>
      </c>
      <c r="BD882" s="781">
        <f t="shared" si="74"/>
        <v>1</v>
      </c>
      <c r="BE882" s="761"/>
      <c r="BF882" s="761">
        <v>1</v>
      </c>
      <c r="BG882" s="761"/>
      <c r="BH882" s="761"/>
      <c r="BI882" s="788" t="s">
        <v>2319</v>
      </c>
      <c r="BJ882" s="788" t="s">
        <v>2302</v>
      </c>
      <c r="BK882" s="788"/>
      <c r="BL882" s="788"/>
      <c r="BM882" s="755"/>
      <c r="BN882" s="755"/>
      <c r="BO882" s="755"/>
      <c r="BP882" s="755"/>
      <c r="BQ882" s="969"/>
      <c r="BR882" s="970"/>
      <c r="BS882" s="971"/>
      <c r="BT882" s="971"/>
      <c r="BU882" s="1051"/>
      <c r="BV882" s="1191"/>
      <c r="BW882" s="1191"/>
      <c r="BX882" s="1837"/>
      <c r="BY882" s="1853"/>
      <c r="BZ882" s="998"/>
    </row>
    <row r="883" spans="1:78" ht="111.5" customHeight="1" x14ac:dyDescent="0.2">
      <c r="A883" s="1915"/>
      <c r="B883" s="1818"/>
      <c r="C883" s="1910"/>
      <c r="D883" s="1820"/>
      <c r="E883" s="1004"/>
      <c r="F883" s="1759"/>
      <c r="G883" s="1191"/>
      <c r="H883" s="1013"/>
      <c r="I883" s="1774"/>
      <c r="J883" s="1767"/>
      <c r="K883" s="1013"/>
      <c r="L883" s="1191"/>
      <c r="M883" s="1169"/>
      <c r="N883" s="1191"/>
      <c r="O883" s="1191"/>
      <c r="P883" s="1191"/>
      <c r="Q883" s="1832"/>
      <c r="R883" s="1774"/>
      <c r="S883" s="1825"/>
      <c r="T883" s="1774"/>
      <c r="U883" s="1825"/>
      <c r="V883" s="1774"/>
      <c r="W883" s="1825"/>
      <c r="X883" s="1769"/>
      <c r="Y883" s="1825"/>
      <c r="Z883" s="1825"/>
      <c r="AA883" s="1769"/>
      <c r="AB883" s="961">
        <v>5</v>
      </c>
      <c r="AC883" s="761" t="s">
        <v>2330</v>
      </c>
      <c r="AD883" s="761">
        <v>3</v>
      </c>
      <c r="AE883" s="761" t="s">
        <v>2331</v>
      </c>
      <c r="AF883" s="816" t="str">
        <f t="shared" si="69"/>
        <v>Probabilidad</v>
      </c>
      <c r="AG883" s="751" t="s">
        <v>221</v>
      </c>
      <c r="AH883" s="790">
        <f t="shared" si="70"/>
        <v>0.25</v>
      </c>
      <c r="AI883" s="751" t="s">
        <v>222</v>
      </c>
      <c r="AJ883" s="790">
        <f t="shared" si="71"/>
        <v>0.15</v>
      </c>
      <c r="AK883" s="814">
        <f t="shared" si="72"/>
        <v>0.4</v>
      </c>
      <c r="AL883" s="817">
        <f>IFERROR(IF(AND(AF882="Probabilidad",AF883="Probabilidad"),(AL882-(+AL882*AK883)),IF(AND(AF882="Impacto",AF883="Probabilidad"),(AL881-(+AL881*AK883)),IF(AF883="Impacto",AL882,""))),"")</f>
        <v>0.12096</v>
      </c>
      <c r="AM883" s="817">
        <f>IFERROR(IF(AND(AF882="Impacto",AF883="Impacto"),(AM882-(+AM882*AK883)),IF(AND(AF882="Probabilidad",AF883="Impacto"),(AM881-(+AM881*AK883)),IF(AF883="Probabilidad",AM882,""))),"")</f>
        <v>0.44999999999999996</v>
      </c>
      <c r="AN883" s="751" t="s">
        <v>1157</v>
      </c>
      <c r="AO883" s="751" t="s">
        <v>240</v>
      </c>
      <c r="AP883" s="751" t="s">
        <v>241</v>
      </c>
      <c r="AQ883" s="751" t="s">
        <v>226</v>
      </c>
      <c r="AR883" s="1013"/>
      <c r="AS883" s="1767"/>
      <c r="AT883" s="1767"/>
      <c r="AU883" s="1769"/>
      <c r="AV883" s="1767"/>
      <c r="AW883" s="1767"/>
      <c r="AX883" s="1769"/>
      <c r="AY883" s="1769"/>
      <c r="AZ883" s="1769"/>
      <c r="BA883" s="1774"/>
      <c r="BB883" s="788"/>
      <c r="BC883" s="788"/>
      <c r="BD883" s="781" t="str">
        <f t="shared" si="74"/>
        <v/>
      </c>
      <c r="BE883" s="761"/>
      <c r="BF883" s="761"/>
      <c r="BG883" s="761"/>
      <c r="BH883" s="761"/>
      <c r="BI883" s="788"/>
      <c r="BJ883" s="788"/>
      <c r="BK883" s="788"/>
      <c r="BL883" s="788"/>
      <c r="BM883" s="755"/>
      <c r="BN883" s="755"/>
      <c r="BO883" s="755"/>
      <c r="BP883" s="755"/>
      <c r="BQ883" s="969"/>
      <c r="BR883" s="970"/>
      <c r="BS883" s="971"/>
      <c r="BT883" s="971"/>
      <c r="BU883" s="1051"/>
      <c r="BV883" s="1191"/>
      <c r="BW883" s="1191"/>
      <c r="BX883" s="1837"/>
      <c r="BY883" s="1853"/>
      <c r="BZ883" s="998"/>
    </row>
    <row r="884" spans="1:78" ht="17" thickBot="1" x14ac:dyDescent="0.25">
      <c r="A884" s="1915"/>
      <c r="B884" s="1818"/>
      <c r="C884" s="1910"/>
      <c r="D884" s="1821"/>
      <c r="E884" s="1005"/>
      <c r="F884" s="1760"/>
      <c r="G884" s="1192"/>
      <c r="H884" s="1014"/>
      <c r="I884" s="1775"/>
      <c r="J884" s="1768"/>
      <c r="K884" s="1014"/>
      <c r="L884" s="1192"/>
      <c r="M884" s="1170"/>
      <c r="N884" s="1192"/>
      <c r="O884" s="1192"/>
      <c r="P884" s="1192"/>
      <c r="Q884" s="1833"/>
      <c r="R884" s="1775"/>
      <c r="S884" s="1826"/>
      <c r="T884" s="1775"/>
      <c r="U884" s="1826"/>
      <c r="V884" s="1775"/>
      <c r="W884" s="1826"/>
      <c r="X884" s="1770"/>
      <c r="Y884" s="1826"/>
      <c r="Z884" s="1826"/>
      <c r="AA884" s="1770"/>
      <c r="AB884" s="962">
        <v>6</v>
      </c>
      <c r="AC884" s="977"/>
      <c r="AD884" s="752"/>
      <c r="AE884" s="752"/>
      <c r="AF884" s="936" t="str">
        <f t="shared" si="69"/>
        <v/>
      </c>
      <c r="AG884" s="937"/>
      <c r="AH884" s="887" t="str">
        <f t="shared" si="70"/>
        <v/>
      </c>
      <c r="AI884" s="937"/>
      <c r="AJ884" s="887" t="str">
        <f t="shared" si="71"/>
        <v/>
      </c>
      <c r="AK884" s="889" t="str">
        <f t="shared" si="72"/>
        <v/>
      </c>
      <c r="AL884" s="817" t="str">
        <f>IFERROR(IF(AND(AF883="Probabilidad",AF884="Probabilidad"),(AL883-(+AL883*AK884)),IF(AND(AF883="Impacto",AF884="Probabilidad"),(AL882-(+AL882*AK884)),IF(AF884="Impacto",AL883,""))),"")</f>
        <v/>
      </c>
      <c r="AM884" s="817" t="str">
        <f>IFERROR(IF(AND(AF883="Impacto",AF884="Impacto"),(AM883-(+AM883*AK884)),IF(AND(AF883="Probabilidad",AF884="Impacto"),(AM882-(+AM882*AK884)),IF(AF884="Probabilidad",AM883,""))),"")</f>
        <v/>
      </c>
      <c r="AN884" s="51"/>
      <c r="AO884" s="51"/>
      <c r="AP884" s="51"/>
      <c r="AQ884" s="51"/>
      <c r="AR884" s="1014"/>
      <c r="AS884" s="1768"/>
      <c r="AT884" s="1768"/>
      <c r="AU884" s="1770"/>
      <c r="AV884" s="1768"/>
      <c r="AW884" s="1768"/>
      <c r="AX884" s="1770"/>
      <c r="AY884" s="1770"/>
      <c r="AZ884" s="1770"/>
      <c r="BA884" s="1775"/>
      <c r="BB884" s="873"/>
      <c r="BC884" s="873"/>
      <c r="BD884" s="767" t="str">
        <f t="shared" si="74"/>
        <v/>
      </c>
      <c r="BE884" s="752"/>
      <c r="BF884" s="752"/>
      <c r="BG884" s="752"/>
      <c r="BH884" s="752"/>
      <c r="BI884" s="873"/>
      <c r="BJ884" s="873"/>
      <c r="BK884" s="873"/>
      <c r="BL884" s="873"/>
      <c r="BM884" s="826"/>
      <c r="BN884" s="826"/>
      <c r="BO884" s="826"/>
      <c r="BP884" s="826"/>
      <c r="BQ884" s="973"/>
      <c r="BR884" s="974"/>
      <c r="BS884" s="975"/>
      <c r="BT884" s="975"/>
      <c r="BU884" s="1052"/>
      <c r="BV884" s="1192"/>
      <c r="BW884" s="1192"/>
      <c r="BX884" s="1838"/>
      <c r="BY884" s="1854"/>
      <c r="BZ884" s="999"/>
    </row>
    <row r="885" spans="1:78" ht="160.25" customHeight="1" x14ac:dyDescent="0.2">
      <c r="A885" s="1915"/>
      <c r="B885" s="1818"/>
      <c r="C885" s="1910"/>
      <c r="D885" s="1000" t="s">
        <v>1387</v>
      </c>
      <c r="E885" s="1003" t="s">
        <v>1098</v>
      </c>
      <c r="F885" s="1006">
        <v>5</v>
      </c>
      <c r="G885" s="1075" t="s">
        <v>2332</v>
      </c>
      <c r="H885" s="1012" t="s">
        <v>1246</v>
      </c>
      <c r="I885" s="1015" t="s">
        <v>1218</v>
      </c>
      <c r="J885" s="1812" t="str">
        <f>IF(D885="","",IF(D885="RG",[1]Árbol!A896,IF(D885="RIC",[1]Árbol!A896,IF(D885="RLAFT",[1]Árbol!A896,IF(D885="RF",[1]Árbol!A896,IF(I885="","",(CONCATENATE(I885," ",$M$3," ",G885," ",$M$4," ",O885," ",$M$5," ",N885))))))))</f>
        <v>Pérdida de confidencialidad e integridad de Archivo de gestion de la OCDI  1. Pérdida , modificacion, borrado o uso o autorizado de la información.
2. Fallas Humanas  1. Ausencia de control de acceso
2. Desconocimiento de politicas de seguridad de la información</v>
      </c>
      <c r="K885" s="1012" t="s">
        <v>313</v>
      </c>
      <c r="L885" s="1075" t="s">
        <v>1177</v>
      </c>
      <c r="M885" s="1168" t="s">
        <v>1389</v>
      </c>
      <c r="N885" s="1075" t="s">
        <v>2333</v>
      </c>
      <c r="O885" s="1075" t="s">
        <v>2308</v>
      </c>
      <c r="P885" s="1353" t="s">
        <v>1392</v>
      </c>
      <c r="Q885" s="1831" t="s">
        <v>1392</v>
      </c>
      <c r="R885" s="1015" t="s">
        <v>269</v>
      </c>
      <c r="S885" s="1824">
        <f>IF(R885="Muy Alta",100%,IF(R885="Alta",80%,IF(R885="Media",60%,IF(R885="Baja",40%,IF(R885="Muy Baja",20%,"")))))</f>
        <v>0.2</v>
      </c>
      <c r="T885" s="1015" t="s">
        <v>317</v>
      </c>
      <c r="U885" s="1824">
        <f>IF(T885="Catastrófico",100%,IF(T885="Mayor",80%,IF(T885="Moderado",60%,IF(T885="Menor",40%,IF(T885="Leve",20%,"")))))</f>
        <v>0.2</v>
      </c>
      <c r="V885" s="1015" t="s">
        <v>403</v>
      </c>
      <c r="W885" s="1824">
        <f>IF(V885="Catastrófico",100%,IF(V885="Mayor",80%,IF(V885="Moderado",60%,IF(V885="Menor",40%,IF(V885="Leve",20%,"")))))</f>
        <v>0.8</v>
      </c>
      <c r="X885" s="1032" t="str">
        <f>IF(Y885=100%,"Catastrófico",IF(Y885=80%,"Mayor",IF(Y885=60%,"Moderado",IF(Y885=40%,"Menor",IF(Y885=20%,"Leve","")))))</f>
        <v>Mayor</v>
      </c>
      <c r="Y885" s="1824">
        <f>IF(AND(U885="",W885=""),"",MAX(U885,W885))</f>
        <v>0.8</v>
      </c>
      <c r="Z885" s="1824" t="str">
        <f>CONCATENATE(R885,X885)</f>
        <v>Muy BajaMayor</v>
      </c>
      <c r="AA885" s="1032" t="str">
        <f>IF(Z885="Muy AltaLeve","Alto",IF(Z885="Muy AltaMenor","Alto",IF(Z885="Muy AltaModerado","Alto",IF(Z885="Muy AltaMayor","Alto",IF(Z885="Muy AltaCatastrófico","Extremo",IF(Z885="AltaLeve","Moderado",IF(Z885="AltaMenor","Moderado",IF(Z885="AltaModerado","Alto",IF(Z885="AltaMayor","Alto",IF(Z885="AltaCatastrófico","Extremo",IF(Z885="MediaLeve","Moderado",IF(Z885="MediaMenor","Moderado",IF(Z885="MediaModerado","Moderado",IF(Z885="MediaMayor","Alto",IF(Z885="MediaCatastrófico","Extremo",IF(Z885="BajaLeve","Bajo",IF(Z885="BajaMenor","Moderado",IF(Z885="BajaModerado","Moderado",IF(Z885="BajaMayor","Alto",IF(Z885="BajaCatastrófico","Extremo",IF(Z885="Muy BajaLeve","Bajo",IF(Z885="Muy BajaMenor","Bajo",IF(Z885="Muy BajaModerado","Moderado",IF(Z885="Muy BajaMayor","Alto",IF(Z885="Muy BajaCatastrófico","Extremo","")))))))))))))))))))))))))</f>
        <v>Alto</v>
      </c>
      <c r="AB885" s="354">
        <v>1</v>
      </c>
      <c r="AC885" s="302" t="s">
        <v>2334</v>
      </c>
      <c r="AD885" s="302">
        <v>1</v>
      </c>
      <c r="AE885" s="302" t="s">
        <v>2335</v>
      </c>
      <c r="AF885" s="818" t="str">
        <f t="shared" si="69"/>
        <v>Probabilidad</v>
      </c>
      <c r="AG885" s="335" t="s">
        <v>221</v>
      </c>
      <c r="AH885" s="787">
        <f t="shared" si="70"/>
        <v>0.25</v>
      </c>
      <c r="AI885" s="335" t="s">
        <v>222</v>
      </c>
      <c r="AJ885" s="787">
        <f t="shared" si="71"/>
        <v>0.15</v>
      </c>
      <c r="AK885" s="101">
        <f t="shared" si="72"/>
        <v>0.4</v>
      </c>
      <c r="AL885" s="336">
        <f>IFERROR(IF(AF885="Probabilidad",(S885-(+S885*AK885)),IF(AF885="Impacto",S885,"")),"")</f>
        <v>0.12</v>
      </c>
      <c r="AM885" s="336">
        <f>IFERROR(IF(AF885="Impacto",(Y885-(+Y885*AK885)),IF(AF885="Probabilidad",Y885,"")),"")</f>
        <v>0.8</v>
      </c>
      <c r="AN885" s="50" t="s">
        <v>859</v>
      </c>
      <c r="AO885" s="50" t="s">
        <v>291</v>
      </c>
      <c r="AP885" s="50" t="s">
        <v>241</v>
      </c>
      <c r="AQ885" s="50" t="s">
        <v>226</v>
      </c>
      <c r="AR885" s="1764" t="s">
        <v>2336</v>
      </c>
      <c r="AS885" s="1035">
        <f>S885</f>
        <v>0.2</v>
      </c>
      <c r="AT885" s="1035">
        <f>IF(AL885="","",MIN(AL885:AL890))</f>
        <v>8.3999999999999991E-2</v>
      </c>
      <c r="AU885" s="1032" t="str">
        <f>IFERROR(IF(AT885="","",IF(AT885&lt;=0.2,"Muy Baja",IF(AT885&lt;=0.4,"Baja",IF(AT885&lt;=0.6,"Media",IF(AT885&lt;=0.8,"Alta","Muy Alta"))))),"")</f>
        <v>Muy Baja</v>
      </c>
      <c r="AV885" s="1035">
        <f>Y885</f>
        <v>0.8</v>
      </c>
      <c r="AW885" s="1035">
        <f>IF(AM885="","",MIN(AM885:AM890))</f>
        <v>0.8</v>
      </c>
      <c r="AX885" s="1032" t="str">
        <f>IFERROR(IF(AW885="","",IF(AW885&lt;=0.2,"Leve",IF(AW885&lt;=0.4,"Menor",IF(AW885&lt;=0.6,"Moderado",IF(AW885&lt;=0.8,"Mayor","Catastrófico"))))),"")</f>
        <v>Mayor</v>
      </c>
      <c r="AY885" s="1032" t="str">
        <f>AA885</f>
        <v>Alto</v>
      </c>
      <c r="AZ885" s="1032" t="str">
        <f>IFERROR(IF(OR(AND(AU885="Muy Baja",AX885="Leve"),AND(AU885="Muy Baja",AX885="Menor"),AND(AU885="Baja",AX885="Leve")),"Bajo",IF(OR(AND(AU885="Muy baja",AX885="Moderado"),AND(AU885="Baja",AX885="Menor"),AND(AU885="Baja",AX885="Moderado"),AND(AU885="Media",AX885="Leve"),AND(AU885="Media",AX885="Menor"),AND(AU885="Media",AX885="Moderado"),AND(AU885="Alta",AX885="Leve"),AND(AU885="Alta",AX885="Menor")),"Moderado",IF(OR(AND(AU885="Muy Baja",AX885="Mayor"),AND(AU885="Baja",AX885="Mayor"),AND(AU885="Media",AX885="Mayor"),AND(AU885="Alta",AX885="Moderado"),AND(AU885="Alta",AX885="Mayor"),AND(AU885="Muy Alta",AX885="Leve"),AND(AU885="Muy Alta",AX885="Menor"),AND(AU885="Muy Alta",AX885="Moderado"),AND(AU885="Muy Alta",AX885="Mayor")),"Alto",IF(OR(AND(AU885="Muy Baja",AX885="Catastrófico"),AND(AU885="Baja",AX885="Catastrófico"),AND(AU885="Media",AX885="Catastrófico"),AND(AU885="Alta",AX885="Catastrófico"),AND(AU885="Muy Alta",AX885="Catastrófico")),"Extremo","")))),"")</f>
        <v>Alto</v>
      </c>
      <c r="BA885" s="1015" t="s">
        <v>228</v>
      </c>
      <c r="BB885" s="216" t="s">
        <v>2337</v>
      </c>
      <c r="BC885" s="216" t="s">
        <v>2338</v>
      </c>
      <c r="BD885" s="307">
        <f t="shared" si="74"/>
        <v>1</v>
      </c>
      <c r="BE885" s="302">
        <v>1</v>
      </c>
      <c r="BF885" s="302"/>
      <c r="BG885" s="302"/>
      <c r="BH885" s="302"/>
      <c r="BI885" s="216" t="s">
        <v>2319</v>
      </c>
      <c r="BJ885" s="216" t="s">
        <v>2302</v>
      </c>
      <c r="BK885" s="216"/>
      <c r="BL885" s="216"/>
      <c r="BM885" s="217"/>
      <c r="BN885" s="217"/>
      <c r="BO885" s="217"/>
      <c r="BP885" s="217"/>
      <c r="BQ885" s="102"/>
      <c r="BR885" s="967"/>
      <c r="BS885" s="968"/>
      <c r="BT885" s="968"/>
      <c r="BU885" s="1050"/>
      <c r="BV885" s="1075"/>
      <c r="BW885" s="1075"/>
      <c r="BX885" s="1836"/>
      <c r="BY885" s="1852"/>
      <c r="BZ885" s="997"/>
    </row>
    <row r="886" spans="1:78" ht="129.5" customHeight="1" x14ac:dyDescent="0.2">
      <c r="A886" s="1915"/>
      <c r="B886" s="1818"/>
      <c r="C886" s="1910"/>
      <c r="D886" s="1820"/>
      <c r="E886" s="1004"/>
      <c r="F886" s="1759"/>
      <c r="G886" s="1191"/>
      <c r="H886" s="1013"/>
      <c r="I886" s="1774"/>
      <c r="J886" s="1767"/>
      <c r="K886" s="1013"/>
      <c r="L886" s="1191"/>
      <c r="M886" s="1169"/>
      <c r="N886" s="1191"/>
      <c r="O886" s="1191"/>
      <c r="P886" s="1488"/>
      <c r="Q886" s="1832"/>
      <c r="R886" s="1774"/>
      <c r="S886" s="1825"/>
      <c r="T886" s="1774"/>
      <c r="U886" s="1825"/>
      <c r="V886" s="1774"/>
      <c r="W886" s="1825"/>
      <c r="X886" s="1769"/>
      <c r="Y886" s="1825"/>
      <c r="Z886" s="1825"/>
      <c r="AA886" s="1769"/>
      <c r="AB886" s="961">
        <v>2</v>
      </c>
      <c r="AC886" s="761" t="s">
        <v>1571</v>
      </c>
      <c r="AD886" s="761">
        <v>2</v>
      </c>
      <c r="AE886" s="761" t="s">
        <v>1480</v>
      </c>
      <c r="AF886" s="816" t="str">
        <f t="shared" si="69"/>
        <v>Probabilidad</v>
      </c>
      <c r="AG886" s="751" t="s">
        <v>281</v>
      </c>
      <c r="AH886" s="790">
        <f t="shared" si="70"/>
        <v>0.15</v>
      </c>
      <c r="AI886" s="751" t="s">
        <v>222</v>
      </c>
      <c r="AJ886" s="790">
        <f t="shared" si="71"/>
        <v>0.15</v>
      </c>
      <c r="AK886" s="814">
        <f t="shared" si="72"/>
        <v>0.3</v>
      </c>
      <c r="AL886" s="817">
        <f>IFERROR(IF(AND(AF885="Probabilidad",AF886="Probabilidad"),(AL885-(+AL885*AK886)),IF(AF886="Probabilidad",(S885-(+S885*AK886)),IF(AF886="Impacto",AL885,""))),"")</f>
        <v>8.3999999999999991E-2</v>
      </c>
      <c r="AM886" s="817">
        <f>IFERROR(IF(AND(AF885="Impacto",AF886="Impacto"),(AM885-(+AM885*AK886)),IF(AF886="Impacto",(Y885-(+Y885*AK886)),IF(AF886="Probabilidad",AM885,""))),"")</f>
        <v>0.8</v>
      </c>
      <c r="AN886" s="751" t="s">
        <v>859</v>
      </c>
      <c r="AO886" s="751" t="s">
        <v>245</v>
      </c>
      <c r="AP886" s="751" t="s">
        <v>241</v>
      </c>
      <c r="AQ886" s="751" t="s">
        <v>226</v>
      </c>
      <c r="AR886" s="1013"/>
      <c r="AS886" s="1767"/>
      <c r="AT886" s="1767"/>
      <c r="AU886" s="1769"/>
      <c r="AV886" s="1767"/>
      <c r="AW886" s="1767"/>
      <c r="AX886" s="1769"/>
      <c r="AY886" s="1769"/>
      <c r="AZ886" s="1769"/>
      <c r="BA886" s="1774"/>
      <c r="BB886" s="788" t="s">
        <v>2339</v>
      </c>
      <c r="BC886" s="788" t="s">
        <v>2304</v>
      </c>
      <c r="BD886" s="781">
        <f t="shared" si="74"/>
        <v>1</v>
      </c>
      <c r="BE886" s="761"/>
      <c r="BF886" s="761">
        <v>1</v>
      </c>
      <c r="BG886" s="761"/>
      <c r="BH886" s="761"/>
      <c r="BI886" s="788" t="s">
        <v>2319</v>
      </c>
      <c r="BJ886" s="788" t="s">
        <v>2302</v>
      </c>
      <c r="BK886" s="788"/>
      <c r="BL886" s="788"/>
      <c r="BM886" s="755"/>
      <c r="BN886" s="755"/>
      <c r="BO886" s="755"/>
      <c r="BP886" s="755"/>
      <c r="BQ886" s="969"/>
      <c r="BR886" s="970"/>
      <c r="BS886" s="971"/>
      <c r="BT886" s="971"/>
      <c r="BU886" s="1051"/>
      <c r="BV886" s="1191"/>
      <c r="BW886" s="1191"/>
      <c r="BX886" s="1837"/>
      <c r="BY886" s="1853"/>
      <c r="BZ886" s="998"/>
    </row>
    <row r="887" spans="1:78" ht="16" x14ac:dyDescent="0.2">
      <c r="A887" s="1915"/>
      <c r="B887" s="1818"/>
      <c r="C887" s="1910"/>
      <c r="D887" s="1820"/>
      <c r="E887" s="1004"/>
      <c r="F887" s="1759"/>
      <c r="G887" s="1191"/>
      <c r="H887" s="1013"/>
      <c r="I887" s="1774"/>
      <c r="J887" s="1767"/>
      <c r="K887" s="1013"/>
      <c r="L887" s="1191"/>
      <c r="M887" s="1169"/>
      <c r="N887" s="1191"/>
      <c r="O887" s="1191"/>
      <c r="P887" s="1488"/>
      <c r="Q887" s="1832"/>
      <c r="R887" s="1774"/>
      <c r="S887" s="1825"/>
      <c r="T887" s="1774"/>
      <c r="U887" s="1825"/>
      <c r="V887" s="1774"/>
      <c r="W887" s="1825"/>
      <c r="X887" s="1769"/>
      <c r="Y887" s="1825"/>
      <c r="Z887" s="1825"/>
      <c r="AA887" s="1769"/>
      <c r="AB887" s="961">
        <v>3</v>
      </c>
      <c r="AC887" s="761"/>
      <c r="AD887" s="761"/>
      <c r="AE887" s="761"/>
      <c r="AF887" s="816" t="str">
        <f t="shared" si="69"/>
        <v/>
      </c>
      <c r="AG887" s="751"/>
      <c r="AH887" s="790" t="str">
        <f t="shared" si="70"/>
        <v/>
      </c>
      <c r="AI887" s="751"/>
      <c r="AJ887" s="790" t="str">
        <f t="shared" si="71"/>
        <v/>
      </c>
      <c r="AK887" s="814" t="str">
        <f t="shared" si="72"/>
        <v/>
      </c>
      <c r="AL887" s="817" t="str">
        <f>IFERROR(IF(AND(AF886="Probabilidad",AF887="Probabilidad"),(AL886-(+AL886*AK887)),IF(AND(AF886="Impacto",AF887="Probabilidad"),(AL885-(+AL885*AK887)),IF(AF887="Impacto",AL886,""))),"")</f>
        <v/>
      </c>
      <c r="AM887" s="817" t="str">
        <f>IFERROR(IF(AND(AF886="Impacto",AF887="Impacto"),(AM886-(+AM886*AK887)),IF(AND(AF886="Probabilidad",AF887="Impacto"),(AM885-(+AM885*AK887)),IF(AF887="Probabilidad",AM886,""))),"")</f>
        <v/>
      </c>
      <c r="AN887" s="751"/>
      <c r="AO887" s="751"/>
      <c r="AP887" s="751"/>
      <c r="AQ887" s="751"/>
      <c r="AR887" s="1013"/>
      <c r="AS887" s="1767"/>
      <c r="AT887" s="1767"/>
      <c r="AU887" s="1769"/>
      <c r="AV887" s="1767"/>
      <c r="AW887" s="1767"/>
      <c r="AX887" s="1769"/>
      <c r="AY887" s="1769"/>
      <c r="AZ887" s="1769"/>
      <c r="BA887" s="1774"/>
      <c r="BB887" s="788"/>
      <c r="BC887" s="788"/>
      <c r="BD887" s="781" t="str">
        <f t="shared" si="74"/>
        <v/>
      </c>
      <c r="BE887" s="761"/>
      <c r="BF887" s="761"/>
      <c r="BG887" s="761"/>
      <c r="BH887" s="761"/>
      <c r="BI887" s="788"/>
      <c r="BJ887" s="788"/>
      <c r="BK887" s="788"/>
      <c r="BL887" s="788"/>
      <c r="BM887" s="755"/>
      <c r="BN887" s="755"/>
      <c r="BO887" s="755"/>
      <c r="BP887" s="755"/>
      <c r="BQ887" s="969"/>
      <c r="BR887" s="970"/>
      <c r="BS887" s="971"/>
      <c r="BT887" s="971"/>
      <c r="BU887" s="1051"/>
      <c r="BV887" s="1191"/>
      <c r="BW887" s="1191"/>
      <c r="BX887" s="1837"/>
      <c r="BY887" s="1853"/>
      <c r="BZ887" s="998"/>
    </row>
    <row r="888" spans="1:78" ht="16" x14ac:dyDescent="0.2">
      <c r="A888" s="1915"/>
      <c r="B888" s="1818"/>
      <c r="C888" s="1910"/>
      <c r="D888" s="1820"/>
      <c r="E888" s="1004"/>
      <c r="F888" s="1759"/>
      <c r="G888" s="1191"/>
      <c r="H888" s="1013"/>
      <c r="I888" s="1774"/>
      <c r="J888" s="1767"/>
      <c r="K888" s="1013"/>
      <c r="L888" s="1191"/>
      <c r="M888" s="1169"/>
      <c r="N888" s="1191"/>
      <c r="O888" s="1191"/>
      <c r="P888" s="1488"/>
      <c r="Q888" s="1832"/>
      <c r="R888" s="1774"/>
      <c r="S888" s="1825"/>
      <c r="T888" s="1774"/>
      <c r="U888" s="1825"/>
      <c r="V888" s="1774"/>
      <c r="W888" s="1825"/>
      <c r="X888" s="1769"/>
      <c r="Y888" s="1825"/>
      <c r="Z888" s="1825"/>
      <c r="AA888" s="1769"/>
      <c r="AB888" s="961">
        <v>4</v>
      </c>
      <c r="AC888" s="761"/>
      <c r="AD888" s="761"/>
      <c r="AE888" s="761"/>
      <c r="AF888" s="816" t="str">
        <f t="shared" si="69"/>
        <v/>
      </c>
      <c r="AG888" s="751"/>
      <c r="AH888" s="790" t="str">
        <f t="shared" si="70"/>
        <v/>
      </c>
      <c r="AI888" s="751"/>
      <c r="AJ888" s="790" t="str">
        <f t="shared" si="71"/>
        <v/>
      </c>
      <c r="AK888" s="814" t="str">
        <f t="shared" si="72"/>
        <v/>
      </c>
      <c r="AL888" s="817" t="str">
        <f>IFERROR(IF(AND(AF887="Probabilidad",AF888="Probabilidad"),(AL887-(+AL887*AK888)),IF(AND(AF887="Impacto",AF888="Probabilidad"),(AL886-(+AL886*AK888)),IF(AF888="Impacto",AL887,""))),"")</f>
        <v/>
      </c>
      <c r="AM888" s="817" t="str">
        <f>IFERROR(IF(AND(AF887="Impacto",AF888="Impacto"),(AM887-(+AM887*AK888)),IF(AND(AF887="Probabilidad",AF888="Impacto"),(AM886-(+AM886*AK888)),IF(AF888="Probabilidad",AM887,""))),"")</f>
        <v/>
      </c>
      <c r="AN888" s="751"/>
      <c r="AO888" s="751"/>
      <c r="AP888" s="751"/>
      <c r="AQ888" s="751"/>
      <c r="AR888" s="1013"/>
      <c r="AS888" s="1767"/>
      <c r="AT888" s="1767"/>
      <c r="AU888" s="1769"/>
      <c r="AV888" s="1767"/>
      <c r="AW888" s="1767"/>
      <c r="AX888" s="1769"/>
      <c r="AY888" s="1769"/>
      <c r="AZ888" s="1769"/>
      <c r="BA888" s="1774"/>
      <c r="BB888" s="788"/>
      <c r="BC888" s="788"/>
      <c r="BD888" s="781" t="str">
        <f t="shared" si="74"/>
        <v/>
      </c>
      <c r="BE888" s="761"/>
      <c r="BF888" s="761"/>
      <c r="BG888" s="761"/>
      <c r="BH888" s="761"/>
      <c r="BI888" s="788"/>
      <c r="BJ888" s="788"/>
      <c r="BK888" s="788"/>
      <c r="BL888" s="788"/>
      <c r="BM888" s="755"/>
      <c r="BN888" s="755"/>
      <c r="BO888" s="755"/>
      <c r="BP888" s="755"/>
      <c r="BQ888" s="969"/>
      <c r="BR888" s="970"/>
      <c r="BS888" s="971"/>
      <c r="BT888" s="971"/>
      <c r="BU888" s="1051"/>
      <c r="BV888" s="1191"/>
      <c r="BW888" s="1191"/>
      <c r="BX888" s="1837"/>
      <c r="BY888" s="1853"/>
      <c r="BZ888" s="998"/>
    </row>
    <row r="889" spans="1:78" ht="16" x14ac:dyDescent="0.2">
      <c r="A889" s="1915"/>
      <c r="B889" s="1818"/>
      <c r="C889" s="1910"/>
      <c r="D889" s="1820"/>
      <c r="E889" s="1004"/>
      <c r="F889" s="1759"/>
      <c r="G889" s="1191"/>
      <c r="H889" s="1013"/>
      <c r="I889" s="1774"/>
      <c r="J889" s="1767"/>
      <c r="K889" s="1013"/>
      <c r="L889" s="1191"/>
      <c r="M889" s="1169"/>
      <c r="N889" s="1191"/>
      <c r="O889" s="1191"/>
      <c r="P889" s="1488"/>
      <c r="Q889" s="1832"/>
      <c r="R889" s="1774"/>
      <c r="S889" s="1825"/>
      <c r="T889" s="1774"/>
      <c r="U889" s="1825"/>
      <c r="V889" s="1774"/>
      <c r="W889" s="1825"/>
      <c r="X889" s="1769"/>
      <c r="Y889" s="1825"/>
      <c r="Z889" s="1825"/>
      <c r="AA889" s="1769"/>
      <c r="AB889" s="961">
        <v>5</v>
      </c>
      <c r="AC889" s="761"/>
      <c r="AD889" s="761"/>
      <c r="AE889" s="761"/>
      <c r="AF889" s="816" t="str">
        <f t="shared" ref="AF889:AF918" si="75">IF(OR(AG889="Preventivo",AG889="Detectivo"),"Probabilidad",IF(AG889="Correctivo","Impacto",""))</f>
        <v/>
      </c>
      <c r="AG889" s="751"/>
      <c r="AH889" s="790" t="str">
        <f t="shared" ref="AH889:AH918" si="76">IF(AG889="","",IF(AG889="Preventivo",25%,IF(AG889="Detectivo",15%,IF(AG889="Correctivo",10%))))</f>
        <v/>
      </c>
      <c r="AI889" s="751"/>
      <c r="AJ889" s="790" t="str">
        <f t="shared" ref="AJ889:AJ952" si="77">IF(AI889="Automático",25%,IF(AI889="Manual",15%,""))</f>
        <v/>
      </c>
      <c r="AK889" s="814" t="str">
        <f t="shared" ref="AK889:AK952" si="78">IF(OR(AH889="",AJ889=""),"",AH889+AJ889)</f>
        <v/>
      </c>
      <c r="AL889" s="817" t="str">
        <f>IFERROR(IF(AND(AF888="Probabilidad",AF889="Probabilidad"),(AL888-(+AL888*AK889)),IF(AND(AF888="Impacto",AF889="Probabilidad"),(AL887-(+AL887*AK889)),IF(AF889="Impacto",AL888,""))),"")</f>
        <v/>
      </c>
      <c r="AM889" s="817" t="str">
        <f>IFERROR(IF(AND(AF888="Impacto",AF889="Impacto"),(AM888-(+AM888*AK889)),IF(AND(AF888="Probabilidad",AF889="Impacto"),(AM887-(+AM887*AK889)),IF(AF889="Probabilidad",AM888,""))),"")</f>
        <v/>
      </c>
      <c r="AN889" s="751"/>
      <c r="AO889" s="751"/>
      <c r="AP889" s="751"/>
      <c r="AQ889" s="751"/>
      <c r="AR889" s="1013"/>
      <c r="AS889" s="1767"/>
      <c r="AT889" s="1767"/>
      <c r="AU889" s="1769"/>
      <c r="AV889" s="1767"/>
      <c r="AW889" s="1767"/>
      <c r="AX889" s="1769"/>
      <c r="AY889" s="1769"/>
      <c r="AZ889" s="1769"/>
      <c r="BA889" s="1774"/>
      <c r="BB889" s="788"/>
      <c r="BC889" s="788"/>
      <c r="BD889" s="781" t="str">
        <f t="shared" si="74"/>
        <v/>
      </c>
      <c r="BE889" s="761"/>
      <c r="BF889" s="761"/>
      <c r="BG889" s="761"/>
      <c r="BH889" s="761"/>
      <c r="BI889" s="788"/>
      <c r="BJ889" s="788"/>
      <c r="BK889" s="788"/>
      <c r="BL889" s="788"/>
      <c r="BM889" s="755"/>
      <c r="BN889" s="755"/>
      <c r="BO889" s="755"/>
      <c r="BP889" s="755"/>
      <c r="BQ889" s="969"/>
      <c r="BR889" s="970"/>
      <c r="BS889" s="971"/>
      <c r="BT889" s="971"/>
      <c r="BU889" s="1051"/>
      <c r="BV889" s="1191"/>
      <c r="BW889" s="1191"/>
      <c r="BX889" s="1837"/>
      <c r="BY889" s="1853"/>
      <c r="BZ889" s="998"/>
    </row>
    <row r="890" spans="1:78" ht="17" thickBot="1" x14ac:dyDescent="0.25">
      <c r="A890" s="1915"/>
      <c r="B890" s="1818"/>
      <c r="C890" s="1910"/>
      <c r="D890" s="1821"/>
      <c r="E890" s="1005"/>
      <c r="F890" s="1760"/>
      <c r="G890" s="1192"/>
      <c r="H890" s="1014"/>
      <c r="I890" s="1775"/>
      <c r="J890" s="1768"/>
      <c r="K890" s="1014"/>
      <c r="L890" s="1192"/>
      <c r="M890" s="1170"/>
      <c r="N890" s="1192"/>
      <c r="O890" s="1192"/>
      <c r="P890" s="1489"/>
      <c r="Q890" s="1833"/>
      <c r="R890" s="1775"/>
      <c r="S890" s="1826"/>
      <c r="T890" s="1775"/>
      <c r="U890" s="1826"/>
      <c r="V890" s="1775"/>
      <c r="W890" s="1826"/>
      <c r="X890" s="1770"/>
      <c r="Y890" s="1826"/>
      <c r="Z890" s="1826"/>
      <c r="AA890" s="1770"/>
      <c r="AB890" s="962">
        <v>6</v>
      </c>
      <c r="AC890" s="752"/>
      <c r="AD890" s="752"/>
      <c r="AE890" s="752"/>
      <c r="AF890" s="972" t="str">
        <f t="shared" si="75"/>
        <v/>
      </c>
      <c r="AG890" s="978"/>
      <c r="AH890" s="887" t="str">
        <f t="shared" si="76"/>
        <v/>
      </c>
      <c r="AI890" s="978"/>
      <c r="AJ890" s="887" t="str">
        <f t="shared" si="77"/>
        <v/>
      </c>
      <c r="AK890" s="889" t="str">
        <f t="shared" si="78"/>
        <v/>
      </c>
      <c r="AL890" s="817" t="str">
        <f>IFERROR(IF(AND(AF889="Probabilidad",AF890="Probabilidad"),(AL889-(+AL889*AK890)),IF(AND(AF889="Impacto",AF890="Probabilidad"),(AL888-(+AL888*AK890)),IF(AF890="Impacto",AL889,""))),"")</f>
        <v/>
      </c>
      <c r="AM890" s="817" t="str">
        <f>IFERROR(IF(AND(AF889="Impacto",AF890="Impacto"),(AM889-(+AM889*AK890)),IF(AND(AF889="Probabilidad",AF890="Impacto"),(AM888-(+AM888*AK890)),IF(AF890="Probabilidad",AM889,""))),"")</f>
        <v/>
      </c>
      <c r="AN890" s="51"/>
      <c r="AO890" s="51"/>
      <c r="AP890" s="51"/>
      <c r="AQ890" s="51"/>
      <c r="AR890" s="1014"/>
      <c r="AS890" s="1768"/>
      <c r="AT890" s="1768"/>
      <c r="AU890" s="1770"/>
      <c r="AV890" s="1768"/>
      <c r="AW890" s="1768"/>
      <c r="AX890" s="1770"/>
      <c r="AY890" s="1770"/>
      <c r="AZ890" s="1770"/>
      <c r="BA890" s="1775"/>
      <c r="BB890" s="873"/>
      <c r="BC890" s="873"/>
      <c r="BD890" s="767" t="str">
        <f t="shared" si="74"/>
        <v/>
      </c>
      <c r="BE890" s="752"/>
      <c r="BF890" s="752"/>
      <c r="BG890" s="752"/>
      <c r="BH890" s="752"/>
      <c r="BI890" s="873"/>
      <c r="BJ890" s="873"/>
      <c r="BK890" s="873"/>
      <c r="BL890" s="873"/>
      <c r="BM890" s="826"/>
      <c r="BN890" s="826"/>
      <c r="BO890" s="826"/>
      <c r="BP890" s="826"/>
      <c r="BQ890" s="973"/>
      <c r="BR890" s="974"/>
      <c r="BS890" s="975"/>
      <c r="BT890" s="975"/>
      <c r="BU890" s="1052"/>
      <c r="BV890" s="1192"/>
      <c r="BW890" s="1192"/>
      <c r="BX890" s="1838"/>
      <c r="BY890" s="1854"/>
      <c r="BZ890" s="999"/>
    </row>
    <row r="891" spans="1:78" ht="160.25" customHeight="1" x14ac:dyDescent="0.2">
      <c r="A891" s="1915"/>
      <c r="B891" s="1818"/>
      <c r="C891" s="1910"/>
      <c r="D891" s="1000" t="s">
        <v>1387</v>
      </c>
      <c r="E891" s="1003" t="s">
        <v>1098</v>
      </c>
      <c r="F891" s="1006">
        <v>6</v>
      </c>
      <c r="G891" s="1075" t="s">
        <v>2332</v>
      </c>
      <c r="H891" s="1012" t="s">
        <v>1246</v>
      </c>
      <c r="I891" s="1015" t="s">
        <v>1215</v>
      </c>
      <c r="J891" s="1812" t="str">
        <f>IF(D891="","",IF(D891="RG",[1]Árbol!A902,IF(D891="RIC",[1]Árbol!A902,IF(D891="RLAFT",[1]Árbol!A902,IF(D891="RF",[1]Árbol!A902,IF(I891="","",(CONCATENATE(I891," ",$M$3," ",G891," ",$M$4," ",O891," ",$M$5," ",N891))))))))</f>
        <v>Pérdida de Disponibilidad de Archivo de gestion de la OCDI  
1. Fallas Humanas
2. Destrucción de documentos
3. Inundación  
1. Desconocimiento de politicas de seguridad de la información
2. Uso inadecuado o descuidado del control de acceso físico a las edificaciones y
los recintos 
3. Ubicación en un área susceptible de inundación</v>
      </c>
      <c r="K891" s="1012" t="s">
        <v>313</v>
      </c>
      <c r="L891" s="1075" t="s">
        <v>1177</v>
      </c>
      <c r="M891" s="1168" t="s">
        <v>1389</v>
      </c>
      <c r="N891" s="1075" t="s">
        <v>2340</v>
      </c>
      <c r="O891" s="1075" t="s">
        <v>2341</v>
      </c>
      <c r="P891" s="1075" t="s">
        <v>1392</v>
      </c>
      <c r="Q891" s="1133" t="s">
        <v>1392</v>
      </c>
      <c r="R891" s="1015" t="s">
        <v>269</v>
      </c>
      <c r="S891" s="1824">
        <f>IF(R891="Muy Alta",100%,IF(R891="Alta",80%,IF(R891="Media",60%,IF(R891="Baja",40%,IF(R891="Muy Baja",20%,"")))))</f>
        <v>0.2</v>
      </c>
      <c r="T891" s="1015" t="s">
        <v>317</v>
      </c>
      <c r="U891" s="1824">
        <f>IF(T891="Catastrófico",100%,IF(T891="Mayor",80%,IF(T891="Moderado",60%,IF(T891="Menor",40%,IF(T891="Leve",20%,"")))))</f>
        <v>0.2</v>
      </c>
      <c r="V891" s="1015" t="s">
        <v>251</v>
      </c>
      <c r="W891" s="1824">
        <f>IF(V891="Catastrófico",100%,IF(V891="Mayor",80%,IF(V891="Moderado",60%,IF(V891="Menor",40%,IF(V891="Leve",20%,"")))))</f>
        <v>0.4</v>
      </c>
      <c r="X891" s="1032" t="str">
        <f>IF(Y891=100%,"Catastrófico",IF(Y891=80%,"Mayor",IF(Y891=60%,"Moderado",IF(Y891=40%,"Menor",IF(Y891=20%,"Leve","")))))</f>
        <v>Menor</v>
      </c>
      <c r="Y891" s="1824">
        <f>IF(AND(U891="",W891=""),"",MAX(U891,W891))</f>
        <v>0.4</v>
      </c>
      <c r="Z891" s="1824" t="str">
        <f>CONCATENATE(R891,X891)</f>
        <v>Muy BajaMenor</v>
      </c>
      <c r="AA891" s="1032" t="str">
        <f>IF(Z891="Muy AltaLeve","Alto",IF(Z891="Muy AltaMenor","Alto",IF(Z891="Muy AltaModerado","Alto",IF(Z891="Muy AltaMayor","Alto",IF(Z891="Muy AltaCatastrófico","Extremo",IF(Z891="AltaLeve","Moderado",IF(Z891="AltaMenor","Moderado",IF(Z891="AltaModerado","Alto",IF(Z891="AltaMayor","Alto",IF(Z891="AltaCatastrófico","Extremo",IF(Z891="MediaLeve","Moderado",IF(Z891="MediaMenor","Moderado",IF(Z891="MediaModerado","Moderado",IF(Z891="MediaMayor","Alto",IF(Z891="MediaCatastrófico","Extremo",IF(Z891="BajaLeve","Bajo",IF(Z891="BajaMenor","Moderado",IF(Z891="BajaModerado","Moderado",IF(Z891="BajaMayor","Alto",IF(Z891="BajaCatastrófico","Extremo",IF(Z891="Muy BajaLeve","Bajo",IF(Z891="Muy BajaMenor","Bajo",IF(Z891="Muy BajaModerado","Moderado",IF(Z891="Muy BajaMayor","Alto",IF(Z891="Muy BajaCatastrófico","Extremo","")))))))))))))))))))))))))</f>
        <v>Bajo</v>
      </c>
      <c r="AB891" s="354">
        <v>1</v>
      </c>
      <c r="AC891" s="302" t="s">
        <v>2342</v>
      </c>
      <c r="AD891" s="302">
        <v>2.2999999999999998</v>
      </c>
      <c r="AE891" s="302" t="s">
        <v>2343</v>
      </c>
      <c r="AF891" s="334" t="str">
        <f t="shared" si="75"/>
        <v>Probabilidad</v>
      </c>
      <c r="AG891" s="335" t="s">
        <v>221</v>
      </c>
      <c r="AH891" s="787">
        <f t="shared" si="76"/>
        <v>0.25</v>
      </c>
      <c r="AI891" s="335" t="s">
        <v>222</v>
      </c>
      <c r="AJ891" s="787">
        <f t="shared" si="77"/>
        <v>0.15</v>
      </c>
      <c r="AK891" s="101">
        <f t="shared" si="78"/>
        <v>0.4</v>
      </c>
      <c r="AL891" s="336">
        <f>IFERROR(IF(AF891="Probabilidad",(S891-(+S891*AK891)),IF(AF891="Impacto",S891,"")),"")</f>
        <v>0.12</v>
      </c>
      <c r="AM891" s="336">
        <f>IFERROR(IF(AF891="Impacto",(Y891-(+Y891*AK891)),IF(AF891="Probabilidad",Y891,"")),"")</f>
        <v>0.4</v>
      </c>
      <c r="AN891" s="50" t="s">
        <v>859</v>
      </c>
      <c r="AO891" s="50" t="s">
        <v>291</v>
      </c>
      <c r="AP891" s="50" t="s">
        <v>241</v>
      </c>
      <c r="AQ891" s="50" t="s">
        <v>226</v>
      </c>
      <c r="AR891" s="1764" t="s">
        <v>2272</v>
      </c>
      <c r="AS891" s="1035">
        <f>S891</f>
        <v>0.2</v>
      </c>
      <c r="AT891" s="1035">
        <f>IF(AL891="","",MIN(AL891:AL896))</f>
        <v>5.04E-2</v>
      </c>
      <c r="AU891" s="1032" t="str">
        <f>IFERROR(IF(AT891="","",IF(AT891&lt;=0.2,"Muy Baja",IF(AT891&lt;=0.4,"Baja",IF(AT891&lt;=0.6,"Media",IF(AT891&lt;=0.8,"Alta","Muy Alta"))))),"")</f>
        <v>Muy Baja</v>
      </c>
      <c r="AV891" s="1035">
        <f>Y891</f>
        <v>0.4</v>
      </c>
      <c r="AW891" s="1035">
        <f>IF(AM891="","",MIN(AM891:AM896))</f>
        <v>0.4</v>
      </c>
      <c r="AX891" s="1032" t="str">
        <f>IFERROR(IF(AW891="","",IF(AW891&lt;=0.2,"Leve",IF(AW891&lt;=0.4,"Menor",IF(AW891&lt;=0.6,"Moderado",IF(AW891&lt;=0.8,"Mayor","Catastrófico"))))),"")</f>
        <v>Menor</v>
      </c>
      <c r="AY891" s="1032" t="str">
        <f>AA891</f>
        <v>Bajo</v>
      </c>
      <c r="AZ891" s="1032" t="str">
        <f>IFERROR(IF(OR(AND(AU891="Muy Baja",AX891="Leve"),AND(AU891="Muy Baja",AX891="Menor"),AND(AU891="Baja",AX891="Leve")),"Bajo",IF(OR(AND(AU891="Muy baja",AX891="Moderado"),AND(AU891="Baja",AX891="Menor"),AND(AU891="Baja",AX891="Moderado"),AND(AU891="Media",AX891="Leve"),AND(AU891="Media",AX891="Menor"),AND(AU891="Media",AX891="Moderado"),AND(AU891="Alta",AX891="Leve"),AND(AU891="Alta",AX891="Menor")),"Moderado",IF(OR(AND(AU891="Muy Baja",AX891="Mayor"),AND(AU891="Baja",AX891="Mayor"),AND(AU891="Media",AX891="Mayor"),AND(AU891="Alta",AX891="Moderado"),AND(AU891="Alta",AX891="Mayor"),AND(AU891="Muy Alta",AX891="Leve"),AND(AU891="Muy Alta",AX891="Menor"),AND(AU891="Muy Alta",AX891="Moderado"),AND(AU891="Muy Alta",AX891="Mayor")),"Alto",IF(OR(AND(AU891="Muy Baja",AX891="Catastrófico"),AND(AU891="Baja",AX891="Catastrófico"),AND(AU891="Media",AX891="Catastrófico"),AND(AU891="Alta",AX891="Catastrófico"),AND(AU891="Muy Alta",AX891="Catastrófico")),"Extremo","")))),"")</f>
        <v>Bajo</v>
      </c>
      <c r="BA891" s="1015" t="s">
        <v>255</v>
      </c>
      <c r="BB891" s="216"/>
      <c r="BC891" s="216"/>
      <c r="BD891" s="307" t="str">
        <f t="shared" si="74"/>
        <v/>
      </c>
      <c r="BE891" s="302"/>
      <c r="BF891" s="302"/>
      <c r="BG891" s="302"/>
      <c r="BH891" s="302"/>
      <c r="BI891" s="216"/>
      <c r="BJ891" s="216"/>
      <c r="BK891" s="216"/>
      <c r="BL891" s="216"/>
      <c r="BM891" s="217"/>
      <c r="BN891" s="217"/>
      <c r="BO891" s="217"/>
      <c r="BP891" s="217"/>
      <c r="BQ891" s="102"/>
      <c r="BR891" s="967"/>
      <c r="BS891" s="968"/>
      <c r="BT891" s="968"/>
      <c r="BU891" s="1050"/>
      <c r="BV891" s="1075"/>
      <c r="BW891" s="1075"/>
      <c r="BX891" s="1836"/>
      <c r="BY891" s="1852"/>
      <c r="BZ891" s="997"/>
    </row>
    <row r="892" spans="1:78" ht="160.25" customHeight="1" x14ac:dyDescent="0.2">
      <c r="A892" s="1915"/>
      <c r="B892" s="1818"/>
      <c r="C892" s="1910"/>
      <c r="D892" s="1820"/>
      <c r="E892" s="1004"/>
      <c r="F892" s="1759"/>
      <c r="G892" s="1191"/>
      <c r="H892" s="1013"/>
      <c r="I892" s="1774"/>
      <c r="J892" s="1767"/>
      <c r="K892" s="1013"/>
      <c r="L892" s="1191"/>
      <c r="M892" s="1169"/>
      <c r="N892" s="1191"/>
      <c r="O892" s="1191"/>
      <c r="P892" s="1191"/>
      <c r="Q892" s="1827"/>
      <c r="R892" s="1774"/>
      <c r="S892" s="1825"/>
      <c r="T892" s="1774"/>
      <c r="U892" s="1825"/>
      <c r="V892" s="1774"/>
      <c r="W892" s="1825"/>
      <c r="X892" s="1769"/>
      <c r="Y892" s="1825"/>
      <c r="Z892" s="1825"/>
      <c r="AA892" s="1769"/>
      <c r="AB892" s="961">
        <v>2</v>
      </c>
      <c r="AC892" s="761" t="s">
        <v>2344</v>
      </c>
      <c r="AD892" s="761">
        <v>2.2999999999999998</v>
      </c>
      <c r="AE892" s="761" t="s">
        <v>2335</v>
      </c>
      <c r="AF892" s="816" t="str">
        <f t="shared" si="75"/>
        <v>Probabilidad</v>
      </c>
      <c r="AG892" s="751" t="s">
        <v>221</v>
      </c>
      <c r="AH892" s="790">
        <f t="shared" si="76"/>
        <v>0.25</v>
      </c>
      <c r="AI892" s="751" t="s">
        <v>222</v>
      </c>
      <c r="AJ892" s="790">
        <f t="shared" si="77"/>
        <v>0.15</v>
      </c>
      <c r="AK892" s="814">
        <f t="shared" si="78"/>
        <v>0.4</v>
      </c>
      <c r="AL892" s="817">
        <f>IFERROR(IF(AND(AF891="Probabilidad",AF892="Probabilidad"),(AL891-(+AL891*AK892)),IF(AF892="Probabilidad",(S891-(+S891*AK892)),IF(AF892="Impacto",AL891,""))),"")</f>
        <v>7.1999999999999995E-2</v>
      </c>
      <c r="AM892" s="817">
        <f>IFERROR(IF(AND(AF891="Impacto",AF892="Impacto"),(AM891-(+AM891*AK892)),IF(AF892="Impacto",(Y891-(+Y891*AK892)),IF(AF892="Probabilidad",AM891,""))),"")</f>
        <v>0.4</v>
      </c>
      <c r="AN892" s="751" t="s">
        <v>859</v>
      </c>
      <c r="AO892" s="751" t="s">
        <v>291</v>
      </c>
      <c r="AP892" s="751" t="s">
        <v>241</v>
      </c>
      <c r="AQ892" s="751" t="s">
        <v>226</v>
      </c>
      <c r="AR892" s="1013"/>
      <c r="AS892" s="1767"/>
      <c r="AT892" s="1767"/>
      <c r="AU892" s="1769"/>
      <c r="AV892" s="1767"/>
      <c r="AW892" s="1767"/>
      <c r="AX892" s="1769"/>
      <c r="AY892" s="1769"/>
      <c r="AZ892" s="1769"/>
      <c r="BA892" s="1774"/>
      <c r="BB892" s="788"/>
      <c r="BC892" s="788"/>
      <c r="BD892" s="781" t="str">
        <f t="shared" si="74"/>
        <v/>
      </c>
      <c r="BE892" s="761"/>
      <c r="BF892" s="761"/>
      <c r="BG892" s="761"/>
      <c r="BH892" s="761"/>
      <c r="BI892" s="788"/>
      <c r="BJ892" s="788"/>
      <c r="BK892" s="788"/>
      <c r="BL892" s="788"/>
      <c r="BM892" s="755"/>
      <c r="BN892" s="755"/>
      <c r="BO892" s="755"/>
      <c r="BP892" s="755"/>
      <c r="BQ892" s="969"/>
      <c r="BR892" s="970"/>
      <c r="BS892" s="971"/>
      <c r="BT892" s="971"/>
      <c r="BU892" s="1051"/>
      <c r="BV892" s="1191"/>
      <c r="BW892" s="1191"/>
      <c r="BX892" s="1837"/>
      <c r="BY892" s="1853"/>
      <c r="BZ892" s="998"/>
    </row>
    <row r="893" spans="1:78" ht="129.5" customHeight="1" x14ac:dyDescent="0.2">
      <c r="A893" s="1915"/>
      <c r="B893" s="1818"/>
      <c r="C893" s="1910"/>
      <c r="D893" s="1820"/>
      <c r="E893" s="1004"/>
      <c r="F893" s="1759"/>
      <c r="G893" s="1191"/>
      <c r="H893" s="1013"/>
      <c r="I893" s="1774"/>
      <c r="J893" s="1767"/>
      <c r="K893" s="1013"/>
      <c r="L893" s="1191"/>
      <c r="M893" s="1169"/>
      <c r="N893" s="1191"/>
      <c r="O893" s="1191"/>
      <c r="P893" s="1191"/>
      <c r="Q893" s="1827"/>
      <c r="R893" s="1774"/>
      <c r="S893" s="1825"/>
      <c r="T893" s="1774"/>
      <c r="U893" s="1825"/>
      <c r="V893" s="1774"/>
      <c r="W893" s="1825"/>
      <c r="X893" s="1769"/>
      <c r="Y893" s="1825"/>
      <c r="Z893" s="1825"/>
      <c r="AA893" s="1769"/>
      <c r="AB893" s="961">
        <v>3</v>
      </c>
      <c r="AC893" s="761" t="s">
        <v>1571</v>
      </c>
      <c r="AD893" s="761">
        <v>1</v>
      </c>
      <c r="AE893" s="761" t="s">
        <v>1480</v>
      </c>
      <c r="AF893" s="816" t="str">
        <f t="shared" si="75"/>
        <v>Probabilidad</v>
      </c>
      <c r="AG893" s="751" t="s">
        <v>281</v>
      </c>
      <c r="AH893" s="790">
        <f t="shared" si="76"/>
        <v>0.15</v>
      </c>
      <c r="AI893" s="751" t="s">
        <v>222</v>
      </c>
      <c r="AJ893" s="790">
        <f t="shared" si="77"/>
        <v>0.15</v>
      </c>
      <c r="AK893" s="814">
        <f t="shared" si="78"/>
        <v>0.3</v>
      </c>
      <c r="AL893" s="817">
        <f>IFERROR(IF(AND(AF892="Probabilidad",AF893="Probabilidad"),(AL892-(+AL892*AK893)),IF(AND(AF892="Impacto",AF893="Probabilidad"),(AL891-(+AL891*AK893)),IF(AF893="Impacto",AL892,""))),"")</f>
        <v>5.04E-2</v>
      </c>
      <c r="AM893" s="817">
        <f>IFERROR(IF(AND(AF892="Impacto",AF893="Impacto"),(AM892-(+AM892*AK893)),IF(AND(AF892="Probabilidad",AF893="Impacto"),(AM891-(+AM891*AK893)),IF(AF893="Probabilidad",AM892,""))),"")</f>
        <v>0.4</v>
      </c>
      <c r="AN893" s="751" t="s">
        <v>859</v>
      </c>
      <c r="AO893" s="751" t="s">
        <v>245</v>
      </c>
      <c r="AP893" s="751" t="s">
        <v>241</v>
      </c>
      <c r="AQ893" s="751" t="s">
        <v>226</v>
      </c>
      <c r="AR893" s="1013"/>
      <c r="AS893" s="1767"/>
      <c r="AT893" s="1767"/>
      <c r="AU893" s="1769"/>
      <c r="AV893" s="1767"/>
      <c r="AW893" s="1767"/>
      <c r="AX893" s="1769"/>
      <c r="AY893" s="1769"/>
      <c r="AZ893" s="1769"/>
      <c r="BA893" s="1774"/>
      <c r="BB893" s="788"/>
      <c r="BC893" s="788"/>
      <c r="BD893" s="781" t="str">
        <f t="shared" si="74"/>
        <v/>
      </c>
      <c r="BE893" s="761"/>
      <c r="BF893" s="761"/>
      <c r="BG893" s="761"/>
      <c r="BH893" s="761"/>
      <c r="BI893" s="788"/>
      <c r="BJ893" s="788"/>
      <c r="BK893" s="788"/>
      <c r="BL893" s="788"/>
      <c r="BM893" s="755"/>
      <c r="BN893" s="755"/>
      <c r="BO893" s="755"/>
      <c r="BP893" s="755"/>
      <c r="BQ893" s="969"/>
      <c r="BR893" s="970"/>
      <c r="BS893" s="971"/>
      <c r="BT893" s="971"/>
      <c r="BU893" s="1051"/>
      <c r="BV893" s="1191"/>
      <c r="BW893" s="1191"/>
      <c r="BX893" s="1837"/>
      <c r="BY893" s="1853"/>
      <c r="BZ893" s="998"/>
    </row>
    <row r="894" spans="1:78" ht="16" x14ac:dyDescent="0.2">
      <c r="A894" s="1915"/>
      <c r="B894" s="1818"/>
      <c r="C894" s="1910"/>
      <c r="D894" s="1820"/>
      <c r="E894" s="1004"/>
      <c r="F894" s="1759"/>
      <c r="G894" s="1191"/>
      <c r="H894" s="1013"/>
      <c r="I894" s="1774"/>
      <c r="J894" s="1767"/>
      <c r="K894" s="1013"/>
      <c r="L894" s="1191"/>
      <c r="M894" s="1169"/>
      <c r="N894" s="1191"/>
      <c r="O894" s="1191"/>
      <c r="P894" s="1191"/>
      <c r="Q894" s="1827"/>
      <c r="R894" s="1774"/>
      <c r="S894" s="1825"/>
      <c r="T894" s="1774"/>
      <c r="U894" s="1825"/>
      <c r="V894" s="1774"/>
      <c r="W894" s="1825"/>
      <c r="X894" s="1769"/>
      <c r="Y894" s="1825"/>
      <c r="Z894" s="1825"/>
      <c r="AA894" s="1769"/>
      <c r="AB894" s="961">
        <v>4</v>
      </c>
      <c r="AC894" s="761"/>
      <c r="AD894" s="761"/>
      <c r="AE894" s="761"/>
      <c r="AF894" s="816" t="str">
        <f t="shared" si="75"/>
        <v/>
      </c>
      <c r="AG894" s="751"/>
      <c r="AH894" s="790" t="str">
        <f t="shared" si="76"/>
        <v/>
      </c>
      <c r="AI894" s="751"/>
      <c r="AJ894" s="790" t="str">
        <f t="shared" si="77"/>
        <v/>
      </c>
      <c r="AK894" s="814" t="str">
        <f t="shared" si="78"/>
        <v/>
      </c>
      <c r="AL894" s="817" t="str">
        <f>IFERROR(IF(AND(AF893="Probabilidad",AF894="Probabilidad"),(AL893-(+AL893*AK894)),IF(AND(AF893="Impacto",AF894="Probabilidad"),(AL892-(+AL892*AK894)),IF(AF894="Impacto",AL893,""))),"")</f>
        <v/>
      </c>
      <c r="AM894" s="817" t="str">
        <f>IFERROR(IF(AND(AF893="Impacto",AF894="Impacto"),(AM893-(+AM893*AK894)),IF(AND(AF893="Probabilidad",AF894="Impacto"),(AM892-(+AM892*AK894)),IF(AF894="Probabilidad",AM893,""))),"")</f>
        <v/>
      </c>
      <c r="AN894" s="751"/>
      <c r="AO894" s="751"/>
      <c r="AP894" s="751"/>
      <c r="AQ894" s="751"/>
      <c r="AR894" s="1013"/>
      <c r="AS894" s="1767"/>
      <c r="AT894" s="1767"/>
      <c r="AU894" s="1769"/>
      <c r="AV894" s="1767"/>
      <c r="AW894" s="1767"/>
      <c r="AX894" s="1769"/>
      <c r="AY894" s="1769"/>
      <c r="AZ894" s="1769"/>
      <c r="BA894" s="1774"/>
      <c r="BB894" s="788"/>
      <c r="BC894" s="788"/>
      <c r="BD894" s="781" t="str">
        <f t="shared" si="74"/>
        <v/>
      </c>
      <c r="BE894" s="761"/>
      <c r="BF894" s="761"/>
      <c r="BG894" s="761"/>
      <c r="BH894" s="761"/>
      <c r="BI894" s="788"/>
      <c r="BJ894" s="788"/>
      <c r="BK894" s="788"/>
      <c r="BL894" s="788"/>
      <c r="BM894" s="755"/>
      <c r="BN894" s="755"/>
      <c r="BO894" s="755"/>
      <c r="BP894" s="755"/>
      <c r="BQ894" s="969"/>
      <c r="BR894" s="970"/>
      <c r="BS894" s="971"/>
      <c r="BT894" s="971"/>
      <c r="BU894" s="1051"/>
      <c r="BV894" s="1191"/>
      <c r="BW894" s="1191"/>
      <c r="BX894" s="1837"/>
      <c r="BY894" s="1853"/>
      <c r="BZ894" s="998"/>
    </row>
    <row r="895" spans="1:78" ht="16" x14ac:dyDescent="0.2">
      <c r="A895" s="1915"/>
      <c r="B895" s="1818"/>
      <c r="C895" s="1910"/>
      <c r="D895" s="1820"/>
      <c r="E895" s="1004"/>
      <c r="F895" s="1759"/>
      <c r="G895" s="1191"/>
      <c r="H895" s="1013"/>
      <c r="I895" s="1774"/>
      <c r="J895" s="1767"/>
      <c r="K895" s="1013"/>
      <c r="L895" s="1191"/>
      <c r="M895" s="1169"/>
      <c r="N895" s="1191"/>
      <c r="O895" s="1191"/>
      <c r="P895" s="1191"/>
      <c r="Q895" s="1827"/>
      <c r="R895" s="1774"/>
      <c r="S895" s="1825"/>
      <c r="T895" s="1774"/>
      <c r="U895" s="1825"/>
      <c r="V895" s="1774"/>
      <c r="W895" s="1825"/>
      <c r="X895" s="1769"/>
      <c r="Y895" s="1825"/>
      <c r="Z895" s="1825"/>
      <c r="AA895" s="1769"/>
      <c r="AB895" s="961">
        <v>5</v>
      </c>
      <c r="AC895" s="761"/>
      <c r="AD895" s="761"/>
      <c r="AE895" s="761"/>
      <c r="AF895" s="816" t="str">
        <f t="shared" si="75"/>
        <v/>
      </c>
      <c r="AG895" s="751"/>
      <c r="AH895" s="790" t="str">
        <f t="shared" si="76"/>
        <v/>
      </c>
      <c r="AI895" s="751"/>
      <c r="AJ895" s="790" t="str">
        <f t="shared" si="77"/>
        <v/>
      </c>
      <c r="AK895" s="814" t="str">
        <f t="shared" si="78"/>
        <v/>
      </c>
      <c r="AL895" s="817" t="str">
        <f>IFERROR(IF(AND(AF894="Probabilidad",AF895="Probabilidad"),(AL894-(+AL894*AK895)),IF(AND(AF894="Impacto",AF895="Probabilidad"),(AL893-(+AL893*AK895)),IF(AF895="Impacto",AL894,""))),"")</f>
        <v/>
      </c>
      <c r="AM895" s="817" t="str">
        <f>IFERROR(IF(AND(AF894="Impacto",AF895="Impacto"),(AM894-(+AM894*AK895)),IF(AND(AF894="Probabilidad",AF895="Impacto"),(AM893-(+AM893*AK895)),IF(AF895="Probabilidad",AM894,""))),"")</f>
        <v/>
      </c>
      <c r="AN895" s="751"/>
      <c r="AO895" s="751"/>
      <c r="AP895" s="751"/>
      <c r="AQ895" s="751"/>
      <c r="AR895" s="1013"/>
      <c r="AS895" s="1767"/>
      <c r="AT895" s="1767"/>
      <c r="AU895" s="1769"/>
      <c r="AV895" s="1767"/>
      <c r="AW895" s="1767"/>
      <c r="AX895" s="1769"/>
      <c r="AY895" s="1769"/>
      <c r="AZ895" s="1769"/>
      <c r="BA895" s="1774"/>
      <c r="BB895" s="788"/>
      <c r="BC895" s="788"/>
      <c r="BD895" s="781" t="str">
        <f t="shared" si="74"/>
        <v/>
      </c>
      <c r="BE895" s="761"/>
      <c r="BF895" s="761"/>
      <c r="BG895" s="761"/>
      <c r="BH895" s="761"/>
      <c r="BI895" s="788"/>
      <c r="BJ895" s="788"/>
      <c r="BK895" s="788"/>
      <c r="BL895" s="788"/>
      <c r="BM895" s="755"/>
      <c r="BN895" s="755"/>
      <c r="BO895" s="755"/>
      <c r="BP895" s="755"/>
      <c r="BQ895" s="969"/>
      <c r="BR895" s="970"/>
      <c r="BS895" s="971"/>
      <c r="BT895" s="971"/>
      <c r="BU895" s="1051"/>
      <c r="BV895" s="1191"/>
      <c r="BW895" s="1191"/>
      <c r="BX895" s="1837"/>
      <c r="BY895" s="1853"/>
      <c r="BZ895" s="998"/>
    </row>
    <row r="896" spans="1:78" ht="17" thickBot="1" x14ac:dyDescent="0.25">
      <c r="A896" s="1915"/>
      <c r="B896" s="1818"/>
      <c r="C896" s="1910"/>
      <c r="D896" s="1821"/>
      <c r="E896" s="1005"/>
      <c r="F896" s="1760"/>
      <c r="G896" s="1192"/>
      <c r="H896" s="1014"/>
      <c r="I896" s="1775"/>
      <c r="J896" s="1768"/>
      <c r="K896" s="1014"/>
      <c r="L896" s="1192"/>
      <c r="M896" s="1170"/>
      <c r="N896" s="1192"/>
      <c r="O896" s="1192"/>
      <c r="P896" s="1192"/>
      <c r="Q896" s="1828"/>
      <c r="R896" s="1775"/>
      <c r="S896" s="1826"/>
      <c r="T896" s="1775"/>
      <c r="U896" s="1826"/>
      <c r="V896" s="1775"/>
      <c r="W896" s="1826"/>
      <c r="X896" s="1770"/>
      <c r="Y896" s="1826"/>
      <c r="Z896" s="1826"/>
      <c r="AA896" s="1770"/>
      <c r="AB896" s="962">
        <v>6</v>
      </c>
      <c r="AC896" s="752"/>
      <c r="AD896" s="752"/>
      <c r="AE896" s="752"/>
      <c r="AF896" s="936" t="str">
        <f t="shared" si="75"/>
        <v/>
      </c>
      <c r="AG896" s="937"/>
      <c r="AH896" s="887" t="str">
        <f t="shared" si="76"/>
        <v/>
      </c>
      <c r="AI896" s="937"/>
      <c r="AJ896" s="887" t="str">
        <f t="shared" si="77"/>
        <v/>
      </c>
      <c r="AK896" s="889" t="str">
        <f t="shared" si="78"/>
        <v/>
      </c>
      <c r="AL896" s="817" t="str">
        <f>IFERROR(IF(AND(AF895="Probabilidad",AF896="Probabilidad"),(AL895-(+AL895*AK896)),IF(AND(AF895="Impacto",AF896="Probabilidad"),(AL894-(+AL894*AK896)),IF(AF896="Impacto",AL895,""))),"")</f>
        <v/>
      </c>
      <c r="AM896" s="817" t="str">
        <f>IFERROR(IF(AND(AF895="Impacto",AF896="Impacto"),(AM895-(+AM895*AK896)),IF(AND(AF895="Probabilidad",AF896="Impacto"),(AM894-(+AM894*AK896)),IF(AF896="Probabilidad",AM895,""))),"")</f>
        <v/>
      </c>
      <c r="AN896" s="51"/>
      <c r="AO896" s="51"/>
      <c r="AP896" s="51"/>
      <c r="AQ896" s="51"/>
      <c r="AR896" s="1014"/>
      <c r="AS896" s="1768"/>
      <c r="AT896" s="1768"/>
      <c r="AU896" s="1770"/>
      <c r="AV896" s="1768"/>
      <c r="AW896" s="1768"/>
      <c r="AX896" s="1770"/>
      <c r="AY896" s="1770"/>
      <c r="AZ896" s="1770"/>
      <c r="BA896" s="1775"/>
      <c r="BB896" s="873"/>
      <c r="BC896" s="873"/>
      <c r="BD896" s="767" t="str">
        <f t="shared" si="74"/>
        <v/>
      </c>
      <c r="BE896" s="752"/>
      <c r="BF896" s="752"/>
      <c r="BG896" s="752"/>
      <c r="BH896" s="752"/>
      <c r="BI896" s="873"/>
      <c r="BJ896" s="873"/>
      <c r="BK896" s="873"/>
      <c r="BL896" s="873"/>
      <c r="BM896" s="826"/>
      <c r="BN896" s="826"/>
      <c r="BO896" s="826"/>
      <c r="BP896" s="826"/>
      <c r="BQ896" s="973"/>
      <c r="BR896" s="974"/>
      <c r="BS896" s="975"/>
      <c r="BT896" s="975"/>
      <c r="BU896" s="1052"/>
      <c r="BV896" s="1192"/>
      <c r="BW896" s="1192"/>
      <c r="BX896" s="1838"/>
      <c r="BY896" s="1854"/>
      <c r="BZ896" s="999"/>
    </row>
    <row r="897" spans="1:78" ht="160.25" customHeight="1" x14ac:dyDescent="0.2">
      <c r="A897" s="1915"/>
      <c r="B897" s="1818"/>
      <c r="C897" s="1910"/>
      <c r="D897" s="1000" t="s">
        <v>1387</v>
      </c>
      <c r="E897" s="1003" t="s">
        <v>1098</v>
      </c>
      <c r="F897" s="1006">
        <v>7</v>
      </c>
      <c r="G897" s="1075" t="s">
        <v>2345</v>
      </c>
      <c r="H897" s="1012" t="s">
        <v>1247</v>
      </c>
      <c r="I897" s="1015" t="s">
        <v>1218</v>
      </c>
      <c r="J897" s="1812" t="str">
        <f>IF(D897="","",IF(D897="RG",[1]Árbol!A908,IF(D897="RIC",[1]Árbol!A908,IF(D897="RLAFT",[1]Árbol!A908,IF(D897="RF",[1]Árbol!A908,IF(I897="","",(CONCATENATE(I897," ",$M$3," ",G897," ",$M$4," ",O897," ",$M$5," ",N897))))))))</f>
        <v xml:space="preserve">Pérdida de confidencialidad e integridad de 1. Sistema de grabación
2. Correo electonico y credenciales
3.Sistema de Informacion Disciplinario Distrital SID y SIAD   1. Perdida o acceso no autorizado 
2. Fallas Humanas  1. Ausencia de control de acceso 
2. Desconocimiento de politicas de control de acceso </v>
      </c>
      <c r="K897" s="1012" t="s">
        <v>313</v>
      </c>
      <c r="L897" s="1075" t="s">
        <v>562</v>
      </c>
      <c r="M897" s="1168" t="s">
        <v>1389</v>
      </c>
      <c r="N897" s="1075" t="s">
        <v>2346</v>
      </c>
      <c r="O897" s="1075" t="s">
        <v>2347</v>
      </c>
      <c r="P897" s="1075" t="s">
        <v>1392</v>
      </c>
      <c r="Q897" s="1133" t="s">
        <v>1392</v>
      </c>
      <c r="R897" s="1015" t="s">
        <v>217</v>
      </c>
      <c r="S897" s="1824">
        <f>IF(R897="Muy Alta",100%,IF(R897="Alta",80%,IF(R897="Media",60%,IF(R897="Baja",40%,IF(R897="Muy Baja",20%,"")))))</f>
        <v>0.6</v>
      </c>
      <c r="T897" s="1015" t="s">
        <v>317</v>
      </c>
      <c r="U897" s="1824">
        <f>IF(T897="Catastrófico",100%,IF(T897="Mayor",80%,IF(T897="Moderado",60%,IF(T897="Menor",40%,IF(T897="Leve",20%,"")))))</f>
        <v>0.2</v>
      </c>
      <c r="V897" s="1015" t="s">
        <v>218</v>
      </c>
      <c r="W897" s="1824">
        <f>IF(V897="Catastrófico",100%,IF(V897="Mayor",80%,IF(V897="Moderado",60%,IF(V897="Menor",40%,IF(V897="Leve",20%,"")))))</f>
        <v>0.6</v>
      </c>
      <c r="X897" s="1032" t="str">
        <f>IF(Y897=100%,"Catastrófico",IF(Y897=80%,"Mayor",IF(Y897=60%,"Moderado",IF(Y897=40%,"Menor",IF(Y897=20%,"Leve","")))))</f>
        <v>Moderado</v>
      </c>
      <c r="Y897" s="1824">
        <f>IF(AND(U897="",W897=""),"",MAX(U897,W897))</f>
        <v>0.6</v>
      </c>
      <c r="Z897" s="1824" t="str">
        <f>CONCATENATE(R897,X897)</f>
        <v>MediaModerado</v>
      </c>
      <c r="AA897" s="1032" t="str">
        <f>IF(Z897="Muy AltaLeve","Alto",IF(Z897="Muy AltaMenor","Alto",IF(Z897="Muy AltaModerado","Alto",IF(Z897="Muy AltaMayor","Alto",IF(Z897="Muy AltaCatastrófico","Extremo",IF(Z897="AltaLeve","Moderado",IF(Z897="AltaMenor","Moderado",IF(Z897="AltaModerado","Alto",IF(Z897="AltaMayor","Alto",IF(Z897="AltaCatastrófico","Extremo",IF(Z897="MediaLeve","Moderado",IF(Z897="MediaMenor","Moderado",IF(Z897="MediaModerado","Moderado",IF(Z897="MediaMayor","Alto",IF(Z897="MediaCatastrófico","Extremo",IF(Z897="BajaLeve","Bajo",IF(Z897="BajaMenor","Moderado",IF(Z897="BajaModerado","Moderado",IF(Z897="BajaMayor","Alto",IF(Z897="BajaCatastrófico","Extremo",IF(Z897="Muy BajaLeve","Bajo",IF(Z897="Muy BajaMenor","Bajo",IF(Z897="Muy BajaModerado","Moderado",IF(Z897="Muy BajaMayor","Alto",IF(Z897="Muy BajaCatastrófico","Extremo","")))))))))))))))))))))))))</f>
        <v>Moderado</v>
      </c>
      <c r="AB897" s="354">
        <v>1</v>
      </c>
      <c r="AC897" s="302" t="s">
        <v>2348</v>
      </c>
      <c r="AD897" s="302">
        <v>1</v>
      </c>
      <c r="AE897" s="302" t="s">
        <v>2331</v>
      </c>
      <c r="AF897" s="818" t="str">
        <f t="shared" si="75"/>
        <v>Probabilidad</v>
      </c>
      <c r="AG897" s="51" t="s">
        <v>221</v>
      </c>
      <c r="AH897" s="787">
        <f t="shared" si="76"/>
        <v>0.25</v>
      </c>
      <c r="AI897" s="51" t="s">
        <v>222</v>
      </c>
      <c r="AJ897" s="787">
        <f t="shared" si="77"/>
        <v>0.15</v>
      </c>
      <c r="AK897" s="101">
        <f t="shared" si="78"/>
        <v>0.4</v>
      </c>
      <c r="AL897" s="336">
        <f>IFERROR(IF(AF897="Probabilidad",(S897-(+S897*AK897)),IF(AF897="Impacto",S897,"")),"")</f>
        <v>0.36</v>
      </c>
      <c r="AM897" s="336">
        <f>IFERROR(IF(AF897="Impacto",(Y897-(+Y897*AK897)),IF(AF897="Probabilidad",Y897,"")),"")</f>
        <v>0.6</v>
      </c>
      <c r="AN897" s="50" t="s">
        <v>1157</v>
      </c>
      <c r="AO897" s="50" t="s">
        <v>291</v>
      </c>
      <c r="AP897" s="50" t="s">
        <v>241</v>
      </c>
      <c r="AQ897" s="50" t="s">
        <v>226</v>
      </c>
      <c r="AR897" s="1764" t="s">
        <v>2349</v>
      </c>
      <c r="AS897" s="1035">
        <f>S897</f>
        <v>0.6</v>
      </c>
      <c r="AT897" s="1035">
        <f>IF(AL897="","",MIN(AL897:AL902))</f>
        <v>8.8200000000000001E-2</v>
      </c>
      <c r="AU897" s="1032" t="str">
        <f>IFERROR(IF(AT897="","",IF(AT897&lt;=0.2,"Muy Baja",IF(AT897&lt;=0.4,"Baja",IF(AT897&lt;=0.6,"Media",IF(AT897&lt;=0.8,"Alta","Muy Alta"))))),"")</f>
        <v>Muy Baja</v>
      </c>
      <c r="AV897" s="1035">
        <f>Y897</f>
        <v>0.6</v>
      </c>
      <c r="AW897" s="1035">
        <f>IF(AM897="","",MIN(AM897:AM902))</f>
        <v>0.44999999999999996</v>
      </c>
      <c r="AX897" s="1032" t="str">
        <f>IFERROR(IF(AW897="","",IF(AW897&lt;=0.2,"Leve",IF(AW897&lt;=0.4,"Menor",IF(AW897&lt;=0.6,"Moderado",IF(AW897&lt;=0.8,"Mayor","Catastrófico"))))),"")</f>
        <v>Moderado</v>
      </c>
      <c r="AY897" s="1032" t="str">
        <f>AA897</f>
        <v>Moderado</v>
      </c>
      <c r="AZ897" s="1032" t="str">
        <f>IFERROR(IF(OR(AND(AU897="Muy Baja",AX897="Leve"),AND(AU897="Muy Baja",AX897="Menor"),AND(AU897="Baja",AX897="Leve")),"Bajo",IF(OR(AND(AU897="Muy baja",AX897="Moderado"),AND(AU897="Baja",AX897="Menor"),AND(AU897="Baja",AX897="Moderado"),AND(AU897="Media",AX897="Leve"),AND(AU897="Media",AX897="Menor"),AND(AU897="Media",AX897="Moderado"),AND(AU897="Alta",AX897="Leve"),AND(AU897="Alta",AX897="Menor")),"Moderado",IF(OR(AND(AU897="Muy Baja",AX897="Mayor"),AND(AU897="Baja",AX897="Mayor"),AND(AU897="Media",AX897="Mayor"),AND(AU897="Alta",AX897="Moderado"),AND(AU897="Alta",AX897="Mayor"),AND(AU897="Muy Alta",AX897="Leve"),AND(AU897="Muy Alta",AX897="Menor"),AND(AU897="Muy Alta",AX897="Moderado"),AND(AU897="Muy Alta",AX897="Mayor")),"Alto",IF(OR(AND(AU897="Muy Baja",AX897="Catastrófico"),AND(AU897="Baja",AX897="Catastrófico"),AND(AU897="Media",AX897="Catastrófico"),AND(AU897="Alta",AX897="Catastrófico"),AND(AU897="Muy Alta",AX897="Catastrófico")),"Extremo","")))),"")</f>
        <v>Moderado</v>
      </c>
      <c r="BA897" s="1015" t="s">
        <v>228</v>
      </c>
      <c r="BB897" s="216" t="s">
        <v>2350</v>
      </c>
      <c r="BC897" s="216" t="s">
        <v>2351</v>
      </c>
      <c r="BD897" s="307">
        <f t="shared" si="74"/>
        <v>1</v>
      </c>
      <c r="BE897" s="302">
        <v>1</v>
      </c>
      <c r="BF897" s="302"/>
      <c r="BG897" s="302"/>
      <c r="BH897" s="302"/>
      <c r="BI897" s="216" t="s">
        <v>2319</v>
      </c>
      <c r="BJ897" s="216" t="s">
        <v>2302</v>
      </c>
      <c r="BK897" s="216"/>
      <c r="BL897" s="216"/>
      <c r="BM897" s="217"/>
      <c r="BN897" s="217"/>
      <c r="BO897" s="217"/>
      <c r="BP897" s="217"/>
      <c r="BQ897" s="102"/>
      <c r="BR897" s="967"/>
      <c r="BS897" s="968"/>
      <c r="BT897" s="968"/>
      <c r="BU897" s="1050"/>
      <c r="BV897" s="1075"/>
      <c r="BW897" s="1075"/>
      <c r="BX897" s="1836"/>
      <c r="BY897" s="1852"/>
      <c r="BZ897" s="997"/>
    </row>
    <row r="898" spans="1:78" ht="130.25" customHeight="1" x14ac:dyDescent="0.2">
      <c r="A898" s="1915"/>
      <c r="B898" s="1818"/>
      <c r="C898" s="1910"/>
      <c r="D898" s="1820"/>
      <c r="E898" s="1004"/>
      <c r="F898" s="1759"/>
      <c r="G898" s="1191"/>
      <c r="H898" s="1013"/>
      <c r="I898" s="1774"/>
      <c r="J898" s="1767"/>
      <c r="K898" s="1013"/>
      <c r="L898" s="1191"/>
      <c r="M898" s="1169"/>
      <c r="N898" s="1191"/>
      <c r="O898" s="1191"/>
      <c r="P898" s="1191"/>
      <c r="Q898" s="1827"/>
      <c r="R898" s="1774"/>
      <c r="S898" s="1825"/>
      <c r="T898" s="1774"/>
      <c r="U898" s="1825"/>
      <c r="V898" s="1774"/>
      <c r="W898" s="1825"/>
      <c r="X898" s="1769"/>
      <c r="Y898" s="1825"/>
      <c r="Z898" s="1825"/>
      <c r="AA898" s="1769"/>
      <c r="AB898" s="961">
        <v>2</v>
      </c>
      <c r="AC898" s="761" t="s">
        <v>1571</v>
      </c>
      <c r="AD898" s="761">
        <v>2</v>
      </c>
      <c r="AE898" s="761" t="s">
        <v>1480</v>
      </c>
      <c r="AF898" s="816" t="str">
        <f t="shared" si="75"/>
        <v>Probabilidad</v>
      </c>
      <c r="AG898" s="751" t="s">
        <v>281</v>
      </c>
      <c r="AH898" s="790">
        <f t="shared" si="76"/>
        <v>0.15</v>
      </c>
      <c r="AI898" s="751" t="s">
        <v>222</v>
      </c>
      <c r="AJ898" s="790">
        <f t="shared" si="77"/>
        <v>0.15</v>
      </c>
      <c r="AK898" s="814">
        <f t="shared" si="78"/>
        <v>0.3</v>
      </c>
      <c r="AL898" s="817">
        <f>IFERROR(IF(AND(AF897="Probabilidad",AF898="Probabilidad"),(AL897-(+AL897*AK898)),IF(AF898="Probabilidad",(S897-(+S897*AK898)),IF(AF898="Impacto",AL897,""))),"")</f>
        <v>0.252</v>
      </c>
      <c r="AM898" s="817">
        <f>IFERROR(IF(AND(AF897="Impacto",AF898="Impacto"),(AM897-(+AM897*AK898)),IF(AF898="Impacto",(Y897-(Y897*AK898)),IF(AF898="Probabilidad",AM897,""))),"")</f>
        <v>0.6</v>
      </c>
      <c r="AN898" s="751" t="s">
        <v>859</v>
      </c>
      <c r="AO898" s="751" t="s">
        <v>245</v>
      </c>
      <c r="AP898" s="751" t="s">
        <v>241</v>
      </c>
      <c r="AQ898" s="751" t="s">
        <v>226</v>
      </c>
      <c r="AR898" s="1013"/>
      <c r="AS898" s="1767"/>
      <c r="AT898" s="1767"/>
      <c r="AU898" s="1769"/>
      <c r="AV898" s="1767"/>
      <c r="AW898" s="1767"/>
      <c r="AX898" s="1769"/>
      <c r="AY898" s="1769"/>
      <c r="AZ898" s="1769"/>
      <c r="BA898" s="1774"/>
      <c r="BB898" s="788" t="s">
        <v>2352</v>
      </c>
      <c r="BC898" s="788" t="s">
        <v>2304</v>
      </c>
      <c r="BD898" s="781">
        <f t="shared" si="74"/>
        <v>1</v>
      </c>
      <c r="BE898" s="761"/>
      <c r="BF898" s="761">
        <v>1</v>
      </c>
      <c r="BG898" s="761"/>
      <c r="BH898" s="761"/>
      <c r="BI898" s="788" t="s">
        <v>2319</v>
      </c>
      <c r="BJ898" s="788" t="s">
        <v>2302</v>
      </c>
      <c r="BK898" s="788"/>
      <c r="BL898" s="788"/>
      <c r="BM898" s="755"/>
      <c r="BN898" s="755"/>
      <c r="BO898" s="755"/>
      <c r="BP898" s="755"/>
      <c r="BQ898" s="969"/>
      <c r="BR898" s="970"/>
      <c r="BS898" s="971"/>
      <c r="BT898" s="971"/>
      <c r="BU898" s="1051"/>
      <c r="BV898" s="1191"/>
      <c r="BW898" s="1191"/>
      <c r="BX898" s="1837"/>
      <c r="BY898" s="1853"/>
      <c r="BZ898" s="998"/>
    </row>
    <row r="899" spans="1:78" ht="135.5" customHeight="1" x14ac:dyDescent="0.2">
      <c r="A899" s="1915"/>
      <c r="B899" s="1818"/>
      <c r="C899" s="1910"/>
      <c r="D899" s="1820"/>
      <c r="E899" s="1004"/>
      <c r="F899" s="1759"/>
      <c r="G899" s="1191"/>
      <c r="H899" s="1013"/>
      <c r="I899" s="1774"/>
      <c r="J899" s="1767"/>
      <c r="K899" s="1013"/>
      <c r="L899" s="1191"/>
      <c r="M899" s="1169"/>
      <c r="N899" s="1191"/>
      <c r="O899" s="1191"/>
      <c r="P899" s="1191"/>
      <c r="Q899" s="1827"/>
      <c r="R899" s="1774"/>
      <c r="S899" s="1825"/>
      <c r="T899" s="1774"/>
      <c r="U899" s="1825"/>
      <c r="V899" s="1774"/>
      <c r="W899" s="1825"/>
      <c r="X899" s="1769"/>
      <c r="Y899" s="1825"/>
      <c r="Z899" s="1825"/>
      <c r="AA899" s="1769"/>
      <c r="AB899" s="961">
        <v>3</v>
      </c>
      <c r="AC899" s="761" t="s">
        <v>2353</v>
      </c>
      <c r="AD899" s="761">
        <v>1</v>
      </c>
      <c r="AE899" s="761" t="s">
        <v>1480</v>
      </c>
      <c r="AF899" s="816" t="str">
        <f t="shared" si="75"/>
        <v>Probabilidad</v>
      </c>
      <c r="AG899" s="751" t="s">
        <v>281</v>
      </c>
      <c r="AH899" s="790">
        <f t="shared" si="76"/>
        <v>0.15</v>
      </c>
      <c r="AI899" s="751" t="s">
        <v>222</v>
      </c>
      <c r="AJ899" s="790">
        <f t="shared" si="77"/>
        <v>0.15</v>
      </c>
      <c r="AK899" s="814">
        <f t="shared" si="78"/>
        <v>0.3</v>
      </c>
      <c r="AL899" s="817">
        <f>IFERROR(IF(AND(AF898="Probabilidad",AF899="Probabilidad"),(AL898-(+AL898*AK899)),IF(AND(AF898="Impacto",AF899="Probabilidad"),(AL897-(+AL897*AK899)),IF(AF899="Impacto",AL898,""))),"")</f>
        <v>0.1764</v>
      </c>
      <c r="AM899" s="817">
        <f>IFERROR(IF(AND(AF898="Impacto",AF899="Impacto"),(AM898-(+AM898*AK899)),IF(AND(AF898="Probabilidad",AF899="Impacto"),(AM897-(+AM897*AK899)),IF(AF899="Probabilidad",AM898,""))),"")</f>
        <v>0.6</v>
      </c>
      <c r="AN899" s="751" t="s">
        <v>223</v>
      </c>
      <c r="AO899" s="751" t="s">
        <v>377</v>
      </c>
      <c r="AP899" s="751" t="s">
        <v>241</v>
      </c>
      <c r="AQ899" s="751" t="s">
        <v>226</v>
      </c>
      <c r="AR899" s="1013"/>
      <c r="AS899" s="1767"/>
      <c r="AT899" s="1767"/>
      <c r="AU899" s="1769"/>
      <c r="AV899" s="1767"/>
      <c r="AW899" s="1767"/>
      <c r="AX899" s="1769"/>
      <c r="AY899" s="1769"/>
      <c r="AZ899" s="1769"/>
      <c r="BA899" s="1774"/>
      <c r="BB899" s="290" t="s">
        <v>2301</v>
      </c>
      <c r="BC899" s="290" t="s">
        <v>1483</v>
      </c>
      <c r="BD899" s="781">
        <f t="shared" si="74"/>
        <v>2</v>
      </c>
      <c r="BE899" s="761"/>
      <c r="BF899" s="761">
        <v>1</v>
      </c>
      <c r="BG899" s="761"/>
      <c r="BH899" s="761">
        <v>1</v>
      </c>
      <c r="BI899" s="788" t="s">
        <v>2319</v>
      </c>
      <c r="BJ899" s="788" t="s">
        <v>2302</v>
      </c>
      <c r="BK899" s="788"/>
      <c r="BL899" s="788"/>
      <c r="BM899" s="755"/>
      <c r="BN899" s="755"/>
      <c r="BO899" s="755"/>
      <c r="BP899" s="755"/>
      <c r="BQ899" s="969"/>
      <c r="BR899" s="970"/>
      <c r="BS899" s="971"/>
      <c r="BT899" s="971"/>
      <c r="BU899" s="1051"/>
      <c r="BV899" s="1191"/>
      <c r="BW899" s="1191"/>
      <c r="BX899" s="1837"/>
      <c r="BY899" s="1853"/>
      <c r="BZ899" s="998"/>
    </row>
    <row r="900" spans="1:78" ht="135.5" customHeight="1" x14ac:dyDescent="0.2">
      <c r="A900" s="1915"/>
      <c r="B900" s="1818"/>
      <c r="C900" s="1910"/>
      <c r="D900" s="1820"/>
      <c r="E900" s="1004"/>
      <c r="F900" s="1759"/>
      <c r="G900" s="1191"/>
      <c r="H900" s="1013"/>
      <c r="I900" s="1774"/>
      <c r="J900" s="1767"/>
      <c r="K900" s="1013"/>
      <c r="L900" s="1191"/>
      <c r="M900" s="1169"/>
      <c r="N900" s="1191"/>
      <c r="O900" s="1191"/>
      <c r="P900" s="1191"/>
      <c r="Q900" s="1827"/>
      <c r="R900" s="1774"/>
      <c r="S900" s="1825"/>
      <c r="T900" s="1774"/>
      <c r="U900" s="1825"/>
      <c r="V900" s="1774"/>
      <c r="W900" s="1825"/>
      <c r="X900" s="1769"/>
      <c r="Y900" s="1825"/>
      <c r="Z900" s="1825"/>
      <c r="AA900" s="1769"/>
      <c r="AB900" s="961">
        <v>4</v>
      </c>
      <c r="AC900" s="761" t="s">
        <v>2305</v>
      </c>
      <c r="AD900" s="761">
        <v>2</v>
      </c>
      <c r="AE900" s="761" t="s">
        <v>1403</v>
      </c>
      <c r="AF900" s="816" t="str">
        <f t="shared" si="75"/>
        <v>Probabilidad</v>
      </c>
      <c r="AG900" s="751" t="s">
        <v>221</v>
      </c>
      <c r="AH900" s="790">
        <f t="shared" si="76"/>
        <v>0.25</v>
      </c>
      <c r="AI900" s="751" t="s">
        <v>734</v>
      </c>
      <c r="AJ900" s="790">
        <f t="shared" si="77"/>
        <v>0.25</v>
      </c>
      <c r="AK900" s="814">
        <f t="shared" si="78"/>
        <v>0.5</v>
      </c>
      <c r="AL900" s="817">
        <f>IFERROR(IF(AND(AF899="Probabilidad",AF900="Probabilidad"),(AL899-(+AL899*AK900)),IF(AND(AF899="Impacto",AF900="Probabilidad"),(AL898-(+AL898*AK900)),IF(AF900="Impacto",AL899,""))),"")</f>
        <v>8.8200000000000001E-2</v>
      </c>
      <c r="AM900" s="817">
        <f>IFERROR(IF(AND(AF899="Impacto",AF900="Impacto"),(AM899-(+AM899*AK900)),IF(AND(AF899="Probabilidad",AF900="Impacto"),(AM898-(+AM898*AK900)),IF(AF900="Probabilidad",AM899,""))),"")</f>
        <v>0.6</v>
      </c>
      <c r="AN900" s="751" t="s">
        <v>223</v>
      </c>
      <c r="AO900" s="751" t="s">
        <v>443</v>
      </c>
      <c r="AP900" s="751" t="s">
        <v>241</v>
      </c>
      <c r="AQ900" s="751" t="s">
        <v>226</v>
      </c>
      <c r="AR900" s="1013"/>
      <c r="AS900" s="1767"/>
      <c r="AT900" s="1767"/>
      <c r="AU900" s="1769"/>
      <c r="AV900" s="1767"/>
      <c r="AW900" s="1767"/>
      <c r="AX900" s="1769"/>
      <c r="AY900" s="1769"/>
      <c r="AZ900" s="1769"/>
      <c r="BA900" s="1774"/>
      <c r="BB900" s="788"/>
      <c r="BC900" s="788"/>
      <c r="BD900" s="781" t="str">
        <f t="shared" si="74"/>
        <v/>
      </c>
      <c r="BE900" s="761"/>
      <c r="BF900" s="761"/>
      <c r="BG900" s="761"/>
      <c r="BH900" s="761"/>
      <c r="BI900" s="788"/>
      <c r="BJ900" s="788"/>
      <c r="BK900" s="788"/>
      <c r="BL900" s="788"/>
      <c r="BM900" s="755"/>
      <c r="BN900" s="755"/>
      <c r="BO900" s="755"/>
      <c r="BP900" s="755"/>
      <c r="BQ900" s="969"/>
      <c r="BR900" s="970"/>
      <c r="BS900" s="971"/>
      <c r="BT900" s="971"/>
      <c r="BU900" s="1051"/>
      <c r="BV900" s="1191"/>
      <c r="BW900" s="1191"/>
      <c r="BX900" s="1837"/>
      <c r="BY900" s="1853"/>
      <c r="BZ900" s="998"/>
    </row>
    <row r="901" spans="1:78" ht="160.25" customHeight="1" x14ac:dyDescent="0.2">
      <c r="A901" s="1915"/>
      <c r="B901" s="1818"/>
      <c r="C901" s="1910"/>
      <c r="D901" s="1820"/>
      <c r="E901" s="1004"/>
      <c r="F901" s="1759"/>
      <c r="G901" s="1191"/>
      <c r="H901" s="1013"/>
      <c r="I901" s="1774"/>
      <c r="J901" s="1767"/>
      <c r="K901" s="1013"/>
      <c r="L901" s="1191"/>
      <c r="M901" s="1169"/>
      <c r="N901" s="1191"/>
      <c r="O901" s="1191"/>
      <c r="P901" s="1191"/>
      <c r="Q901" s="1827"/>
      <c r="R901" s="1774"/>
      <c r="S901" s="1825"/>
      <c r="T901" s="1774"/>
      <c r="U901" s="1825"/>
      <c r="V901" s="1774"/>
      <c r="W901" s="1825"/>
      <c r="X901" s="1769"/>
      <c r="Y901" s="1825"/>
      <c r="Z901" s="1825"/>
      <c r="AA901" s="1769"/>
      <c r="AB901" s="961">
        <v>5</v>
      </c>
      <c r="AC901" s="761" t="s">
        <v>2306</v>
      </c>
      <c r="AD901" s="761">
        <v>2</v>
      </c>
      <c r="AE901" s="761" t="s">
        <v>1403</v>
      </c>
      <c r="AF901" s="816" t="str">
        <f t="shared" si="75"/>
        <v>Impacto</v>
      </c>
      <c r="AG901" s="751" t="s">
        <v>264</v>
      </c>
      <c r="AH901" s="790">
        <f t="shared" si="76"/>
        <v>0.1</v>
      </c>
      <c r="AI901" s="751" t="s">
        <v>222</v>
      </c>
      <c r="AJ901" s="790">
        <f t="shared" si="77"/>
        <v>0.15</v>
      </c>
      <c r="AK901" s="814">
        <f t="shared" si="78"/>
        <v>0.25</v>
      </c>
      <c r="AL901" s="817">
        <f>IFERROR(IF(AND(AF900="Probabilidad",AF901="Probabilidad"),(AL900-(+AL900*AK901)),IF(AND(AF900="Impacto",AF901="Probabilidad"),(AL899-(+AL899*AK901)),IF(AF901="Impacto",AL900,""))),"")</f>
        <v>8.8200000000000001E-2</v>
      </c>
      <c r="AM901" s="817">
        <f>IFERROR(IF(AND(AF900="Impacto",AF901="Impacto"),(AM900-(+AM900*AK901)),IF(AND(AF900="Probabilidad",AF901="Impacto"),(AM899-(+AM899*AK901)),IF(AF901="Probabilidad",AM900,""))),"")</f>
        <v>0.44999999999999996</v>
      </c>
      <c r="AN901" s="751" t="s">
        <v>223</v>
      </c>
      <c r="AO901" s="751" t="s">
        <v>291</v>
      </c>
      <c r="AP901" s="751" t="s">
        <v>241</v>
      </c>
      <c r="AQ901" s="751" t="s">
        <v>226</v>
      </c>
      <c r="AR901" s="1013"/>
      <c r="AS901" s="1767"/>
      <c r="AT901" s="1767"/>
      <c r="AU901" s="1769"/>
      <c r="AV901" s="1767"/>
      <c r="AW901" s="1767"/>
      <c r="AX901" s="1769"/>
      <c r="AY901" s="1769"/>
      <c r="AZ901" s="1769"/>
      <c r="BA901" s="1774"/>
      <c r="BB901" s="788"/>
      <c r="BC901" s="788"/>
      <c r="BD901" s="781" t="str">
        <f t="shared" si="74"/>
        <v/>
      </c>
      <c r="BE901" s="761"/>
      <c r="BF901" s="761"/>
      <c r="BG901" s="761"/>
      <c r="BH901" s="761"/>
      <c r="BI901" s="788"/>
      <c r="BJ901" s="788"/>
      <c r="BK901" s="788"/>
      <c r="BL901" s="788"/>
      <c r="BM901" s="755"/>
      <c r="BN901" s="755"/>
      <c r="BO901" s="755"/>
      <c r="BP901" s="755"/>
      <c r="BQ901" s="969"/>
      <c r="BR901" s="970"/>
      <c r="BS901" s="971"/>
      <c r="BT901" s="971"/>
      <c r="BU901" s="1051"/>
      <c r="BV901" s="1191"/>
      <c r="BW901" s="1191"/>
      <c r="BX901" s="1837"/>
      <c r="BY901" s="1853"/>
      <c r="BZ901" s="998"/>
    </row>
    <row r="902" spans="1:78" ht="17" thickBot="1" x14ac:dyDescent="0.25">
      <c r="A902" s="1915"/>
      <c r="B902" s="1818"/>
      <c r="C902" s="1910"/>
      <c r="D902" s="1821"/>
      <c r="E902" s="1005"/>
      <c r="F902" s="1760"/>
      <c r="G902" s="1192"/>
      <c r="H902" s="1014"/>
      <c r="I902" s="1775"/>
      <c r="J902" s="1768"/>
      <c r="K902" s="1014"/>
      <c r="L902" s="1192"/>
      <c r="M902" s="1170"/>
      <c r="N902" s="1192"/>
      <c r="O902" s="1192"/>
      <c r="P902" s="1192"/>
      <c r="Q902" s="1828"/>
      <c r="R902" s="1775"/>
      <c r="S902" s="1826"/>
      <c r="T902" s="1775"/>
      <c r="U902" s="1826"/>
      <c r="V902" s="1775"/>
      <c r="W902" s="1826"/>
      <c r="X902" s="1770"/>
      <c r="Y902" s="1826"/>
      <c r="Z902" s="1826"/>
      <c r="AA902" s="1770"/>
      <c r="AB902" s="962">
        <v>6</v>
      </c>
      <c r="AC902" s="752"/>
      <c r="AD902" s="752"/>
      <c r="AE902" s="752"/>
      <c r="AF902" s="972" t="str">
        <f t="shared" si="75"/>
        <v/>
      </c>
      <c r="AG902" s="978"/>
      <c r="AH902" s="887" t="str">
        <f t="shared" si="76"/>
        <v/>
      </c>
      <c r="AI902" s="978"/>
      <c r="AJ902" s="887" t="str">
        <f t="shared" si="77"/>
        <v/>
      </c>
      <c r="AK902" s="889" t="str">
        <f t="shared" si="78"/>
        <v/>
      </c>
      <c r="AL902" s="817" t="str">
        <f>IFERROR(IF(AND(AF901="Probabilidad",AF902="Probabilidad"),(AL901-(+AL901*AK902)),IF(AND(AF901="Impacto",AF902="Probabilidad"),(AL900-(+AL900*AK902)),IF(AF902="Impacto",AL901,""))),"")</f>
        <v/>
      </c>
      <c r="AM902" s="817" t="str">
        <f>IFERROR(IF(AND(AF901="Impacto",AF902="Impacto"),(AM901-(+AM901*AK902)),IF(AND(AF901="Probabilidad",AF902="Impacto"),(AM900-(+AM900*AK902)),IF(AF902="Probabilidad",AM901,""))),"")</f>
        <v/>
      </c>
      <c r="AN902" s="51"/>
      <c r="AO902" s="51"/>
      <c r="AP902" s="51"/>
      <c r="AQ902" s="51"/>
      <c r="AR902" s="1014"/>
      <c r="AS902" s="1768"/>
      <c r="AT902" s="1768"/>
      <c r="AU902" s="1770"/>
      <c r="AV902" s="1768"/>
      <c r="AW902" s="1768"/>
      <c r="AX902" s="1770"/>
      <c r="AY902" s="1770"/>
      <c r="AZ902" s="1770"/>
      <c r="BA902" s="1775"/>
      <c r="BB902" s="873"/>
      <c r="BC902" s="873"/>
      <c r="BD902" s="767" t="str">
        <f t="shared" si="74"/>
        <v/>
      </c>
      <c r="BE902" s="752"/>
      <c r="BF902" s="752"/>
      <c r="BG902" s="752"/>
      <c r="BH902" s="752"/>
      <c r="BI902" s="873"/>
      <c r="BJ902" s="873"/>
      <c r="BK902" s="873"/>
      <c r="BL902" s="873"/>
      <c r="BM902" s="826"/>
      <c r="BN902" s="826"/>
      <c r="BO902" s="826"/>
      <c r="BP902" s="826"/>
      <c r="BQ902" s="973"/>
      <c r="BR902" s="974"/>
      <c r="BS902" s="975"/>
      <c r="BT902" s="975"/>
      <c r="BU902" s="1052"/>
      <c r="BV902" s="1192"/>
      <c r="BW902" s="1192"/>
      <c r="BX902" s="1838"/>
      <c r="BY902" s="1854"/>
      <c r="BZ902" s="999"/>
    </row>
    <row r="903" spans="1:78" ht="160.25" customHeight="1" x14ac:dyDescent="0.2">
      <c r="A903" s="1915"/>
      <c r="B903" s="1818"/>
      <c r="C903" s="1910"/>
      <c r="D903" s="1000" t="s">
        <v>1387</v>
      </c>
      <c r="E903" s="1003" t="s">
        <v>1098</v>
      </c>
      <c r="F903" s="1006">
        <v>8</v>
      </c>
      <c r="G903" s="1075" t="s">
        <v>2345</v>
      </c>
      <c r="H903" s="1012" t="s">
        <v>1247</v>
      </c>
      <c r="I903" s="1015" t="s">
        <v>1215</v>
      </c>
      <c r="J903" s="1812" t="str">
        <f>IF(D903="","",IF(D903="RG",[1]Árbol!A914,IF(D903="RIC",[1]Árbol!A914,IF(D903="RLAFT",[1]Árbol!A914,IF(D903="RF",[1]Árbol!A914,IF(I903="","",(CONCATENATE(I903," ",$M$3," ",G903," ",$M$4," ",O903," ",$M$5," ",N903))))))))</f>
        <v>Pérdida de Disponibilidad de 1. Sistema de grabación
2. Correo electonico y credenciales
3.Sistema de Informacion Disciplinario Distrital SID y SIAD   
1. Incumplimiento en el mantenimiento de los dispositivos
2. Perdida o acceso no autorizado a las grabaciones y correo electronico
3. Fallas Humanas 
4. Fallas de los dispositivos  1. Descnocimiento en el uso de los dispositivos
2. Mantenimiento insuficiente/instalación fallida de los dispositivos
s mismos.
3. Ausencia de copias de respaldo ( grabaciones)
4. Desconcimiento de politicas de seguridad de la información.
Continuidad 5. Ausencia de planes de continuidad.</v>
      </c>
      <c r="K903" s="1012" t="s">
        <v>313</v>
      </c>
      <c r="L903" s="1075" t="s">
        <v>562</v>
      </c>
      <c r="M903" s="1168" t="s">
        <v>1389</v>
      </c>
      <c r="N903" s="1075" t="s">
        <v>2354</v>
      </c>
      <c r="O903" s="1075" t="s">
        <v>2355</v>
      </c>
      <c r="P903" s="1075" t="s">
        <v>1392</v>
      </c>
      <c r="Q903" s="1133" t="s">
        <v>1392</v>
      </c>
      <c r="R903" s="1015" t="s">
        <v>340</v>
      </c>
      <c r="S903" s="1824">
        <f>IF(R903="Muy Alta",100%,IF(R903="Alta",80%,IF(R903="Media",60%,IF(R903="Baja",40%,IF(R903="Muy Baja",20%,"")))))</f>
        <v>0.8</v>
      </c>
      <c r="T903" s="1015" t="s">
        <v>317</v>
      </c>
      <c r="U903" s="1824">
        <f>IF(T903="Catastrófico",100%,IF(T903="Mayor",80%,IF(T903="Moderado",60%,IF(T903="Menor",40%,IF(T903="Leve",20%,"")))))</f>
        <v>0.2</v>
      </c>
      <c r="V903" s="1015" t="s">
        <v>218</v>
      </c>
      <c r="W903" s="1824">
        <f>IF(V903="Catastrófico",100%,IF(V903="Mayor",80%,IF(V903="Moderado",60%,IF(V903="Menor",40%,IF(V903="Leve",20%,"")))))</f>
        <v>0.6</v>
      </c>
      <c r="X903" s="1032" t="str">
        <f>IF(Y903=100%,"Catastrófico",IF(Y903=80%,"Mayor",IF(Y903=60%,"Moderado",IF(Y903=40%,"Menor",IF(Y903=20%,"Leve","")))))</f>
        <v>Moderado</v>
      </c>
      <c r="Y903" s="1824">
        <f>IF(AND(U903="",W903=""),"",MAX(U903,W903))</f>
        <v>0.6</v>
      </c>
      <c r="Z903" s="1824" t="str">
        <f>CONCATENATE(R903,X903)</f>
        <v>AltaModerado</v>
      </c>
      <c r="AA903" s="1032" t="str">
        <f>IF(Z903="Muy AltaLeve","Alto",IF(Z903="Muy AltaMenor","Alto",IF(Z903="Muy AltaModerado","Alto",IF(Z903="Muy AltaMayor","Alto",IF(Z903="Muy AltaCatastrófico","Extremo",IF(Z903="AltaLeve","Moderado",IF(Z903="AltaMenor","Moderado",IF(Z903="AltaModerado","Alto",IF(Z903="AltaMayor","Alto",IF(Z903="AltaCatastrófico","Extremo",IF(Z903="MediaLeve","Moderado",IF(Z903="MediaMenor","Moderado",IF(Z903="MediaModerado","Moderado",IF(Z903="MediaMayor","Alto",IF(Z903="MediaCatastrófico","Extremo",IF(Z903="BajaLeve","Bajo",IF(Z903="BajaMenor","Moderado",IF(Z903="BajaModerado","Moderado",IF(Z903="BajaMayor","Alto",IF(Z903="BajaCatastrófico","Extremo",IF(Z903="Muy BajaLeve","Bajo",IF(Z903="Muy BajaMenor","Bajo",IF(Z903="Muy BajaModerado","Moderado",IF(Z903="Muy BajaMayor","Alto",IF(Z903="Muy BajaCatastrófico","Extremo","")))))))))))))))))))))))))</f>
        <v>Alto</v>
      </c>
      <c r="AB903" s="354">
        <v>1</v>
      </c>
      <c r="AC903" s="302" t="s">
        <v>2356</v>
      </c>
      <c r="AD903" s="302" t="s">
        <v>1493</v>
      </c>
      <c r="AE903" s="302" t="s">
        <v>2331</v>
      </c>
      <c r="AF903" s="334" t="str">
        <f t="shared" si="75"/>
        <v>Probabilidad</v>
      </c>
      <c r="AG903" s="335" t="s">
        <v>221</v>
      </c>
      <c r="AH903" s="787">
        <f t="shared" si="76"/>
        <v>0.25</v>
      </c>
      <c r="AI903" s="335" t="s">
        <v>222</v>
      </c>
      <c r="AJ903" s="787">
        <f t="shared" si="77"/>
        <v>0.15</v>
      </c>
      <c r="AK903" s="101">
        <f t="shared" si="78"/>
        <v>0.4</v>
      </c>
      <c r="AL903" s="336">
        <f>IFERROR(IF(AF903="Probabilidad",(S903-(+S903*AK903)),IF(AF903="Impacto",S903,"")),"")</f>
        <v>0.48</v>
      </c>
      <c r="AM903" s="336">
        <f>IFERROR(IF(AF903="Impacto",(Y903-(+Y903*AK903)),IF(AF903="Probabilidad",Y903,"")),"")</f>
        <v>0.6</v>
      </c>
      <c r="AN903" s="50" t="s">
        <v>1157</v>
      </c>
      <c r="AO903" s="50" t="s">
        <v>291</v>
      </c>
      <c r="AP903" s="50" t="s">
        <v>241</v>
      </c>
      <c r="AQ903" s="50" t="s">
        <v>226</v>
      </c>
      <c r="AR903" s="1764" t="s">
        <v>2349</v>
      </c>
      <c r="AS903" s="1035">
        <f>S903</f>
        <v>0.8</v>
      </c>
      <c r="AT903" s="1035">
        <f>IF(AL903="","",MIN(AL903:AL908))</f>
        <v>0.1008</v>
      </c>
      <c r="AU903" s="1032" t="str">
        <f>IFERROR(IF(AT903="","",IF(AT903&lt;=0.2,"Muy Baja",IF(AT903&lt;=0.4,"Baja",IF(AT903&lt;=0.6,"Media",IF(AT903&lt;=0.8,"Alta","Muy Alta"))))),"")</f>
        <v>Muy Baja</v>
      </c>
      <c r="AV903" s="1035">
        <f>Y903</f>
        <v>0.6</v>
      </c>
      <c r="AW903" s="1035">
        <f>IF(AM903="","",MIN(AM903:AM908))</f>
        <v>0.44999999999999996</v>
      </c>
      <c r="AX903" s="1032" t="str">
        <f>IFERROR(IF(AW903="","",IF(AW903&lt;=0.2,"Leve",IF(AW903&lt;=0.4,"Menor",IF(AW903&lt;=0.6,"Moderado",IF(AW903&lt;=0.8,"Mayor","Catastrófico"))))),"")</f>
        <v>Moderado</v>
      </c>
      <c r="AY903" s="1032" t="str">
        <f>AA903</f>
        <v>Alto</v>
      </c>
      <c r="AZ903" s="1032" t="str">
        <f>IFERROR(IF(OR(AND(AU903="Muy Baja",AX903="Leve"),AND(AU903="Muy Baja",AX903="Menor"),AND(AU903="Baja",AX903="Leve")),"Bajo",IF(OR(AND(AU903="Muy baja",AX903="Moderado"),AND(AU903="Baja",AX903="Menor"),AND(AU903="Baja",AX903="Moderado"),AND(AU903="Media",AX903="Leve"),AND(AU903="Media",AX903="Menor"),AND(AU903="Media",AX903="Moderado"),AND(AU903="Alta",AX903="Leve"),AND(AU903="Alta",AX903="Menor")),"Moderado",IF(OR(AND(AU903="Muy Baja",AX903="Mayor"),AND(AU903="Baja",AX903="Mayor"),AND(AU903="Media",AX903="Mayor"),AND(AU903="Alta",AX903="Moderado"),AND(AU903="Alta",AX903="Mayor"),AND(AU903="Muy Alta",AX903="Leve"),AND(AU903="Muy Alta",AX903="Menor"),AND(AU903="Muy Alta",AX903="Moderado"),AND(AU903="Muy Alta",AX903="Mayor")),"Alto",IF(OR(AND(AU903="Muy Baja",AX903="Catastrófico"),AND(AU903="Baja",AX903="Catastrófico"),AND(AU903="Media",AX903="Catastrófico"),AND(AU903="Alta",AX903="Catastrófico"),AND(AU903="Muy Alta",AX903="Catastrófico")),"Extremo","")))),"")</f>
        <v>Moderado</v>
      </c>
      <c r="BA903" s="1015" t="s">
        <v>228</v>
      </c>
      <c r="BB903" s="216" t="s">
        <v>2357</v>
      </c>
      <c r="BC903" s="216" t="s">
        <v>2358</v>
      </c>
      <c r="BD903" s="307">
        <f t="shared" si="74"/>
        <v>1</v>
      </c>
      <c r="BE903" s="302">
        <v>1</v>
      </c>
      <c r="BF903" s="302"/>
      <c r="BG903" s="302"/>
      <c r="BH903" s="302"/>
      <c r="BI903" s="216" t="s">
        <v>2319</v>
      </c>
      <c r="BJ903" s="216" t="s">
        <v>2302</v>
      </c>
      <c r="BK903" s="216"/>
      <c r="BL903" s="216"/>
      <c r="BM903" s="217"/>
      <c r="BN903" s="217"/>
      <c r="BO903" s="217"/>
      <c r="BP903" s="217"/>
      <c r="BQ903" s="102"/>
      <c r="BR903" s="967"/>
      <c r="BS903" s="968"/>
      <c r="BT903" s="968"/>
      <c r="BU903" s="1050"/>
      <c r="BV903" s="1075"/>
      <c r="BW903" s="1075"/>
      <c r="BX903" s="1836"/>
      <c r="BY903" s="1852"/>
      <c r="BZ903" s="997"/>
    </row>
    <row r="904" spans="1:78" ht="129.5" customHeight="1" x14ac:dyDescent="0.2">
      <c r="A904" s="1915"/>
      <c r="B904" s="1818"/>
      <c r="C904" s="1910"/>
      <c r="D904" s="1820"/>
      <c r="E904" s="1004"/>
      <c r="F904" s="1759"/>
      <c r="G904" s="1191"/>
      <c r="H904" s="1013"/>
      <c r="I904" s="1774"/>
      <c r="J904" s="1767"/>
      <c r="K904" s="1013"/>
      <c r="L904" s="1191"/>
      <c r="M904" s="1169"/>
      <c r="N904" s="1191"/>
      <c r="O904" s="1191"/>
      <c r="P904" s="1191"/>
      <c r="Q904" s="1827"/>
      <c r="R904" s="1774"/>
      <c r="S904" s="1825"/>
      <c r="T904" s="1774"/>
      <c r="U904" s="1825"/>
      <c r="V904" s="1774"/>
      <c r="W904" s="1825"/>
      <c r="X904" s="1769"/>
      <c r="Y904" s="1825"/>
      <c r="Z904" s="1825"/>
      <c r="AA904" s="1769"/>
      <c r="AB904" s="961">
        <v>2</v>
      </c>
      <c r="AC904" s="761" t="s">
        <v>1571</v>
      </c>
      <c r="AD904" s="761">
        <v>4</v>
      </c>
      <c r="AE904" s="761" t="s">
        <v>1480</v>
      </c>
      <c r="AF904" s="816" t="str">
        <f t="shared" si="75"/>
        <v>Probabilidad</v>
      </c>
      <c r="AG904" s="751" t="s">
        <v>221</v>
      </c>
      <c r="AH904" s="790">
        <f t="shared" si="76"/>
        <v>0.25</v>
      </c>
      <c r="AI904" s="751" t="s">
        <v>222</v>
      </c>
      <c r="AJ904" s="790">
        <f t="shared" si="77"/>
        <v>0.15</v>
      </c>
      <c r="AK904" s="814">
        <f t="shared" si="78"/>
        <v>0.4</v>
      </c>
      <c r="AL904" s="817">
        <f>IFERROR(IF(AND(AF903="Probabilidad",AF904="Probabilidad"),(AL903-(+AL903*AK904)),IF(AF904="Probabilidad",(S903-(+S903*AK904)),IF(AF904="Impacto",AL903,""))),"")</f>
        <v>0.28799999999999998</v>
      </c>
      <c r="AM904" s="817">
        <f>IFERROR(IF(AND(AF903="Impacto",AF904="Impacto"),(AM903-(+AM903*AK904)),IF(AF904="Impacto",(Y903-(Y903*AK904)),IF(AF904="Probabilidad",AM903,""))),"")</f>
        <v>0.6</v>
      </c>
      <c r="AN904" s="751" t="s">
        <v>859</v>
      </c>
      <c r="AO904" s="751" t="s">
        <v>245</v>
      </c>
      <c r="AP904" s="751" t="s">
        <v>241</v>
      </c>
      <c r="AQ904" s="751" t="s">
        <v>226</v>
      </c>
      <c r="AR904" s="1013"/>
      <c r="AS904" s="1767"/>
      <c r="AT904" s="1767"/>
      <c r="AU904" s="1769"/>
      <c r="AV904" s="1767"/>
      <c r="AW904" s="1767"/>
      <c r="AX904" s="1769"/>
      <c r="AY904" s="1769"/>
      <c r="AZ904" s="1769"/>
      <c r="BA904" s="1774"/>
      <c r="BB904" s="788" t="s">
        <v>2359</v>
      </c>
      <c r="BC904" s="788" t="s">
        <v>2304</v>
      </c>
      <c r="BD904" s="781">
        <f t="shared" si="74"/>
        <v>1</v>
      </c>
      <c r="BE904" s="761"/>
      <c r="BF904" s="761">
        <v>1</v>
      </c>
      <c r="BG904" s="761"/>
      <c r="BH904" s="761"/>
      <c r="BI904" s="788" t="s">
        <v>2319</v>
      </c>
      <c r="BJ904" s="788" t="s">
        <v>2302</v>
      </c>
      <c r="BK904" s="788"/>
      <c r="BL904" s="788"/>
      <c r="BM904" s="755"/>
      <c r="BN904" s="755"/>
      <c r="BO904" s="755"/>
      <c r="BP904" s="755"/>
      <c r="BQ904" s="969"/>
      <c r="BR904" s="970"/>
      <c r="BS904" s="971"/>
      <c r="BT904" s="971"/>
      <c r="BU904" s="1051"/>
      <c r="BV904" s="1191"/>
      <c r="BW904" s="1191"/>
      <c r="BX904" s="1837"/>
      <c r="BY904" s="1853"/>
      <c r="BZ904" s="998"/>
    </row>
    <row r="905" spans="1:78" ht="135.5" customHeight="1" x14ac:dyDescent="0.2">
      <c r="A905" s="1915"/>
      <c r="B905" s="1818"/>
      <c r="C905" s="1910"/>
      <c r="D905" s="1820"/>
      <c r="E905" s="1004"/>
      <c r="F905" s="1759"/>
      <c r="G905" s="1191"/>
      <c r="H905" s="1013"/>
      <c r="I905" s="1774"/>
      <c r="J905" s="1767"/>
      <c r="K905" s="1013"/>
      <c r="L905" s="1191"/>
      <c r="M905" s="1169"/>
      <c r="N905" s="1191"/>
      <c r="O905" s="1191"/>
      <c r="P905" s="1191"/>
      <c r="Q905" s="1827"/>
      <c r="R905" s="1774"/>
      <c r="S905" s="1825"/>
      <c r="T905" s="1774"/>
      <c r="U905" s="1825"/>
      <c r="V905" s="1774"/>
      <c r="W905" s="1825"/>
      <c r="X905" s="1769"/>
      <c r="Y905" s="1825"/>
      <c r="Z905" s="1825"/>
      <c r="AA905" s="1769"/>
      <c r="AB905" s="961">
        <v>3</v>
      </c>
      <c r="AC905" s="761" t="s">
        <v>2305</v>
      </c>
      <c r="AD905" s="761">
        <v>2</v>
      </c>
      <c r="AE905" s="761" t="s">
        <v>1403</v>
      </c>
      <c r="AF905" s="816" t="str">
        <f t="shared" si="75"/>
        <v>Probabilidad</v>
      </c>
      <c r="AG905" s="751" t="s">
        <v>221</v>
      </c>
      <c r="AH905" s="790">
        <f t="shared" si="76"/>
        <v>0.25</v>
      </c>
      <c r="AI905" s="751" t="s">
        <v>734</v>
      </c>
      <c r="AJ905" s="790">
        <f t="shared" si="77"/>
        <v>0.25</v>
      </c>
      <c r="AK905" s="814">
        <f t="shared" si="78"/>
        <v>0.5</v>
      </c>
      <c r="AL905" s="817">
        <f>IFERROR(IF(AND(AF904="Probabilidad",AF905="Probabilidad"),(AL904-(+AL904*AK905)),IF(AND(AF904="Impacto",AF905="Probabilidad"),(AL903-(+AL903*AK905)),IF(AF905="Impacto",AL904,""))),"")</f>
        <v>0.14399999999999999</v>
      </c>
      <c r="AM905" s="817">
        <f>IFERROR(IF(AND(AF904="Impacto",AF905="Impacto"),(AM904-(+AM904*AK905)),IF(AND(AF904="Probabilidad",AF905="Impacto"),(AM903-(+AM903*AK905)),IF(AF905="Probabilidad",AM904,""))),"")</f>
        <v>0.6</v>
      </c>
      <c r="AN905" s="751" t="s">
        <v>223</v>
      </c>
      <c r="AO905" s="751" t="s">
        <v>443</v>
      </c>
      <c r="AP905" s="751" t="s">
        <v>241</v>
      </c>
      <c r="AQ905" s="751" t="s">
        <v>226</v>
      </c>
      <c r="AR905" s="1013"/>
      <c r="AS905" s="1767"/>
      <c r="AT905" s="1767"/>
      <c r="AU905" s="1769"/>
      <c r="AV905" s="1767"/>
      <c r="AW905" s="1767"/>
      <c r="AX905" s="1769"/>
      <c r="AY905" s="1769"/>
      <c r="AZ905" s="1769"/>
      <c r="BA905" s="1774"/>
      <c r="BB905" s="788" t="s">
        <v>2328</v>
      </c>
      <c r="BC905" s="788" t="s">
        <v>2360</v>
      </c>
      <c r="BD905" s="781">
        <f t="shared" si="74"/>
        <v>1</v>
      </c>
      <c r="BE905" s="761"/>
      <c r="BF905" s="761">
        <v>1</v>
      </c>
      <c r="BG905" s="761"/>
      <c r="BH905" s="761"/>
      <c r="BI905" s="788" t="s">
        <v>2319</v>
      </c>
      <c r="BJ905" s="788" t="s">
        <v>2302</v>
      </c>
      <c r="BK905" s="788"/>
      <c r="BL905" s="788"/>
      <c r="BM905" s="755"/>
      <c r="BN905" s="755"/>
      <c r="BO905" s="755"/>
      <c r="BP905" s="755"/>
      <c r="BQ905" s="969"/>
      <c r="BR905" s="970"/>
      <c r="BS905" s="971"/>
      <c r="BT905" s="971"/>
      <c r="BU905" s="1051"/>
      <c r="BV905" s="1191"/>
      <c r="BW905" s="1191"/>
      <c r="BX905" s="1837"/>
      <c r="BY905" s="1853"/>
      <c r="BZ905" s="998"/>
    </row>
    <row r="906" spans="1:78" ht="160.25" customHeight="1" x14ac:dyDescent="0.2">
      <c r="A906" s="1915"/>
      <c r="B906" s="1818"/>
      <c r="C906" s="1910"/>
      <c r="D906" s="1820"/>
      <c r="E906" s="1004"/>
      <c r="F906" s="1759"/>
      <c r="G906" s="1191"/>
      <c r="H906" s="1013"/>
      <c r="I906" s="1774"/>
      <c r="J906" s="1767"/>
      <c r="K906" s="1013"/>
      <c r="L906" s="1191"/>
      <c r="M906" s="1169"/>
      <c r="N906" s="1191"/>
      <c r="O906" s="1191"/>
      <c r="P906" s="1191"/>
      <c r="Q906" s="1827"/>
      <c r="R906" s="1774"/>
      <c r="S906" s="1825"/>
      <c r="T906" s="1774"/>
      <c r="U906" s="1825"/>
      <c r="V906" s="1774"/>
      <c r="W906" s="1825"/>
      <c r="X906" s="1769"/>
      <c r="Y906" s="1825"/>
      <c r="Z906" s="1825"/>
      <c r="AA906" s="1769"/>
      <c r="AB906" s="961">
        <v>4</v>
      </c>
      <c r="AC906" s="761" t="s">
        <v>2306</v>
      </c>
      <c r="AD906" s="761">
        <v>2</v>
      </c>
      <c r="AE906" s="761" t="s">
        <v>1403</v>
      </c>
      <c r="AF906" s="816" t="str">
        <f t="shared" si="75"/>
        <v>Impacto</v>
      </c>
      <c r="AG906" s="751" t="s">
        <v>264</v>
      </c>
      <c r="AH906" s="790">
        <f t="shared" si="76"/>
        <v>0.1</v>
      </c>
      <c r="AI906" s="751" t="s">
        <v>222</v>
      </c>
      <c r="AJ906" s="790">
        <f t="shared" si="77"/>
        <v>0.15</v>
      </c>
      <c r="AK906" s="814">
        <f t="shared" si="78"/>
        <v>0.25</v>
      </c>
      <c r="AL906" s="817">
        <f>IFERROR(IF(AND(AF905="Probabilidad",AF906="Probabilidad"),(AL905-(+AL905*AK906)),IF(AND(AF905="Impacto",AF906="Probabilidad"),(AL904-(+AL904*AK906)),IF(AF906="Impacto",AL905,""))),"")</f>
        <v>0.14399999999999999</v>
      </c>
      <c r="AM906" s="817">
        <f>IFERROR(IF(AND(AF905="Impacto",AF906="Impacto"),(AM905-(+AM905*AK906)),IF(AND(AF905="Probabilidad",AF906="Impacto"),(AM904-(+AM904*AK906)),IF(AF906="Probabilidad",AM905,""))),"")</f>
        <v>0.44999999999999996</v>
      </c>
      <c r="AN906" s="751" t="s">
        <v>223</v>
      </c>
      <c r="AO906" s="751" t="s">
        <v>291</v>
      </c>
      <c r="AP906" s="751" t="s">
        <v>241</v>
      </c>
      <c r="AQ906" s="751" t="s">
        <v>226</v>
      </c>
      <c r="AR906" s="1013"/>
      <c r="AS906" s="1767"/>
      <c r="AT906" s="1767"/>
      <c r="AU906" s="1769"/>
      <c r="AV906" s="1767"/>
      <c r="AW906" s="1767"/>
      <c r="AX906" s="1769"/>
      <c r="AY906" s="1769"/>
      <c r="AZ906" s="1769"/>
      <c r="BA906" s="1774"/>
      <c r="BB906" s="788"/>
      <c r="BC906" s="788"/>
      <c r="BD906" s="781" t="str">
        <f t="shared" si="74"/>
        <v/>
      </c>
      <c r="BE906" s="761"/>
      <c r="BF906" s="761"/>
      <c r="BG906" s="761"/>
      <c r="BH906" s="761"/>
      <c r="BI906" s="788"/>
      <c r="BJ906" s="788"/>
      <c r="BK906" s="788"/>
      <c r="BL906" s="788"/>
      <c r="BM906" s="755"/>
      <c r="BN906" s="755"/>
      <c r="BO906" s="755"/>
      <c r="BP906" s="755"/>
      <c r="BQ906" s="969"/>
      <c r="BR906" s="970"/>
      <c r="BS906" s="971"/>
      <c r="BT906" s="971"/>
      <c r="BU906" s="1051"/>
      <c r="BV906" s="1191"/>
      <c r="BW906" s="1191"/>
      <c r="BX906" s="1837"/>
      <c r="BY906" s="1853"/>
      <c r="BZ906" s="998"/>
    </row>
    <row r="907" spans="1:78" ht="111.5" customHeight="1" x14ac:dyDescent="0.2">
      <c r="A907" s="1915"/>
      <c r="B907" s="1818"/>
      <c r="C907" s="1910"/>
      <c r="D907" s="1820"/>
      <c r="E907" s="1004"/>
      <c r="F907" s="1759"/>
      <c r="G907" s="1191"/>
      <c r="H907" s="1013"/>
      <c r="I907" s="1774"/>
      <c r="J907" s="1767"/>
      <c r="K907" s="1013"/>
      <c r="L907" s="1191"/>
      <c r="M907" s="1169"/>
      <c r="N907" s="1191"/>
      <c r="O907" s="1191"/>
      <c r="P907" s="1191"/>
      <c r="Q907" s="1827"/>
      <c r="R907" s="1774"/>
      <c r="S907" s="1825"/>
      <c r="T907" s="1774"/>
      <c r="U907" s="1825"/>
      <c r="V907" s="1774"/>
      <c r="W907" s="1825"/>
      <c r="X907" s="1769"/>
      <c r="Y907" s="1825"/>
      <c r="Z907" s="1825"/>
      <c r="AA907" s="1769"/>
      <c r="AB907" s="961">
        <v>5</v>
      </c>
      <c r="AC907" s="761" t="s">
        <v>1796</v>
      </c>
      <c r="AD907" s="761"/>
      <c r="AE907" s="761" t="s">
        <v>2313</v>
      </c>
      <c r="AF907" s="816" t="str">
        <f t="shared" si="75"/>
        <v>Probabilidad</v>
      </c>
      <c r="AG907" s="751" t="s">
        <v>281</v>
      </c>
      <c r="AH907" s="790">
        <f t="shared" si="76"/>
        <v>0.15</v>
      </c>
      <c r="AI907" s="751" t="s">
        <v>222</v>
      </c>
      <c r="AJ907" s="790">
        <f t="shared" si="77"/>
        <v>0.15</v>
      </c>
      <c r="AK907" s="814">
        <f t="shared" si="78"/>
        <v>0.3</v>
      </c>
      <c r="AL907" s="817">
        <f>IFERROR(IF(AND(AF906="Probabilidad",AF907="Probabilidad"),(AL906-(+AL906*AK907)),IF(AND(AF906="Impacto",AF907="Probabilidad"),(AL905-(+AL905*AK907)),IF(AF907="Impacto",AL906,""))),"")</f>
        <v>0.1008</v>
      </c>
      <c r="AM907" s="817">
        <f>IFERROR(IF(AND(AF906="Impacto",AF907="Impacto"),(AM906-(+AM906*AK907)),IF(AND(AF906="Probabilidad",AF907="Impacto"),(AM905-(+AM905*AK907)),IF(AF907="Probabilidad",AM906,""))),"")</f>
        <v>0.44999999999999996</v>
      </c>
      <c r="AN907" s="751" t="s">
        <v>859</v>
      </c>
      <c r="AO907" s="751" t="s">
        <v>224</v>
      </c>
      <c r="AP907" s="751" t="s">
        <v>241</v>
      </c>
      <c r="AQ907" s="751" t="s">
        <v>226</v>
      </c>
      <c r="AR907" s="1013"/>
      <c r="AS907" s="1767"/>
      <c r="AT907" s="1767"/>
      <c r="AU907" s="1769"/>
      <c r="AV907" s="1767"/>
      <c r="AW907" s="1767"/>
      <c r="AX907" s="1769"/>
      <c r="AY907" s="1769"/>
      <c r="AZ907" s="1769"/>
      <c r="BA907" s="1774"/>
      <c r="BB907" s="788"/>
      <c r="BC907" s="788"/>
      <c r="BD907" s="781" t="str">
        <f t="shared" si="74"/>
        <v/>
      </c>
      <c r="BE907" s="761"/>
      <c r="BF907" s="761"/>
      <c r="BG907" s="761"/>
      <c r="BH907" s="761"/>
      <c r="BI907" s="788"/>
      <c r="BJ907" s="788"/>
      <c r="BK907" s="788"/>
      <c r="BL907" s="788"/>
      <c r="BM907" s="755"/>
      <c r="BN907" s="755"/>
      <c r="BO907" s="755"/>
      <c r="BP907" s="755"/>
      <c r="BQ907" s="969"/>
      <c r="BR907" s="970"/>
      <c r="BS907" s="971"/>
      <c r="BT907" s="971"/>
      <c r="BU907" s="1051"/>
      <c r="BV907" s="1191"/>
      <c r="BW907" s="1191"/>
      <c r="BX907" s="1837"/>
      <c r="BY907" s="1853"/>
      <c r="BZ907" s="998"/>
    </row>
    <row r="908" spans="1:78" ht="17" thickBot="1" x14ac:dyDescent="0.25">
      <c r="A908" s="1915"/>
      <c r="B908" s="1818"/>
      <c r="C908" s="1910"/>
      <c r="D908" s="1821"/>
      <c r="E908" s="1005"/>
      <c r="F908" s="1760"/>
      <c r="G908" s="1192"/>
      <c r="H908" s="1014"/>
      <c r="I908" s="1775"/>
      <c r="J908" s="1768"/>
      <c r="K908" s="1014"/>
      <c r="L908" s="1192"/>
      <c r="M908" s="1170"/>
      <c r="N908" s="1192"/>
      <c r="O908" s="1192"/>
      <c r="P908" s="1192"/>
      <c r="Q908" s="1828"/>
      <c r="R908" s="1775"/>
      <c r="S908" s="1826"/>
      <c r="T908" s="1775"/>
      <c r="U908" s="1826"/>
      <c r="V908" s="1775"/>
      <c r="W908" s="1826"/>
      <c r="X908" s="1770"/>
      <c r="Y908" s="1826"/>
      <c r="Z908" s="1826"/>
      <c r="AA908" s="1770"/>
      <c r="AB908" s="962">
        <v>6</v>
      </c>
      <c r="AC908" s="752"/>
      <c r="AD908" s="752"/>
      <c r="AE908" s="752"/>
      <c r="AF908" s="936" t="str">
        <f t="shared" si="75"/>
        <v/>
      </c>
      <c r="AG908" s="937"/>
      <c r="AH908" s="887" t="str">
        <f t="shared" si="76"/>
        <v/>
      </c>
      <c r="AI908" s="937"/>
      <c r="AJ908" s="887" t="str">
        <f t="shared" si="77"/>
        <v/>
      </c>
      <c r="AK908" s="889" t="str">
        <f t="shared" si="78"/>
        <v/>
      </c>
      <c r="AL908" s="817" t="str">
        <f>IFERROR(IF(AND(AF907="Probabilidad",AF908="Probabilidad"),(AL907-(+AL907*AK908)),IF(AND(AF907="Impacto",AF908="Probabilidad"),(AL906-(+AL906*AK908)),IF(AF908="Impacto",AL907,""))),"")</f>
        <v/>
      </c>
      <c r="AM908" s="817" t="str">
        <f>IFERROR(IF(AND(AF907="Impacto",AF908="Impacto"),(AM907-(+AM907*AK908)),IF(AND(AF907="Probabilidad",AF908="Impacto"),(AM906-(+AM906*AK908)),IF(AF908="Probabilidad",AM907,""))),"")</f>
        <v/>
      </c>
      <c r="AN908" s="51"/>
      <c r="AO908" s="51"/>
      <c r="AP908" s="51"/>
      <c r="AQ908" s="51"/>
      <c r="AR908" s="1014"/>
      <c r="AS908" s="1768"/>
      <c r="AT908" s="1768"/>
      <c r="AU908" s="1770"/>
      <c r="AV908" s="1768"/>
      <c r="AW908" s="1768"/>
      <c r="AX908" s="1770"/>
      <c r="AY908" s="1770"/>
      <c r="AZ908" s="1770"/>
      <c r="BA908" s="1775"/>
      <c r="BB908" s="873"/>
      <c r="BC908" s="873"/>
      <c r="BD908" s="767" t="str">
        <f t="shared" si="74"/>
        <v/>
      </c>
      <c r="BE908" s="752"/>
      <c r="BF908" s="752"/>
      <c r="BG908" s="752"/>
      <c r="BH908" s="752"/>
      <c r="BI908" s="873"/>
      <c r="BJ908" s="873"/>
      <c r="BK908" s="873"/>
      <c r="BL908" s="873"/>
      <c r="BM908" s="826"/>
      <c r="BN908" s="826"/>
      <c r="BO908" s="826"/>
      <c r="BP908" s="826"/>
      <c r="BQ908" s="973"/>
      <c r="BR908" s="974"/>
      <c r="BS908" s="975"/>
      <c r="BT908" s="975"/>
      <c r="BU908" s="1052"/>
      <c r="BV908" s="1192"/>
      <c r="BW908" s="1192"/>
      <c r="BX908" s="1838"/>
      <c r="BY908" s="1854"/>
      <c r="BZ908" s="999"/>
    </row>
    <row r="909" spans="1:78" ht="160.25" customHeight="1" x14ac:dyDescent="0.2">
      <c r="A909" s="1915"/>
      <c r="B909" s="1818"/>
      <c r="C909" s="1910"/>
      <c r="D909" s="1000" t="s">
        <v>1387</v>
      </c>
      <c r="E909" s="1003" t="s">
        <v>1098</v>
      </c>
      <c r="F909" s="1006">
        <v>9</v>
      </c>
      <c r="G909" s="1075" t="s">
        <v>2361</v>
      </c>
      <c r="H909" s="1012" t="s">
        <v>1247</v>
      </c>
      <c r="I909" s="1015" t="s">
        <v>1218</v>
      </c>
      <c r="J909" s="1812" t="str">
        <f>IF(D909="","",IF(D909="RG",[1]Árbol!A920,IF(D909="RIC",[1]Árbol!A920,IF(D909="RLAFT",[1]Árbol!A920,IF(D909="RF",[1]Árbol!A920,IF(I909="","",(CONCATENATE(I909," ",$M$3," ",G909," ",$M$4," ",O909," ",$M$5," ",N909))))))))</f>
        <v>Pérdida de confidencialidad e integridad de Fileserver de OCDI
FIleserver disciplianrio_Juzgamiento  3. Uso no autorizado de la información
4. Fallas Humanas  1. Ausencia de control de acceso 
2. Desconocimiento de politicas de seguridad de la información</v>
      </c>
      <c r="K909" s="1012" t="s">
        <v>313</v>
      </c>
      <c r="L909" s="1075" t="s">
        <v>562</v>
      </c>
      <c r="M909" s="1168" t="s">
        <v>1389</v>
      </c>
      <c r="N909" s="1075" t="s">
        <v>2362</v>
      </c>
      <c r="O909" s="1075" t="s">
        <v>2363</v>
      </c>
      <c r="P909" s="1075" t="s">
        <v>1392</v>
      </c>
      <c r="Q909" s="1133" t="s">
        <v>1392</v>
      </c>
      <c r="R909" s="1015" t="s">
        <v>340</v>
      </c>
      <c r="S909" s="1824">
        <f>IF(R909="Muy Alta",100%,IF(R909="Alta",80%,IF(R909="Media",60%,IF(R909="Baja",40%,IF(R909="Muy Baja",20%,"")))))</f>
        <v>0.8</v>
      </c>
      <c r="T909" s="1015" t="s">
        <v>317</v>
      </c>
      <c r="U909" s="1824">
        <f>IF(T909="Catastrófico",100%,IF(T909="Mayor",80%,IF(T909="Moderado",60%,IF(T909="Menor",40%,IF(T909="Leve",20%,"")))))</f>
        <v>0.2</v>
      </c>
      <c r="V909" s="1015" t="s">
        <v>218</v>
      </c>
      <c r="W909" s="1824">
        <f>IF(V909="Catastrófico",100%,IF(V909="Mayor",80%,IF(V909="Moderado",60%,IF(V909="Menor",40%,IF(V909="Leve",20%,"")))))</f>
        <v>0.6</v>
      </c>
      <c r="X909" s="1032" t="str">
        <f>IF(Y909=100%,"Catastrófico",IF(Y909=80%,"Mayor",IF(Y909=60%,"Moderado",IF(Y909=40%,"Menor",IF(Y909=20%,"Leve","")))))</f>
        <v>Moderado</v>
      </c>
      <c r="Y909" s="1824">
        <f>IF(AND(U909="",W909=""),"",MAX(U909,W909))</f>
        <v>0.6</v>
      </c>
      <c r="Z909" s="1824" t="str">
        <f>CONCATENATE(R909,X909)</f>
        <v>AltaModerado</v>
      </c>
      <c r="AA909" s="1032" t="str">
        <f>IF(Z909="Muy AltaLeve","Alto",IF(Z909="Muy AltaMenor","Alto",IF(Z909="Muy AltaModerado","Alto",IF(Z909="Muy AltaMayor","Alto",IF(Z909="Muy AltaCatastrófico","Extremo",IF(Z909="AltaLeve","Moderado",IF(Z909="AltaMenor","Moderado",IF(Z909="AltaModerado","Alto",IF(Z909="AltaMayor","Alto",IF(Z909="AltaCatastrófico","Extremo",IF(Z909="MediaLeve","Moderado",IF(Z909="MediaMenor","Moderado",IF(Z909="MediaModerado","Moderado",IF(Z909="MediaMayor","Alto",IF(Z909="MediaCatastrófico","Extremo",IF(Z909="BajaLeve","Bajo",IF(Z909="BajaMenor","Moderado",IF(Z909="BajaModerado","Moderado",IF(Z909="BajaMayor","Alto",IF(Z909="BajaCatastrófico","Extremo",IF(Z909="Muy BajaLeve","Bajo",IF(Z909="Muy BajaMenor","Bajo",IF(Z909="Muy BajaModerado","Moderado",IF(Z909="Muy BajaMayor","Alto",IF(Z909="Muy BajaCatastrófico","Extremo","")))))))))))))))))))))))))</f>
        <v>Alto</v>
      </c>
      <c r="AB909" s="354">
        <v>1</v>
      </c>
      <c r="AC909" s="302" t="s">
        <v>2270</v>
      </c>
      <c r="AD909" s="302">
        <v>1</v>
      </c>
      <c r="AE909" s="302" t="s">
        <v>2020</v>
      </c>
      <c r="AF909" s="818" t="str">
        <f t="shared" si="75"/>
        <v>Probabilidad</v>
      </c>
      <c r="AG909" s="51" t="s">
        <v>221</v>
      </c>
      <c r="AH909" s="787">
        <f t="shared" si="76"/>
        <v>0.25</v>
      </c>
      <c r="AI909" s="51" t="s">
        <v>222</v>
      </c>
      <c r="AJ909" s="787">
        <f t="shared" si="77"/>
        <v>0.15</v>
      </c>
      <c r="AK909" s="101">
        <f t="shared" si="78"/>
        <v>0.4</v>
      </c>
      <c r="AL909" s="336">
        <f>IFERROR(IF(AF909="Probabilidad",(S909-(+S909*AK909)),IF(AF909="Impacto",S909,"")),"")</f>
        <v>0.48</v>
      </c>
      <c r="AM909" s="336">
        <f>IFERROR(IF(AF909="Impacto",(Y909-(+Y909*AK909)),IF(AF909="Probabilidad",Y909,"")),"")</f>
        <v>0.6</v>
      </c>
      <c r="AN909" s="50" t="s">
        <v>223</v>
      </c>
      <c r="AO909" s="50" t="s">
        <v>291</v>
      </c>
      <c r="AP909" s="50" t="s">
        <v>241</v>
      </c>
      <c r="AQ909" s="50" t="s">
        <v>226</v>
      </c>
      <c r="AR909" s="1764" t="s">
        <v>2272</v>
      </c>
      <c r="AS909" s="1035">
        <f>S909</f>
        <v>0.8</v>
      </c>
      <c r="AT909" s="1035">
        <f>IF(AL909="","",MIN(AL909:AL914))</f>
        <v>0.14399999999999999</v>
      </c>
      <c r="AU909" s="1032" t="str">
        <f>IFERROR(IF(AT909="","",IF(AT909&lt;=0.2,"Muy Baja",IF(AT909&lt;=0.4,"Baja",IF(AT909&lt;=0.6,"Media",IF(AT909&lt;=0.8,"Alta","Muy Alta"))))),"")</f>
        <v>Muy Baja</v>
      </c>
      <c r="AV909" s="1035">
        <f>Y909</f>
        <v>0.6</v>
      </c>
      <c r="AW909" s="1035">
        <f>IF(AM909="","",MIN(AM909:AM914))</f>
        <v>0.33749999999999997</v>
      </c>
      <c r="AX909" s="1032" t="str">
        <f>IFERROR(IF(AW909="","",IF(AW909&lt;=0.2,"Leve",IF(AW909&lt;=0.4,"Menor",IF(AW909&lt;=0.6,"Moderado",IF(AW909&lt;=0.8,"Mayor","Catastrófico"))))),"")</f>
        <v>Menor</v>
      </c>
      <c r="AY909" s="1032" t="str">
        <f>AA909</f>
        <v>Alto</v>
      </c>
      <c r="AZ909" s="1032" t="str">
        <f>IFERROR(IF(OR(AND(AU909="Muy Baja",AX909="Leve"),AND(AU909="Muy Baja",AX909="Menor"),AND(AU909="Baja",AX909="Leve")),"Bajo",IF(OR(AND(AU909="Muy baja",AX909="Moderado"),AND(AU909="Baja",AX909="Menor"),AND(AU909="Baja",AX909="Moderado"),AND(AU909="Media",AX909="Leve"),AND(AU909="Media",AX909="Menor"),AND(AU909="Media",AX909="Moderado"),AND(AU909="Alta",AX909="Leve"),AND(AU909="Alta",AX909="Menor")),"Moderado",IF(OR(AND(AU909="Muy Baja",AX909="Mayor"),AND(AU909="Baja",AX909="Mayor"),AND(AU909="Media",AX909="Mayor"),AND(AU909="Alta",AX909="Moderado"),AND(AU909="Alta",AX909="Mayor"),AND(AU909="Muy Alta",AX909="Leve"),AND(AU909="Muy Alta",AX909="Menor"),AND(AU909="Muy Alta",AX909="Moderado"),AND(AU909="Muy Alta",AX909="Mayor")),"Alto",IF(OR(AND(AU909="Muy Baja",AX909="Catastrófico"),AND(AU909="Baja",AX909="Catastrófico"),AND(AU909="Media",AX909="Catastrófico"),AND(AU909="Alta",AX909="Catastrófico"),AND(AU909="Muy Alta",AX909="Catastrófico")),"Extremo","")))),"")</f>
        <v>Bajo</v>
      </c>
      <c r="BA909" s="1015" t="s">
        <v>255</v>
      </c>
      <c r="BB909" s="216"/>
      <c r="BC909" s="216"/>
      <c r="BD909" s="307" t="str">
        <f t="shared" si="74"/>
        <v/>
      </c>
      <c r="BE909" s="302"/>
      <c r="BF909" s="302"/>
      <c r="BG909" s="302"/>
      <c r="BH909" s="302"/>
      <c r="BI909" s="216"/>
      <c r="BJ909" s="216"/>
      <c r="BK909" s="216"/>
      <c r="BL909" s="216"/>
      <c r="BM909" s="217"/>
      <c r="BN909" s="217"/>
      <c r="BO909" s="217"/>
      <c r="BP909" s="217"/>
      <c r="BQ909" s="102"/>
      <c r="BR909" s="967"/>
      <c r="BS909" s="968"/>
      <c r="BT909" s="968"/>
      <c r="BU909" s="1050"/>
      <c r="BV909" s="1075"/>
      <c r="BW909" s="1075"/>
      <c r="BX909" s="1836"/>
      <c r="BY909" s="1852"/>
      <c r="BZ909" s="997"/>
    </row>
    <row r="910" spans="1:78" ht="160.25" customHeight="1" x14ac:dyDescent="0.2">
      <c r="A910" s="1915"/>
      <c r="B910" s="1818"/>
      <c r="C910" s="1910"/>
      <c r="D910" s="1820"/>
      <c r="E910" s="1004"/>
      <c r="F910" s="1759"/>
      <c r="G910" s="1191"/>
      <c r="H910" s="1013"/>
      <c r="I910" s="1774"/>
      <c r="J910" s="1767"/>
      <c r="K910" s="1013"/>
      <c r="L910" s="1191"/>
      <c r="M910" s="1169"/>
      <c r="N910" s="1191"/>
      <c r="O910" s="1191"/>
      <c r="P910" s="1191"/>
      <c r="Q910" s="1827"/>
      <c r="R910" s="1774"/>
      <c r="S910" s="1825"/>
      <c r="T910" s="1774"/>
      <c r="U910" s="1825"/>
      <c r="V910" s="1774"/>
      <c r="W910" s="1825"/>
      <c r="X910" s="1769"/>
      <c r="Y910" s="1825"/>
      <c r="Z910" s="1825"/>
      <c r="AA910" s="1769"/>
      <c r="AB910" s="961">
        <v>2</v>
      </c>
      <c r="AC910" s="761" t="s">
        <v>2275</v>
      </c>
      <c r="AD910" s="761">
        <v>3</v>
      </c>
      <c r="AE910" s="761" t="s">
        <v>2024</v>
      </c>
      <c r="AF910" s="816" t="str">
        <f t="shared" si="75"/>
        <v>Impacto</v>
      </c>
      <c r="AG910" s="751" t="s">
        <v>264</v>
      </c>
      <c r="AH910" s="790">
        <f t="shared" si="76"/>
        <v>0.1</v>
      </c>
      <c r="AI910" s="751" t="s">
        <v>222</v>
      </c>
      <c r="AJ910" s="790">
        <f t="shared" si="77"/>
        <v>0.15</v>
      </c>
      <c r="AK910" s="814">
        <f t="shared" si="78"/>
        <v>0.25</v>
      </c>
      <c r="AL910" s="817">
        <f>IFERROR(IF(AND(AF909="Probabilidad",AF910="Probabilidad"),(AL909-(+AL909*AK910)),IF(AF910="Probabilidad",(S909-(+S909*AK910)),IF(AF910="Impacto",AL909,""))),"")</f>
        <v>0.48</v>
      </c>
      <c r="AM910" s="817">
        <f>IFERROR(IF(AND(AF909="Impacto",AF910="Impacto"),(AM909-(+AM909*AK910)),IF(AF910="Impacto",(Y909-(Y909*AK910)),IF(AF910="Probabilidad",AM909,""))),"")</f>
        <v>0.44999999999999996</v>
      </c>
      <c r="AN910" s="751" t="s">
        <v>223</v>
      </c>
      <c r="AO910" s="751" t="s">
        <v>291</v>
      </c>
      <c r="AP910" s="751" t="s">
        <v>241</v>
      </c>
      <c r="AQ910" s="751" t="s">
        <v>226</v>
      </c>
      <c r="AR910" s="1013"/>
      <c r="AS910" s="1767"/>
      <c r="AT910" s="1767"/>
      <c r="AU910" s="1769"/>
      <c r="AV910" s="1767"/>
      <c r="AW910" s="1767"/>
      <c r="AX910" s="1769"/>
      <c r="AY910" s="1769"/>
      <c r="AZ910" s="1769"/>
      <c r="BA910" s="1774"/>
      <c r="BB910" s="788"/>
      <c r="BC910" s="788"/>
      <c r="BD910" s="781" t="str">
        <f t="shared" si="74"/>
        <v/>
      </c>
      <c r="BE910" s="761"/>
      <c r="BF910" s="761"/>
      <c r="BG910" s="761"/>
      <c r="BH910" s="761"/>
      <c r="BI910" s="788"/>
      <c r="BJ910" s="788"/>
      <c r="BK910" s="788"/>
      <c r="BL910" s="788"/>
      <c r="BM910" s="755"/>
      <c r="BN910" s="755"/>
      <c r="BO910" s="755"/>
      <c r="BP910" s="755"/>
      <c r="BQ910" s="969"/>
      <c r="BR910" s="970"/>
      <c r="BS910" s="971"/>
      <c r="BT910" s="971"/>
      <c r="BU910" s="1051"/>
      <c r="BV910" s="1191"/>
      <c r="BW910" s="1191"/>
      <c r="BX910" s="1837"/>
      <c r="BY910" s="1853"/>
      <c r="BZ910" s="998"/>
    </row>
    <row r="911" spans="1:78" ht="129.5" customHeight="1" x14ac:dyDescent="0.2">
      <c r="A911" s="1915"/>
      <c r="B911" s="1818"/>
      <c r="C911" s="1910"/>
      <c r="D911" s="1820"/>
      <c r="E911" s="1004"/>
      <c r="F911" s="1759"/>
      <c r="G911" s="1191"/>
      <c r="H911" s="1013"/>
      <c r="I911" s="1774"/>
      <c r="J911" s="1767"/>
      <c r="K911" s="1013"/>
      <c r="L911" s="1191"/>
      <c r="M911" s="1169"/>
      <c r="N911" s="1191"/>
      <c r="O911" s="1191"/>
      <c r="P911" s="1191"/>
      <c r="Q911" s="1827"/>
      <c r="R911" s="1774"/>
      <c r="S911" s="1825"/>
      <c r="T911" s="1774"/>
      <c r="U911" s="1825"/>
      <c r="V911" s="1774"/>
      <c r="W911" s="1825"/>
      <c r="X911" s="1769"/>
      <c r="Y911" s="1825"/>
      <c r="Z911" s="1825"/>
      <c r="AA911" s="1769"/>
      <c r="AB911" s="961">
        <v>3</v>
      </c>
      <c r="AC911" s="761" t="s">
        <v>1571</v>
      </c>
      <c r="AD911" s="761">
        <v>3</v>
      </c>
      <c r="AE911" s="761" t="s">
        <v>1480</v>
      </c>
      <c r="AF911" s="816" t="str">
        <f t="shared" si="75"/>
        <v>Probabilidad</v>
      </c>
      <c r="AG911" s="751" t="s">
        <v>221</v>
      </c>
      <c r="AH911" s="790">
        <f t="shared" si="76"/>
        <v>0.25</v>
      </c>
      <c r="AI911" s="751" t="s">
        <v>222</v>
      </c>
      <c r="AJ911" s="790">
        <f t="shared" si="77"/>
        <v>0.15</v>
      </c>
      <c r="AK911" s="814">
        <f t="shared" si="78"/>
        <v>0.4</v>
      </c>
      <c r="AL911" s="817">
        <f>IFERROR(IF(AND(AF910="Probabilidad",AF911="Probabilidad"),(AL910-(+AL910*AK911)),IF(AND(AF910="Impacto",AF911="Probabilidad"),(AL909-(+AL909*AK911)),IF(AF911="Impacto",AL910,""))),"")</f>
        <v>0.28799999999999998</v>
      </c>
      <c r="AM911" s="817">
        <f>IFERROR(IF(AND(AF910="Impacto",AF911="Impacto"),(AM910-(+AM910*AK911)),IF(AND(AF910="Probabilidad",AF911="Impacto"),(AM909-(+AM909*AK911)),IF(AF911="Probabilidad",AM910,""))),"")</f>
        <v>0.44999999999999996</v>
      </c>
      <c r="AN911" s="751" t="s">
        <v>859</v>
      </c>
      <c r="AO911" s="751" t="s">
        <v>245</v>
      </c>
      <c r="AP911" s="751" t="s">
        <v>241</v>
      </c>
      <c r="AQ911" s="751" t="s">
        <v>226</v>
      </c>
      <c r="AR911" s="1013"/>
      <c r="AS911" s="1767"/>
      <c r="AT911" s="1767"/>
      <c r="AU911" s="1769"/>
      <c r="AV911" s="1767"/>
      <c r="AW911" s="1767"/>
      <c r="AX911" s="1769"/>
      <c r="AY911" s="1769"/>
      <c r="AZ911" s="1769"/>
      <c r="BA911" s="1774"/>
      <c r="BB911" s="788"/>
      <c r="BC911" s="788"/>
      <c r="BD911" s="781" t="str">
        <f t="shared" si="74"/>
        <v/>
      </c>
      <c r="BE911" s="761"/>
      <c r="BF911" s="761"/>
      <c r="BG911" s="761"/>
      <c r="BH911" s="761"/>
      <c r="BI911" s="788"/>
      <c r="BJ911" s="788"/>
      <c r="BK911" s="788"/>
      <c r="BL911" s="788"/>
      <c r="BM911" s="755"/>
      <c r="BN911" s="755"/>
      <c r="BO911" s="755"/>
      <c r="BP911" s="755"/>
      <c r="BQ911" s="969"/>
      <c r="BR911" s="970"/>
      <c r="BS911" s="971"/>
      <c r="BT911" s="971"/>
      <c r="BU911" s="1051"/>
      <c r="BV911" s="1191"/>
      <c r="BW911" s="1191"/>
      <c r="BX911" s="1837"/>
      <c r="BY911" s="1853"/>
      <c r="BZ911" s="998"/>
    </row>
    <row r="912" spans="1:78" ht="135.5" customHeight="1" x14ac:dyDescent="0.2">
      <c r="A912" s="1915"/>
      <c r="B912" s="1818"/>
      <c r="C912" s="1910"/>
      <c r="D912" s="1820"/>
      <c r="E912" s="1004"/>
      <c r="F912" s="1759"/>
      <c r="G912" s="1191"/>
      <c r="H912" s="1013"/>
      <c r="I912" s="1774"/>
      <c r="J912" s="1767"/>
      <c r="K912" s="1013"/>
      <c r="L912" s="1191"/>
      <c r="M912" s="1169"/>
      <c r="N912" s="1191"/>
      <c r="O912" s="1191"/>
      <c r="P912" s="1191"/>
      <c r="Q912" s="1827"/>
      <c r="R912" s="1774"/>
      <c r="S912" s="1825"/>
      <c r="T912" s="1774"/>
      <c r="U912" s="1825"/>
      <c r="V912" s="1774"/>
      <c r="W912" s="1825"/>
      <c r="X912" s="1769"/>
      <c r="Y912" s="1825"/>
      <c r="Z912" s="1825"/>
      <c r="AA912" s="1769"/>
      <c r="AB912" s="961">
        <v>4</v>
      </c>
      <c r="AC912" s="761" t="s">
        <v>2305</v>
      </c>
      <c r="AD912" s="761">
        <v>2</v>
      </c>
      <c r="AE912" s="761" t="s">
        <v>1403</v>
      </c>
      <c r="AF912" s="816" t="str">
        <f t="shared" si="75"/>
        <v>Probabilidad</v>
      </c>
      <c r="AG912" s="751" t="s">
        <v>221</v>
      </c>
      <c r="AH912" s="790">
        <f t="shared" si="76"/>
        <v>0.25</v>
      </c>
      <c r="AI912" s="751" t="s">
        <v>734</v>
      </c>
      <c r="AJ912" s="790">
        <f t="shared" si="77"/>
        <v>0.25</v>
      </c>
      <c r="AK912" s="814">
        <f t="shared" si="78"/>
        <v>0.5</v>
      </c>
      <c r="AL912" s="817">
        <f>IFERROR(IF(AND(AF911="Probabilidad",AF912="Probabilidad"),(AL911-(+AL911*AK912)),IF(AND(AF911="Impacto",AF912="Probabilidad"),(AL910-(+AL910*AK912)),IF(AF912="Impacto",AL911,""))),"")</f>
        <v>0.14399999999999999</v>
      </c>
      <c r="AM912" s="817">
        <f>IFERROR(IF(AND(AF911="Impacto",AF912="Impacto"),(AM911-(+AM911*AK912)),IF(AND(AF911="Probabilidad",AF912="Impacto"),(AM910-(+AM910*AK912)),IF(AF912="Probabilidad",AM911,""))),"")</f>
        <v>0.44999999999999996</v>
      </c>
      <c r="AN912" s="751" t="s">
        <v>223</v>
      </c>
      <c r="AO912" s="751" t="s">
        <v>443</v>
      </c>
      <c r="AP912" s="751" t="s">
        <v>241</v>
      </c>
      <c r="AQ912" s="751" t="s">
        <v>226</v>
      </c>
      <c r="AR912" s="1013"/>
      <c r="AS912" s="1767"/>
      <c r="AT912" s="1767"/>
      <c r="AU912" s="1769"/>
      <c r="AV912" s="1767"/>
      <c r="AW912" s="1767"/>
      <c r="AX912" s="1769"/>
      <c r="AY912" s="1769"/>
      <c r="AZ912" s="1769"/>
      <c r="BA912" s="1774"/>
      <c r="BB912" s="788"/>
      <c r="BC912" s="788"/>
      <c r="BD912" s="781" t="str">
        <f t="shared" si="74"/>
        <v/>
      </c>
      <c r="BE912" s="761"/>
      <c r="BF912" s="761"/>
      <c r="BG912" s="761"/>
      <c r="BH912" s="761"/>
      <c r="BI912" s="788"/>
      <c r="BJ912" s="788"/>
      <c r="BK912" s="788"/>
      <c r="BL912" s="788"/>
      <c r="BM912" s="755"/>
      <c r="BN912" s="755"/>
      <c r="BO912" s="755"/>
      <c r="BP912" s="755"/>
      <c r="BQ912" s="969"/>
      <c r="BR912" s="970"/>
      <c r="BS912" s="971"/>
      <c r="BT912" s="971"/>
      <c r="BU912" s="1051"/>
      <c r="BV912" s="1191"/>
      <c r="BW912" s="1191"/>
      <c r="BX912" s="1837"/>
      <c r="BY912" s="1853"/>
      <c r="BZ912" s="998"/>
    </row>
    <row r="913" spans="1:78" ht="160.25" customHeight="1" x14ac:dyDescent="0.2">
      <c r="A913" s="1915"/>
      <c r="B913" s="1818"/>
      <c r="C913" s="1910"/>
      <c r="D913" s="1820"/>
      <c r="E913" s="1004"/>
      <c r="F913" s="1759"/>
      <c r="G913" s="1191"/>
      <c r="H913" s="1013"/>
      <c r="I913" s="1774"/>
      <c r="J913" s="1767"/>
      <c r="K913" s="1013"/>
      <c r="L913" s="1191"/>
      <c r="M913" s="1169"/>
      <c r="N913" s="1191"/>
      <c r="O913" s="1191"/>
      <c r="P913" s="1191"/>
      <c r="Q913" s="1827"/>
      <c r="R913" s="1774"/>
      <c r="S913" s="1825"/>
      <c r="T913" s="1774"/>
      <c r="U913" s="1825"/>
      <c r="V913" s="1774"/>
      <c r="W913" s="1825"/>
      <c r="X913" s="1769"/>
      <c r="Y913" s="1825"/>
      <c r="Z913" s="1825"/>
      <c r="AA913" s="1769"/>
      <c r="AB913" s="961">
        <v>5</v>
      </c>
      <c r="AC913" s="761" t="s">
        <v>2306</v>
      </c>
      <c r="AD913" s="761">
        <v>2</v>
      </c>
      <c r="AE913" s="761" t="s">
        <v>1403</v>
      </c>
      <c r="AF913" s="816" t="str">
        <f t="shared" si="75"/>
        <v>Impacto</v>
      </c>
      <c r="AG913" s="751" t="s">
        <v>264</v>
      </c>
      <c r="AH913" s="790">
        <f t="shared" si="76"/>
        <v>0.1</v>
      </c>
      <c r="AI913" s="751" t="s">
        <v>222</v>
      </c>
      <c r="AJ913" s="790">
        <f t="shared" si="77"/>
        <v>0.15</v>
      </c>
      <c r="AK913" s="814">
        <f t="shared" si="78"/>
        <v>0.25</v>
      </c>
      <c r="AL913" s="817">
        <f>IFERROR(IF(AND(AF912="Probabilidad",AF913="Probabilidad"),(AL912-(+AL912*AK913)),IF(AND(AF912="Impacto",AF913="Probabilidad"),(AL911-(+AL911*AK913)),IF(AF913="Impacto",AL912,""))),"")</f>
        <v>0.14399999999999999</v>
      </c>
      <c r="AM913" s="817">
        <f>IFERROR(IF(AND(AF912="Impacto",AF913="Impacto"),(AM912-(+AM912*AK913)),IF(AND(AF912="Probabilidad",AF913="Impacto"),(AM911-(+AM911*AK913)),IF(AF913="Probabilidad",AM912,""))),"")</f>
        <v>0.33749999999999997</v>
      </c>
      <c r="AN913" s="751" t="s">
        <v>223</v>
      </c>
      <c r="AO913" s="751" t="s">
        <v>291</v>
      </c>
      <c r="AP913" s="751" t="s">
        <v>241</v>
      </c>
      <c r="AQ913" s="751" t="s">
        <v>226</v>
      </c>
      <c r="AR913" s="1013"/>
      <c r="AS913" s="1767"/>
      <c r="AT913" s="1767"/>
      <c r="AU913" s="1769"/>
      <c r="AV913" s="1767"/>
      <c r="AW913" s="1767"/>
      <c r="AX913" s="1769"/>
      <c r="AY913" s="1769"/>
      <c r="AZ913" s="1769"/>
      <c r="BA913" s="1774"/>
      <c r="BB913" s="788"/>
      <c r="BC913" s="788"/>
      <c r="BD913" s="781" t="str">
        <f t="shared" si="74"/>
        <v/>
      </c>
      <c r="BE913" s="761"/>
      <c r="BF913" s="761"/>
      <c r="BG913" s="761"/>
      <c r="BH913" s="761"/>
      <c r="BI913" s="788"/>
      <c r="BJ913" s="788"/>
      <c r="BK913" s="788"/>
      <c r="BL913" s="788"/>
      <c r="BM913" s="755"/>
      <c r="BN913" s="755"/>
      <c r="BO913" s="755"/>
      <c r="BP913" s="755"/>
      <c r="BQ913" s="969"/>
      <c r="BR913" s="970"/>
      <c r="BS913" s="971"/>
      <c r="BT913" s="971"/>
      <c r="BU913" s="1051"/>
      <c r="BV913" s="1191"/>
      <c r="BW913" s="1191"/>
      <c r="BX913" s="1837"/>
      <c r="BY913" s="1853"/>
      <c r="BZ913" s="998"/>
    </row>
    <row r="914" spans="1:78" ht="17" thickBot="1" x14ac:dyDescent="0.25">
      <c r="A914" s="1915"/>
      <c r="B914" s="1818"/>
      <c r="C914" s="1910"/>
      <c r="D914" s="1821"/>
      <c r="E914" s="1005"/>
      <c r="F914" s="1760"/>
      <c r="G914" s="1192"/>
      <c r="H914" s="1014"/>
      <c r="I914" s="1775"/>
      <c r="J914" s="1768"/>
      <c r="K914" s="1014"/>
      <c r="L914" s="1192"/>
      <c r="M914" s="1170"/>
      <c r="N914" s="1192"/>
      <c r="O914" s="1192"/>
      <c r="P914" s="1192"/>
      <c r="Q914" s="1828"/>
      <c r="R914" s="1775"/>
      <c r="S914" s="1826"/>
      <c r="T914" s="1775"/>
      <c r="U914" s="1826"/>
      <c r="V914" s="1775"/>
      <c r="W914" s="1826"/>
      <c r="X914" s="1770"/>
      <c r="Y914" s="1826"/>
      <c r="Z914" s="1826"/>
      <c r="AA914" s="1770"/>
      <c r="AB914" s="962">
        <v>6</v>
      </c>
      <c r="AC914" s="752"/>
      <c r="AD914" s="752"/>
      <c r="AE914" s="752"/>
      <c r="AF914" s="972" t="str">
        <f t="shared" si="75"/>
        <v/>
      </c>
      <c r="AG914" s="978"/>
      <c r="AH914" s="887" t="str">
        <f t="shared" si="76"/>
        <v/>
      </c>
      <c r="AI914" s="978"/>
      <c r="AJ914" s="887" t="str">
        <f t="shared" si="77"/>
        <v/>
      </c>
      <c r="AK914" s="889" t="str">
        <f t="shared" si="78"/>
        <v/>
      </c>
      <c r="AL914" s="817" t="str">
        <f>IFERROR(IF(AND(AF913="Probabilidad",AF914="Probabilidad"),(AL913-(+AL913*AK914)),IF(AND(AF913="Impacto",AF914="Probabilidad"),(AL912-(+AL912*AK914)),IF(AF914="Impacto",AL913,""))),"")</f>
        <v/>
      </c>
      <c r="AM914" s="817" t="str">
        <f>IFERROR(IF(AND(AF913="Impacto",AF914="Impacto"),(AM913-(+AM913*AK914)),IF(AND(AF913="Probabilidad",AF914="Impacto"),(AM912-(+AM912*AK914)),IF(AF914="Probabilidad",AM913,""))),"")</f>
        <v/>
      </c>
      <c r="AN914" s="51"/>
      <c r="AO914" s="51"/>
      <c r="AP914" s="51"/>
      <c r="AQ914" s="51"/>
      <c r="AR914" s="1014"/>
      <c r="AS914" s="1768"/>
      <c r="AT914" s="1768"/>
      <c r="AU914" s="1770"/>
      <c r="AV914" s="1768"/>
      <c r="AW914" s="1768"/>
      <c r="AX914" s="1770"/>
      <c r="AY914" s="1770"/>
      <c r="AZ914" s="1770"/>
      <c r="BA914" s="1775"/>
      <c r="BB914" s="873"/>
      <c r="BC914" s="873"/>
      <c r="BD914" s="767" t="str">
        <f t="shared" si="74"/>
        <v/>
      </c>
      <c r="BE914" s="752"/>
      <c r="BF914" s="752"/>
      <c r="BG914" s="752"/>
      <c r="BH914" s="752"/>
      <c r="BI914" s="873"/>
      <c r="BJ914" s="873"/>
      <c r="BK914" s="873"/>
      <c r="BL914" s="873"/>
      <c r="BM914" s="826"/>
      <c r="BN914" s="826"/>
      <c r="BO914" s="826"/>
      <c r="BP914" s="826"/>
      <c r="BQ914" s="973"/>
      <c r="BR914" s="974"/>
      <c r="BS914" s="975"/>
      <c r="BT914" s="975"/>
      <c r="BU914" s="1052"/>
      <c r="BV914" s="1192"/>
      <c r="BW914" s="1192"/>
      <c r="BX914" s="1838"/>
      <c r="BY914" s="1854"/>
      <c r="BZ914" s="999"/>
    </row>
    <row r="915" spans="1:78" ht="160.25" customHeight="1" x14ac:dyDescent="0.2">
      <c r="A915" s="1915"/>
      <c r="B915" s="1818"/>
      <c r="C915" s="1910"/>
      <c r="D915" s="1000" t="s">
        <v>1387</v>
      </c>
      <c r="E915" s="1003" t="s">
        <v>1098</v>
      </c>
      <c r="F915" s="1006">
        <v>10</v>
      </c>
      <c r="G915" s="1075" t="s">
        <v>2361</v>
      </c>
      <c r="H915" s="1012" t="s">
        <v>1247</v>
      </c>
      <c r="I915" s="1015" t="s">
        <v>1215</v>
      </c>
      <c r="J915" s="1812" t="str">
        <f>IF(D915="","",IF(D915="RG",[1]Árbol!A926,IF(D915="RIC",[1]Árbol!A926,IF(D915="RLAFT",[1]Árbol!A926,IF(D915="RF",[1]Árbol!A926,IF(I915="","",(CONCATENATE(I915," ",$M$3," ",G915," ",$M$4," ",O915," ",$M$5," ",N915))))))))</f>
        <v xml:space="preserve">Pérdida de Disponibilidad de Fileserver de OCDI
FIleserver disciplianrio_Juzgamiento  1. Perdida o acceso no autorizado a la información 
2. Fallas Humanas
3. Incumplimiento en el mantenimiento del fileserver - nube  1. Ausencia de copias de respaldo 
2. Desconocimiento de politicas de seguridad de la información
3. Ausencia de mantenimiento al fileserver - nube
4. Ausencia de control de acceso </v>
      </c>
      <c r="K915" s="1012" t="s">
        <v>313</v>
      </c>
      <c r="L915" s="1075" t="s">
        <v>562</v>
      </c>
      <c r="M915" s="1168" t="s">
        <v>1389</v>
      </c>
      <c r="N915" s="1075" t="s">
        <v>2364</v>
      </c>
      <c r="O915" s="1075" t="s">
        <v>2365</v>
      </c>
      <c r="P915" s="1075" t="s">
        <v>1392</v>
      </c>
      <c r="Q915" s="1133" t="s">
        <v>1392</v>
      </c>
      <c r="R915" s="1015" t="s">
        <v>340</v>
      </c>
      <c r="S915" s="1824">
        <f>IF(R915="Muy Alta",100%,IF(R915="Alta",80%,IF(R915="Media",60%,IF(R915="Baja",40%,IF(R915="Muy Baja",20%,"")))))</f>
        <v>0.8</v>
      </c>
      <c r="T915" s="1015" t="s">
        <v>317</v>
      </c>
      <c r="U915" s="1824">
        <f>IF(T915="Catastrófico",100%,IF(T915="Mayor",80%,IF(T915="Moderado",60%,IF(T915="Menor",40%,IF(T915="Leve",20%,"")))))</f>
        <v>0.2</v>
      </c>
      <c r="V915" s="1015" t="s">
        <v>218</v>
      </c>
      <c r="W915" s="1824">
        <f>IF(V915="Catastrófico",100%,IF(V915="Mayor",80%,IF(V915="Moderado",60%,IF(V915="Menor",40%,IF(V915="Leve",20%,"")))))</f>
        <v>0.6</v>
      </c>
      <c r="X915" s="1032" t="str">
        <f>IF(Y915=100%,"Catastrófico",IF(Y915=80%,"Mayor",IF(Y915=60%,"Moderado",IF(Y915=40%,"Menor",IF(Y915=20%,"Leve","")))))</f>
        <v>Moderado</v>
      </c>
      <c r="Y915" s="1824">
        <f>IF(AND(U915="",W915=""),"",MAX(U915,W915))</f>
        <v>0.6</v>
      </c>
      <c r="Z915" s="1824" t="str">
        <f>CONCATENATE(R915,X915)</f>
        <v>AltaModerado</v>
      </c>
      <c r="AA915" s="1032" t="str">
        <f>IF(Z915="Muy AltaLeve","Alto",IF(Z915="Muy AltaMenor","Alto",IF(Z915="Muy AltaModerado","Alto",IF(Z915="Muy AltaMayor","Alto",IF(Z915="Muy AltaCatastrófico","Extremo",IF(Z915="AltaLeve","Moderado",IF(Z915="AltaMenor","Moderado",IF(Z915="AltaModerado","Alto",IF(Z915="AltaMayor","Alto",IF(Z915="AltaCatastrófico","Extremo",IF(Z915="MediaLeve","Moderado",IF(Z915="MediaMenor","Moderado",IF(Z915="MediaModerado","Moderado",IF(Z915="MediaMayor","Alto",IF(Z915="MediaCatastrófico","Extremo",IF(Z915="BajaLeve","Bajo",IF(Z915="BajaMenor","Moderado",IF(Z915="BajaModerado","Moderado",IF(Z915="BajaMayor","Alto",IF(Z915="BajaCatastrófico","Extremo",IF(Z915="Muy BajaLeve","Bajo",IF(Z915="Muy BajaMenor","Bajo",IF(Z915="Muy BajaModerado","Moderado",IF(Z915="Muy BajaMayor","Alto",IF(Z915="Muy BajaCatastrófico","Extremo","")))))))))))))))))))))))))</f>
        <v>Alto</v>
      </c>
      <c r="AB915" s="354">
        <v>1</v>
      </c>
      <c r="AC915" s="302" t="s">
        <v>2366</v>
      </c>
      <c r="AD915" s="302">
        <v>4</v>
      </c>
      <c r="AE915" s="302" t="s">
        <v>1656</v>
      </c>
      <c r="AF915" s="334" t="str">
        <f t="shared" si="75"/>
        <v>Probabilidad</v>
      </c>
      <c r="AG915" s="335" t="s">
        <v>221</v>
      </c>
      <c r="AH915" s="787">
        <f t="shared" si="76"/>
        <v>0.25</v>
      </c>
      <c r="AI915" s="335" t="s">
        <v>222</v>
      </c>
      <c r="AJ915" s="787">
        <f t="shared" si="77"/>
        <v>0.15</v>
      </c>
      <c r="AK915" s="101">
        <f t="shared" si="78"/>
        <v>0.4</v>
      </c>
      <c r="AL915" s="336">
        <f>IFERROR(IF(AF915="Probabilidad",(S915-(+S915*AK915)),IF(AF915="Impacto",S915,"")),"")</f>
        <v>0.48</v>
      </c>
      <c r="AM915" s="336">
        <f>IFERROR(IF(AF915="Impacto",(Y915-(+Y915*AK915)),IF(AF915="Probabilidad",Y915,"")),"")</f>
        <v>0.6</v>
      </c>
      <c r="AN915" s="50" t="s">
        <v>223</v>
      </c>
      <c r="AO915" s="50" t="s">
        <v>291</v>
      </c>
      <c r="AP915" s="50" t="s">
        <v>241</v>
      </c>
      <c r="AQ915" s="50" t="s">
        <v>226</v>
      </c>
      <c r="AR915" s="1764" t="s">
        <v>2272</v>
      </c>
      <c r="AS915" s="1035">
        <f>S915</f>
        <v>0.8</v>
      </c>
      <c r="AT915" s="1035">
        <f>IF(AL915="","",MIN(AL915:AL920))</f>
        <v>0.10079999999999999</v>
      </c>
      <c r="AU915" s="1032" t="str">
        <f>IFERROR(IF(AT915="","",IF(AT915&lt;=0.2,"Muy Baja",IF(AT915&lt;=0.4,"Baja",IF(AT915&lt;=0.6,"Media",IF(AT915&lt;=0.8,"Alta","Muy Alta"))))),"")</f>
        <v>Muy Baja</v>
      </c>
      <c r="AV915" s="1035">
        <f>Y915</f>
        <v>0.6</v>
      </c>
      <c r="AW915" s="1035">
        <f>IF(AM915="","",MIN(AM915:AM920))</f>
        <v>0.33749999999999997</v>
      </c>
      <c r="AX915" s="1032" t="str">
        <f>IFERROR(IF(AW915="","",IF(AW915&lt;=0.2,"Leve",IF(AW915&lt;=0.4,"Menor",IF(AW915&lt;=0.6,"Moderado",IF(AW915&lt;=0.8,"Mayor","Catastrófico"))))),"")</f>
        <v>Menor</v>
      </c>
      <c r="AY915" s="1032" t="str">
        <f>AA915</f>
        <v>Alto</v>
      </c>
      <c r="AZ915" s="1032" t="str">
        <f>IFERROR(IF(OR(AND(AU915="Muy Baja",AX915="Leve"),AND(AU915="Muy Baja",AX915="Menor"),AND(AU915="Baja",AX915="Leve")),"Bajo",IF(OR(AND(AU915="Muy baja",AX915="Moderado"),AND(AU915="Baja",AX915="Menor"),AND(AU915="Baja",AX915="Moderado"),AND(AU915="Media",AX915="Leve"),AND(AU915="Media",AX915="Menor"),AND(AU915="Media",AX915="Moderado"),AND(AU915="Alta",AX915="Leve"),AND(AU915="Alta",AX915="Menor")),"Moderado",IF(OR(AND(AU915="Muy Baja",AX915="Mayor"),AND(AU915="Baja",AX915="Mayor"),AND(AU915="Media",AX915="Mayor"),AND(AU915="Alta",AX915="Moderado"),AND(AU915="Alta",AX915="Mayor"),AND(AU915="Muy Alta",AX915="Leve"),AND(AU915="Muy Alta",AX915="Menor"),AND(AU915="Muy Alta",AX915="Moderado"),AND(AU915="Muy Alta",AX915="Mayor")),"Alto",IF(OR(AND(AU915="Muy Baja",AX915="Catastrófico"),AND(AU915="Baja",AX915="Catastrófico"),AND(AU915="Media",AX915="Catastrófico"),AND(AU915="Alta",AX915="Catastrófico"),AND(AU915="Muy Alta",AX915="Catastrófico")),"Extremo","")))),"")</f>
        <v>Bajo</v>
      </c>
      <c r="BA915" s="1015" t="s">
        <v>255</v>
      </c>
      <c r="BB915" s="216"/>
      <c r="BC915" s="216"/>
      <c r="BD915" s="307" t="str">
        <f t="shared" si="74"/>
        <v/>
      </c>
      <c r="BE915" s="302"/>
      <c r="BF915" s="302"/>
      <c r="BG915" s="302"/>
      <c r="BH915" s="302"/>
      <c r="BI915" s="216"/>
      <c r="BJ915" s="216"/>
      <c r="BK915" s="216"/>
      <c r="BL915" s="216"/>
      <c r="BM915" s="217"/>
      <c r="BN915" s="217"/>
      <c r="BO915" s="217"/>
      <c r="BP915" s="217"/>
      <c r="BQ915" s="102"/>
      <c r="BR915" s="967"/>
      <c r="BS915" s="968"/>
      <c r="BT915" s="968"/>
      <c r="BU915" s="1050"/>
      <c r="BV915" s="1075"/>
      <c r="BW915" s="1075"/>
      <c r="BX915" s="1836"/>
      <c r="BY915" s="1852"/>
      <c r="BZ915" s="997"/>
    </row>
    <row r="916" spans="1:78" ht="160.25" customHeight="1" x14ac:dyDescent="0.2">
      <c r="A916" s="1915"/>
      <c r="B916" s="1818"/>
      <c r="C916" s="1910"/>
      <c r="D916" s="1820"/>
      <c r="E916" s="1004"/>
      <c r="F916" s="1759"/>
      <c r="G916" s="1191"/>
      <c r="H916" s="1013"/>
      <c r="I916" s="1774"/>
      <c r="J916" s="1767"/>
      <c r="K916" s="1013"/>
      <c r="L916" s="1191"/>
      <c r="M916" s="1169"/>
      <c r="N916" s="1191"/>
      <c r="O916" s="1191"/>
      <c r="P916" s="1191"/>
      <c r="Q916" s="1827"/>
      <c r="R916" s="1774"/>
      <c r="S916" s="1825"/>
      <c r="T916" s="1774"/>
      <c r="U916" s="1825"/>
      <c r="V916" s="1774"/>
      <c r="W916" s="1825"/>
      <c r="X916" s="1769"/>
      <c r="Y916" s="1825"/>
      <c r="Z916" s="1825"/>
      <c r="AA916" s="1769"/>
      <c r="AB916" s="961">
        <v>2</v>
      </c>
      <c r="AC916" s="761" t="s">
        <v>2275</v>
      </c>
      <c r="AD916" s="761">
        <v>2.2999999999999998</v>
      </c>
      <c r="AE916" s="761" t="s">
        <v>2281</v>
      </c>
      <c r="AF916" s="816" t="str">
        <f t="shared" si="75"/>
        <v>Impacto</v>
      </c>
      <c r="AG916" s="751" t="s">
        <v>264</v>
      </c>
      <c r="AH916" s="790">
        <f t="shared" si="76"/>
        <v>0.1</v>
      </c>
      <c r="AI916" s="751" t="s">
        <v>222</v>
      </c>
      <c r="AJ916" s="790">
        <f t="shared" si="77"/>
        <v>0.15</v>
      </c>
      <c r="AK916" s="814">
        <f t="shared" si="78"/>
        <v>0.25</v>
      </c>
      <c r="AL916" s="817">
        <f>IFERROR(IF(AND(AF915="Probabilidad",AF916="Probabilidad"),(AL915-(+AL915*AK916)),IF(AF916="Probabilidad",(S915-(+S915*AK916)),IF(AF916="Impacto",AL915,""))),"")</f>
        <v>0.48</v>
      </c>
      <c r="AM916" s="817">
        <f>IFERROR(IF(AND(AF915="Impacto",AF916="Impacto"),(AM915-(+AM915*AK916)),IF(AF916="Impacto",(Y915-(Y915*AK916)),IF(AF916="Probabilidad",AM915,""))),"")</f>
        <v>0.44999999999999996</v>
      </c>
      <c r="AN916" s="751" t="s">
        <v>223</v>
      </c>
      <c r="AO916" s="751" t="s">
        <v>291</v>
      </c>
      <c r="AP916" s="751" t="s">
        <v>241</v>
      </c>
      <c r="AQ916" s="751" t="s">
        <v>226</v>
      </c>
      <c r="AR916" s="1013"/>
      <c r="AS916" s="1767"/>
      <c r="AT916" s="1767"/>
      <c r="AU916" s="1769"/>
      <c r="AV916" s="1767"/>
      <c r="AW916" s="1767"/>
      <c r="AX916" s="1769"/>
      <c r="AY916" s="1769"/>
      <c r="AZ916" s="1769"/>
      <c r="BA916" s="1774"/>
      <c r="BB916" s="788"/>
      <c r="BC916" s="788"/>
      <c r="BD916" s="781" t="str">
        <f t="shared" si="74"/>
        <v/>
      </c>
      <c r="BE916" s="761"/>
      <c r="BF916" s="761"/>
      <c r="BG916" s="761"/>
      <c r="BH916" s="761"/>
      <c r="BI916" s="788"/>
      <c r="BJ916" s="788"/>
      <c r="BK916" s="788"/>
      <c r="BL916" s="788"/>
      <c r="BM916" s="755"/>
      <c r="BN916" s="755"/>
      <c r="BO916" s="755"/>
      <c r="BP916" s="755"/>
      <c r="BQ916" s="969"/>
      <c r="BR916" s="970"/>
      <c r="BS916" s="971"/>
      <c r="BT916" s="971"/>
      <c r="BU916" s="1051"/>
      <c r="BV916" s="1191"/>
      <c r="BW916" s="1191"/>
      <c r="BX916" s="1837"/>
      <c r="BY916" s="1853"/>
      <c r="BZ916" s="998"/>
    </row>
    <row r="917" spans="1:78" ht="129.5" customHeight="1" x14ac:dyDescent="0.2">
      <c r="A917" s="1915"/>
      <c r="B917" s="1818"/>
      <c r="C917" s="1910"/>
      <c r="D917" s="1820"/>
      <c r="E917" s="1004"/>
      <c r="F917" s="1759"/>
      <c r="G917" s="1191"/>
      <c r="H917" s="1013"/>
      <c r="I917" s="1774"/>
      <c r="J917" s="1767"/>
      <c r="K917" s="1013"/>
      <c r="L917" s="1191"/>
      <c r="M917" s="1169"/>
      <c r="N917" s="1191"/>
      <c r="O917" s="1191"/>
      <c r="P917" s="1191"/>
      <c r="Q917" s="1827"/>
      <c r="R917" s="1774"/>
      <c r="S917" s="1825"/>
      <c r="T917" s="1774"/>
      <c r="U917" s="1825"/>
      <c r="V917" s="1774"/>
      <c r="W917" s="1825"/>
      <c r="X917" s="1769"/>
      <c r="Y917" s="1825"/>
      <c r="Z917" s="1825"/>
      <c r="AA917" s="1769"/>
      <c r="AB917" s="961">
        <v>3</v>
      </c>
      <c r="AC917" s="761" t="s">
        <v>1571</v>
      </c>
      <c r="AD917" s="761">
        <v>2</v>
      </c>
      <c r="AE917" s="761" t="s">
        <v>1480</v>
      </c>
      <c r="AF917" s="816" t="str">
        <f t="shared" si="75"/>
        <v>Probabilidad</v>
      </c>
      <c r="AG917" s="751" t="s">
        <v>281</v>
      </c>
      <c r="AH917" s="790">
        <f t="shared" si="76"/>
        <v>0.15</v>
      </c>
      <c r="AI917" s="751" t="s">
        <v>222</v>
      </c>
      <c r="AJ917" s="790">
        <f t="shared" si="77"/>
        <v>0.15</v>
      </c>
      <c r="AK917" s="814">
        <f t="shared" si="78"/>
        <v>0.3</v>
      </c>
      <c r="AL917" s="817">
        <f>IFERROR(IF(AND(AF916="Probabilidad",AF917="Probabilidad"),(AL916-(+AL916*AK917)),IF(AND(AF916="Impacto",AF917="Probabilidad"),(AL915-(+AL915*AK917)),IF(AF917="Impacto",AL916,""))),"")</f>
        <v>0.33599999999999997</v>
      </c>
      <c r="AM917" s="817">
        <f>IFERROR(IF(AND(AF916="Impacto",AF917="Impacto"),(AM916-(+AM916*AK917)),IF(AND(AF916="Probabilidad",AF917="Impacto"),(AM915-(+AM915*AK917)),IF(AF917="Probabilidad",AM916,""))),"")</f>
        <v>0.44999999999999996</v>
      </c>
      <c r="AN917" s="751" t="s">
        <v>859</v>
      </c>
      <c r="AO917" s="751" t="s">
        <v>245</v>
      </c>
      <c r="AP917" s="751" t="s">
        <v>241</v>
      </c>
      <c r="AQ917" s="751" t="s">
        <v>226</v>
      </c>
      <c r="AR917" s="1013"/>
      <c r="AS917" s="1767"/>
      <c r="AT917" s="1767"/>
      <c r="AU917" s="1769"/>
      <c r="AV917" s="1767"/>
      <c r="AW917" s="1767"/>
      <c r="AX917" s="1769"/>
      <c r="AY917" s="1769"/>
      <c r="AZ917" s="1769"/>
      <c r="BA917" s="1774"/>
      <c r="BB917" s="788"/>
      <c r="BC917" s="788"/>
      <c r="BD917" s="781" t="str">
        <f t="shared" si="74"/>
        <v/>
      </c>
      <c r="BE917" s="761"/>
      <c r="BF917" s="761"/>
      <c r="BG917" s="761"/>
      <c r="BH917" s="761"/>
      <c r="BI917" s="788"/>
      <c r="BJ917" s="788"/>
      <c r="BK917" s="788"/>
      <c r="BL917" s="788"/>
      <c r="BM917" s="755"/>
      <c r="BN917" s="755"/>
      <c r="BO917" s="755"/>
      <c r="BP917" s="755"/>
      <c r="BQ917" s="969"/>
      <c r="BR917" s="970"/>
      <c r="BS917" s="971"/>
      <c r="BT917" s="971"/>
      <c r="BU917" s="1051"/>
      <c r="BV917" s="1191"/>
      <c r="BW917" s="1191"/>
      <c r="BX917" s="1837"/>
      <c r="BY917" s="1853"/>
      <c r="BZ917" s="998"/>
    </row>
    <row r="918" spans="1:78" ht="111.5" customHeight="1" x14ac:dyDescent="0.2">
      <c r="A918" s="1915"/>
      <c r="B918" s="1818"/>
      <c r="C918" s="1910"/>
      <c r="D918" s="1820"/>
      <c r="E918" s="1004"/>
      <c r="F918" s="1759"/>
      <c r="G918" s="1191"/>
      <c r="H918" s="1013"/>
      <c r="I918" s="1774"/>
      <c r="J918" s="1767"/>
      <c r="K918" s="1013"/>
      <c r="L918" s="1191"/>
      <c r="M918" s="1169"/>
      <c r="N918" s="1191"/>
      <c r="O918" s="1191"/>
      <c r="P918" s="1191"/>
      <c r="Q918" s="1827"/>
      <c r="R918" s="1774"/>
      <c r="S918" s="1825"/>
      <c r="T918" s="1774"/>
      <c r="U918" s="1825"/>
      <c r="V918" s="1774"/>
      <c r="W918" s="1825"/>
      <c r="X918" s="1769"/>
      <c r="Y918" s="1825"/>
      <c r="Z918" s="1825"/>
      <c r="AA918" s="1769"/>
      <c r="AB918" s="961">
        <v>4</v>
      </c>
      <c r="AC918" s="761" t="s">
        <v>2284</v>
      </c>
      <c r="AD918" s="761" t="s">
        <v>1493</v>
      </c>
      <c r="AE918" s="761" t="s">
        <v>1480</v>
      </c>
      <c r="AF918" s="816" t="str">
        <f t="shared" si="75"/>
        <v>Probabilidad</v>
      </c>
      <c r="AG918" s="751" t="s">
        <v>221</v>
      </c>
      <c r="AH918" s="790">
        <f t="shared" si="76"/>
        <v>0.25</v>
      </c>
      <c r="AI918" s="751" t="s">
        <v>222</v>
      </c>
      <c r="AJ918" s="790">
        <f t="shared" si="77"/>
        <v>0.15</v>
      </c>
      <c r="AK918" s="814">
        <f t="shared" si="78"/>
        <v>0.4</v>
      </c>
      <c r="AL918" s="817">
        <f>IFERROR(IF(AND(AF917="Probabilidad",AF918="Probabilidad"),(AL917-(+AL917*AK918)),IF(AND(AF917="Impacto",AF918="Probabilidad"),(AL916-(+AL916*AK918)),IF(AF918="Impacto",AL917,""))),"")</f>
        <v>0.20159999999999997</v>
      </c>
      <c r="AM918" s="817">
        <f>IFERROR(IF(AND(AF917="Impacto",AF918="Impacto"),(AM917-(+AM917*AK918)),IF(AND(AF917="Probabilidad",AF918="Impacto"),(AM916-(+AM916*AK918)),IF(AF918="Probabilidad",AM917,""))),"")</f>
        <v>0.44999999999999996</v>
      </c>
      <c r="AN918" s="751" t="s">
        <v>859</v>
      </c>
      <c r="AO918" s="751" t="s">
        <v>240</v>
      </c>
      <c r="AP918" s="751" t="s">
        <v>241</v>
      </c>
      <c r="AQ918" s="751" t="s">
        <v>226</v>
      </c>
      <c r="AR918" s="1013"/>
      <c r="AS918" s="1767"/>
      <c r="AT918" s="1767"/>
      <c r="AU918" s="1769"/>
      <c r="AV918" s="1767"/>
      <c r="AW918" s="1767"/>
      <c r="AX918" s="1769"/>
      <c r="AY918" s="1769"/>
      <c r="AZ918" s="1769"/>
      <c r="BA918" s="1774"/>
      <c r="BB918" s="788"/>
      <c r="BC918" s="788"/>
      <c r="BD918" s="781" t="str">
        <f t="shared" si="74"/>
        <v/>
      </c>
      <c r="BE918" s="761"/>
      <c r="BF918" s="761"/>
      <c r="BG918" s="761"/>
      <c r="BH918" s="761"/>
      <c r="BI918" s="788"/>
      <c r="BJ918" s="788"/>
      <c r="BK918" s="788"/>
      <c r="BL918" s="788"/>
      <c r="BM918" s="755"/>
      <c r="BN918" s="755"/>
      <c r="BO918" s="755"/>
      <c r="BP918" s="755"/>
      <c r="BQ918" s="969"/>
      <c r="BR918" s="970"/>
      <c r="BS918" s="971"/>
      <c r="BT918" s="971"/>
      <c r="BU918" s="1051"/>
      <c r="BV918" s="1191"/>
      <c r="BW918" s="1191"/>
      <c r="BX918" s="1837"/>
      <c r="BY918" s="1853"/>
      <c r="BZ918" s="998"/>
    </row>
    <row r="919" spans="1:78" ht="135.5" customHeight="1" x14ac:dyDescent="0.2">
      <c r="A919" s="1915"/>
      <c r="B919" s="1818"/>
      <c r="C919" s="1910"/>
      <c r="D919" s="1820"/>
      <c r="E919" s="1004"/>
      <c r="F919" s="1759"/>
      <c r="G919" s="1191"/>
      <c r="H919" s="1013"/>
      <c r="I919" s="1774"/>
      <c r="J919" s="1767"/>
      <c r="K919" s="1013"/>
      <c r="L919" s="1191"/>
      <c r="M919" s="1169"/>
      <c r="N919" s="1191"/>
      <c r="O919" s="1191"/>
      <c r="P919" s="1191"/>
      <c r="Q919" s="1827"/>
      <c r="R919" s="1774"/>
      <c r="S919" s="1825"/>
      <c r="T919" s="1774"/>
      <c r="U919" s="1825"/>
      <c r="V919" s="1774"/>
      <c r="W919" s="1825"/>
      <c r="X919" s="1769"/>
      <c r="Y919" s="1825"/>
      <c r="Z919" s="1825"/>
      <c r="AA919" s="1769"/>
      <c r="AB919" s="961">
        <v>5</v>
      </c>
      <c r="AC919" s="761" t="s">
        <v>2305</v>
      </c>
      <c r="AD919" s="761">
        <v>2</v>
      </c>
      <c r="AE919" s="761" t="s">
        <v>1403</v>
      </c>
      <c r="AF919" s="816" t="str">
        <f>IF(OR(AG919="Preventivo",AG919="Detectivo"),"Probabilidad",IF(AG919="Correctivo","Impacto",""))</f>
        <v>Probabilidad</v>
      </c>
      <c r="AG919" s="751" t="s">
        <v>221</v>
      </c>
      <c r="AH919" s="790">
        <f>IF(AG919="","",IF(AG919="Preventivo",25%,IF(AG919="Detectivo",15%,IF(AG919="Correctivo",10%))))</f>
        <v>0.25</v>
      </c>
      <c r="AI919" s="751" t="s">
        <v>734</v>
      </c>
      <c r="AJ919" s="790">
        <f t="shared" si="77"/>
        <v>0.25</v>
      </c>
      <c r="AK919" s="814">
        <f t="shared" si="78"/>
        <v>0.5</v>
      </c>
      <c r="AL919" s="817">
        <f>IFERROR(IF(AND(AF918="Probabilidad",AF919="Probabilidad"),(AL918-(+AL918*AK919)),IF(AND(AF918="Impacto",AF919="Probabilidad"),(AL917-(+AL917*AK919)),IF(AF919="Impacto",AL918,""))),"")</f>
        <v>0.10079999999999999</v>
      </c>
      <c r="AM919" s="817">
        <f>IFERROR(IF(AND(AF918="Impacto",AF919="Impacto"),(AM918-(+AM918*AK919)),IF(AND(AF918="Probabilidad",AF919="Impacto"),(AM917-(+AM917*AK919)),IF(AF919="Probabilidad",AM918,""))),"")</f>
        <v>0.44999999999999996</v>
      </c>
      <c r="AN919" s="751" t="s">
        <v>223</v>
      </c>
      <c r="AO919" s="751" t="s">
        <v>443</v>
      </c>
      <c r="AP919" s="751" t="s">
        <v>241</v>
      </c>
      <c r="AQ919" s="751" t="s">
        <v>226</v>
      </c>
      <c r="AR919" s="1013"/>
      <c r="AS919" s="1767"/>
      <c r="AT919" s="1767"/>
      <c r="AU919" s="1769"/>
      <c r="AV919" s="1767"/>
      <c r="AW919" s="1767"/>
      <c r="AX919" s="1769"/>
      <c r="AY919" s="1769"/>
      <c r="AZ919" s="1769"/>
      <c r="BA919" s="1774"/>
      <c r="BB919" s="788"/>
      <c r="BC919" s="788"/>
      <c r="BD919" s="781" t="str">
        <f t="shared" si="74"/>
        <v/>
      </c>
      <c r="BE919" s="761"/>
      <c r="BF919" s="761"/>
      <c r="BG919" s="761"/>
      <c r="BH919" s="761"/>
      <c r="BI919" s="788"/>
      <c r="BJ919" s="788"/>
      <c r="BK919" s="788"/>
      <c r="BL919" s="788"/>
      <c r="BM919" s="755"/>
      <c r="BN919" s="755"/>
      <c r="BO919" s="755"/>
      <c r="BP919" s="755"/>
      <c r="BQ919" s="969"/>
      <c r="BR919" s="970"/>
      <c r="BS919" s="971"/>
      <c r="BT919" s="971"/>
      <c r="BU919" s="1051"/>
      <c r="BV919" s="1191"/>
      <c r="BW919" s="1191"/>
      <c r="BX919" s="1837"/>
      <c r="BY919" s="1853"/>
      <c r="BZ919" s="998"/>
    </row>
    <row r="920" spans="1:78" ht="161" customHeight="1" thickBot="1" x14ac:dyDescent="0.25">
      <c r="A920" s="1915"/>
      <c r="B920" s="1818"/>
      <c r="C920" s="1910"/>
      <c r="D920" s="1821"/>
      <c r="E920" s="1005"/>
      <c r="F920" s="1760"/>
      <c r="G920" s="1192"/>
      <c r="H920" s="1014"/>
      <c r="I920" s="1775"/>
      <c r="J920" s="1768"/>
      <c r="K920" s="1014"/>
      <c r="L920" s="1192"/>
      <c r="M920" s="1170"/>
      <c r="N920" s="1192"/>
      <c r="O920" s="1192"/>
      <c r="P920" s="1192"/>
      <c r="Q920" s="1828"/>
      <c r="R920" s="1775"/>
      <c r="S920" s="1826"/>
      <c r="T920" s="1775"/>
      <c r="U920" s="1826"/>
      <c r="V920" s="1775"/>
      <c r="W920" s="1826"/>
      <c r="X920" s="1770"/>
      <c r="Y920" s="1826"/>
      <c r="Z920" s="1826"/>
      <c r="AA920" s="1770"/>
      <c r="AB920" s="962">
        <v>6</v>
      </c>
      <c r="AC920" s="752" t="s">
        <v>2306</v>
      </c>
      <c r="AD920" s="752">
        <v>2</v>
      </c>
      <c r="AE920" s="752" t="s">
        <v>1403</v>
      </c>
      <c r="AF920" s="936" t="str">
        <f>IF(OR(AG920="Preventivo",AG920="Detectivo"),"Probabilidad",IF(AG920="Correctivo","Impacto",""))</f>
        <v>Impacto</v>
      </c>
      <c r="AG920" s="937" t="s">
        <v>264</v>
      </c>
      <c r="AH920" s="887">
        <f>IF(AG920="","",IF(AG920="Preventivo",25%,IF(AG920="Detectivo",15%,IF(AG920="Correctivo",10%))))</f>
        <v>0.1</v>
      </c>
      <c r="AI920" s="937" t="s">
        <v>222</v>
      </c>
      <c r="AJ920" s="887">
        <f t="shared" si="77"/>
        <v>0.15</v>
      </c>
      <c r="AK920" s="889">
        <f t="shared" si="78"/>
        <v>0.25</v>
      </c>
      <c r="AL920" s="938">
        <f>IFERROR(IF(AND(AF919="Probabilidad",AF920="Probabilidad"),(AL919-(+AL919*AK920)),IF(AND(AF919="Impacto",AF920="Probabilidad"),(AL918-(+AL918*AK920)),IF(AF920="Impacto",AL919,""))),"")</f>
        <v>0.10079999999999999</v>
      </c>
      <c r="AM920" s="938">
        <f>IFERROR(IF(AND(AF919="Impacto",AF920="Impacto"),(AM919-(+AM919*AK920)),IF(AND(AF919="Probabilidad",AF920="Impacto"),(AM918-(+AM918*AK920)),IF(AF920="Probabilidad",AM919,""))),"")</f>
        <v>0.33749999999999997</v>
      </c>
      <c r="AN920" s="51" t="s">
        <v>223</v>
      </c>
      <c r="AO920" s="51" t="s">
        <v>291</v>
      </c>
      <c r="AP920" s="51" t="s">
        <v>241</v>
      </c>
      <c r="AQ920" s="51" t="s">
        <v>226</v>
      </c>
      <c r="AR920" s="1014"/>
      <c r="AS920" s="1768"/>
      <c r="AT920" s="1768"/>
      <c r="AU920" s="1770"/>
      <c r="AV920" s="1768"/>
      <c r="AW920" s="1768"/>
      <c r="AX920" s="1770"/>
      <c r="AY920" s="1770"/>
      <c r="AZ920" s="1770"/>
      <c r="BA920" s="1775"/>
      <c r="BB920" s="873"/>
      <c r="BC920" s="873"/>
      <c r="BD920" s="767" t="str">
        <f t="shared" si="74"/>
        <v/>
      </c>
      <c r="BE920" s="752"/>
      <c r="BF920" s="752"/>
      <c r="BG920" s="752"/>
      <c r="BH920" s="752"/>
      <c r="BI920" s="873"/>
      <c r="BJ920" s="873"/>
      <c r="BK920" s="873"/>
      <c r="BL920" s="873"/>
      <c r="BM920" s="826"/>
      <c r="BN920" s="826"/>
      <c r="BO920" s="826"/>
      <c r="BP920" s="826"/>
      <c r="BQ920" s="973"/>
      <c r="BR920" s="974"/>
      <c r="BS920" s="975"/>
      <c r="BT920" s="975"/>
      <c r="BU920" s="1052"/>
      <c r="BV920" s="1192"/>
      <c r="BW920" s="1192"/>
      <c r="BX920" s="1838"/>
      <c r="BY920" s="1854"/>
      <c r="BZ920" s="999"/>
    </row>
    <row r="921" spans="1:78" ht="135.5" customHeight="1" x14ac:dyDescent="0.2">
      <c r="A921" s="1915"/>
      <c r="B921" s="1818"/>
      <c r="C921" s="1910"/>
      <c r="D921" s="1000" t="s">
        <v>1387</v>
      </c>
      <c r="E921" s="1003" t="s">
        <v>1098</v>
      </c>
      <c r="F921" s="1006">
        <v>11</v>
      </c>
      <c r="G921" s="1075" t="s">
        <v>2367</v>
      </c>
      <c r="H921" s="1012" t="s">
        <v>1243</v>
      </c>
      <c r="I921" s="1015" t="s">
        <v>1218</v>
      </c>
      <c r="J921" s="1812" t="str">
        <f>IF(D921="","",IF(D921="RG",[1]Árbol!A932,IF(D921="RIC",[1]Árbol!A932,IF(D921="RLAFT",[1]Árbol!A932,IF(D921="RF",[1]Árbol!A932,IF(I921="","",(CONCATENATE(I921," ",$M$3," ",G921," ",$M$4," ",O921," ",$M$5," ",N921))))))))</f>
        <v xml:space="preserve">Pérdida de confidencialidad e integridad de Equipos de computo  1. Error en el uso
2. Hurto de equipo
3. Uso no autorizado del equipo  1.Ausencia de un eficiente control de cambios en la configuracion
2. Almacenamiento sin proteccion 
3. Copia no controlada
4. Desconocimiento de politicas de seguridad de la información </v>
      </c>
      <c r="K921" s="1012" t="s">
        <v>313</v>
      </c>
      <c r="L921" s="1075" t="s">
        <v>562</v>
      </c>
      <c r="M921" s="1168" t="s">
        <v>1389</v>
      </c>
      <c r="N921" s="1075" t="s">
        <v>2368</v>
      </c>
      <c r="O921" s="1075" t="s">
        <v>2369</v>
      </c>
      <c r="P921" s="1075" t="s">
        <v>1392</v>
      </c>
      <c r="Q921" s="1133" t="s">
        <v>1392</v>
      </c>
      <c r="R921" s="1015" t="s">
        <v>340</v>
      </c>
      <c r="S921" s="1824">
        <f>IF(R921="Muy Alta",100%,IF(R921="Alta",80%,IF(R921="Media",60%,IF(R921="Baja",40%,IF(R921="Muy Baja",20%,"")))))</f>
        <v>0.8</v>
      </c>
      <c r="T921" s="1015" t="s">
        <v>317</v>
      </c>
      <c r="U921" s="1824">
        <f>IF(T921="Catastrófico",100%,IF(T921="Mayor",80%,IF(T921="Moderado",60%,IF(T921="Menor",40%,IF(T921="Leve",20%,"")))))</f>
        <v>0.2</v>
      </c>
      <c r="V921" s="1015" t="s">
        <v>317</v>
      </c>
      <c r="W921" s="1824">
        <f>IF(V921="Catastrófico",100%,IF(V921="Mayor",80%,IF(V921="Moderado",60%,IF(V921="Menor",40%,IF(V921="Leve",20%,"")))))</f>
        <v>0.2</v>
      </c>
      <c r="X921" s="1032" t="str">
        <f>IF(Y921=100%,"Catastrófico",IF(Y921=80%,"Mayor",IF(Y921=60%,"Moderado",IF(Y921=40%,"Menor",IF(Y921=20%,"Leve","")))))</f>
        <v>Leve</v>
      </c>
      <c r="Y921" s="1824">
        <f>IF(AND(U921="",W921=""),"",MAX(U921,W921))</f>
        <v>0.2</v>
      </c>
      <c r="Z921" s="1824" t="str">
        <f>CONCATENATE(R921,X921)</f>
        <v>AltaLeve</v>
      </c>
      <c r="AA921" s="1032" t="str">
        <f>IF(Z921="Muy AltaLeve","Alto",IF(Z921="Muy AltaMenor","Alto",IF(Z921="Muy AltaModerado","Alto",IF(Z921="Muy AltaMayor","Alto",IF(Z921="Muy AltaCatastrófico","Extremo",IF(Z921="AltaLeve","Moderado",IF(Z921="AltaMenor","Moderado",IF(Z921="AltaModerado","Alto",IF(Z921="AltaMayor","Alto",IF(Z921="AltaCatastrófico","Extremo",IF(Z921="MediaLeve","Moderado",IF(Z921="MediaMenor","Moderado",IF(Z921="MediaModerado","Moderado",IF(Z921="MediaMayor","Alto",IF(Z921="MediaCatastrófico","Extremo",IF(Z921="BajaLeve","Bajo",IF(Z921="BajaMenor","Moderado",IF(Z921="BajaModerado","Moderado",IF(Z921="BajaMayor","Alto",IF(Z921="BajaCatastrófico","Extremo",IF(Z921="Muy BajaLeve","Bajo",IF(Z921="Muy BajaMenor","Bajo",IF(Z921="Muy BajaModerado","Moderado",IF(Z921="Muy BajaMayor","Alto",IF(Z921="Muy BajaCatastrófico","Extremo","")))))))))))))))))))))))))</f>
        <v>Moderado</v>
      </c>
      <c r="AB921" s="354">
        <v>1</v>
      </c>
      <c r="AC921" s="302" t="s">
        <v>2327</v>
      </c>
      <c r="AD921" s="302" t="s">
        <v>1493</v>
      </c>
      <c r="AE921" s="302" t="s">
        <v>1656</v>
      </c>
      <c r="AF921" s="334" t="str">
        <f t="shared" ref="AF921:AF956" si="79">IF(OR(AG921="Preventivo",AG921="Detectivo"),"Probabilidad",IF(AG921="Correctivo","Impacto",""))</f>
        <v>Probabilidad</v>
      </c>
      <c r="AG921" s="335" t="s">
        <v>281</v>
      </c>
      <c r="AH921" s="787">
        <f t="shared" ref="AH921:AH956" si="80">IF(AG921="","",IF(AG921="Preventivo",25%,IF(AG921="Detectivo",15%,IF(AG921="Correctivo",10%))))</f>
        <v>0.15</v>
      </c>
      <c r="AI921" s="335" t="s">
        <v>222</v>
      </c>
      <c r="AJ921" s="787">
        <f t="shared" si="77"/>
        <v>0.15</v>
      </c>
      <c r="AK921" s="101">
        <f t="shared" si="78"/>
        <v>0.3</v>
      </c>
      <c r="AL921" s="336">
        <f>IFERROR(IF(AF921="Probabilidad",(S921-(+S921*AK921)),IF(AF921="Impacto",S921,"")),"")</f>
        <v>0.56000000000000005</v>
      </c>
      <c r="AM921" s="336">
        <f>IFERROR(IF(AF921="Impacto",(Y921-(+Y921*AK921)),IF(AF921="Probabilidad",Y921,"")),"")</f>
        <v>0.2</v>
      </c>
      <c r="AN921" s="50" t="s">
        <v>223</v>
      </c>
      <c r="AO921" s="50" t="s">
        <v>377</v>
      </c>
      <c r="AP921" s="50" t="s">
        <v>241</v>
      </c>
      <c r="AQ921" s="50" t="s">
        <v>226</v>
      </c>
      <c r="AR921" s="1764" t="s">
        <v>2254</v>
      </c>
      <c r="AS921" s="1035">
        <f>S921</f>
        <v>0.8</v>
      </c>
      <c r="AT921" s="1035">
        <f>IF(AL921="","",MIN(AL921:AL926))</f>
        <v>0.33600000000000002</v>
      </c>
      <c r="AU921" s="1032" t="str">
        <f>IFERROR(IF(AT921="","",IF(AT921&lt;=0.2,"Muy Baja",IF(AT921&lt;=0.4,"Baja",IF(AT921&lt;=0.6,"Media",IF(AT921&lt;=0.8,"Alta","Muy Alta"))))),"")</f>
        <v>Baja</v>
      </c>
      <c r="AV921" s="1035">
        <f>Y921</f>
        <v>0.2</v>
      </c>
      <c r="AW921" s="1035">
        <f>IF(AM921="","",MIN(AM921:AM926))</f>
        <v>0.2</v>
      </c>
      <c r="AX921" s="1032" t="str">
        <f>IFERROR(IF(AW921="","",IF(AW921&lt;=0.2,"Leve",IF(AW921&lt;=0.4,"Menor",IF(AW921&lt;=0.6,"Moderado",IF(AW921&lt;=0.8,"Mayor","Catastrófico"))))),"")</f>
        <v>Leve</v>
      </c>
      <c r="AY921" s="1032" t="str">
        <f>AA921</f>
        <v>Moderado</v>
      </c>
      <c r="AZ921" s="1032" t="str">
        <f>IFERROR(IF(OR(AND(AU921="Muy Baja",AX921="Leve"),AND(AU921="Muy Baja",AX921="Menor"),AND(AU921="Baja",AX921="Leve")),"Bajo",IF(OR(AND(AU921="Muy baja",AX921="Moderado"),AND(AU921="Baja",AX921="Menor"),AND(AU921="Baja",AX921="Moderado"),AND(AU921="Media",AX921="Leve"),AND(AU921="Media",AX921="Menor"),AND(AU921="Media",AX921="Moderado"),AND(AU921="Alta",AX921="Leve"),AND(AU921="Alta",AX921="Menor")),"Moderado",IF(OR(AND(AU921="Muy Baja",AX921="Mayor"),AND(AU921="Baja",AX921="Mayor"),AND(AU921="Media",AX921="Mayor"),AND(AU921="Alta",AX921="Moderado"),AND(AU921="Alta",AX921="Mayor"),AND(AU921="Muy Alta",AX921="Leve"),AND(AU921="Muy Alta",AX921="Menor"),AND(AU921="Muy Alta",AX921="Moderado"),AND(AU921="Muy Alta",AX921="Mayor")),"Alto",IF(OR(AND(AU921="Muy Baja",AX921="Catastrófico"),AND(AU921="Baja",AX921="Catastrófico"),AND(AU921="Media",AX921="Catastrófico"),AND(AU921="Alta",AX921="Catastrófico"),AND(AU921="Muy Alta",AX921="Catastrófico")),"Extremo","")))),"")</f>
        <v>Bajo</v>
      </c>
      <c r="BA921" s="1015" t="s">
        <v>255</v>
      </c>
      <c r="BB921" s="216"/>
      <c r="BC921" s="216"/>
      <c r="BD921" s="307" t="str">
        <f t="shared" si="74"/>
        <v/>
      </c>
      <c r="BE921" s="302"/>
      <c r="BF921" s="302"/>
      <c r="BG921" s="302"/>
      <c r="BH921" s="302"/>
      <c r="BI921" s="216"/>
      <c r="BJ921" s="216"/>
      <c r="BK921" s="216"/>
      <c r="BL921" s="216"/>
      <c r="BM921" s="217"/>
      <c r="BN921" s="217"/>
      <c r="BO921" s="217"/>
      <c r="BP921" s="217"/>
      <c r="BQ921" s="102"/>
      <c r="BR921" s="967"/>
      <c r="BS921" s="968"/>
      <c r="BT921" s="968"/>
      <c r="BU921" s="1050"/>
      <c r="BV921" s="1075"/>
      <c r="BW921" s="1075"/>
      <c r="BX921" s="1836"/>
      <c r="BY921" s="1852"/>
      <c r="BZ921" s="997"/>
    </row>
    <row r="922" spans="1:78" ht="129.5" customHeight="1" x14ac:dyDescent="0.2">
      <c r="A922" s="1915"/>
      <c r="B922" s="1818"/>
      <c r="C922" s="1910"/>
      <c r="D922" s="1820"/>
      <c r="E922" s="1004"/>
      <c r="F922" s="1759"/>
      <c r="G922" s="1191"/>
      <c r="H922" s="1013"/>
      <c r="I922" s="1774"/>
      <c r="J922" s="1767"/>
      <c r="K922" s="1013"/>
      <c r="L922" s="1191"/>
      <c r="M922" s="1169"/>
      <c r="N922" s="1191"/>
      <c r="O922" s="1191"/>
      <c r="P922" s="1191"/>
      <c r="Q922" s="1827"/>
      <c r="R922" s="1774"/>
      <c r="S922" s="1825"/>
      <c r="T922" s="1774"/>
      <c r="U922" s="1825"/>
      <c r="V922" s="1774"/>
      <c r="W922" s="1825"/>
      <c r="X922" s="1769"/>
      <c r="Y922" s="1825"/>
      <c r="Z922" s="1825"/>
      <c r="AA922" s="1769"/>
      <c r="AB922" s="961">
        <v>2</v>
      </c>
      <c r="AC922" s="761" t="s">
        <v>1571</v>
      </c>
      <c r="AD922" s="761">
        <v>4</v>
      </c>
      <c r="AE922" s="761" t="s">
        <v>1480</v>
      </c>
      <c r="AF922" s="816" t="str">
        <f t="shared" si="79"/>
        <v>Probabilidad</v>
      </c>
      <c r="AG922" s="751" t="s">
        <v>221</v>
      </c>
      <c r="AH922" s="790">
        <f t="shared" si="80"/>
        <v>0.25</v>
      </c>
      <c r="AI922" s="751" t="s">
        <v>222</v>
      </c>
      <c r="AJ922" s="790">
        <f t="shared" si="77"/>
        <v>0.15</v>
      </c>
      <c r="AK922" s="814">
        <f t="shared" si="78"/>
        <v>0.4</v>
      </c>
      <c r="AL922" s="817">
        <f>IFERROR(IF(AND(AF921="Probabilidad",AF922="Probabilidad"),(AL921-(+AL921*AK922)),IF(AF922="Probabilidad",(S921-(+S921*AK922)),IF(AF922="Impacto",AL921,""))),"")</f>
        <v>0.33600000000000002</v>
      </c>
      <c r="AM922" s="817">
        <f>IFERROR(IF(AND(AF921="Impacto",AF922="Impacto"),(AM921-(+AM921*AK922)),IF(AF922="Impacto",(Y921-(Y921*AK922)),IF(AF922="Probabilidad",AM921,""))),"")</f>
        <v>0.2</v>
      </c>
      <c r="AN922" s="751" t="s">
        <v>859</v>
      </c>
      <c r="AO922" s="751" t="s">
        <v>245</v>
      </c>
      <c r="AP922" s="751" t="s">
        <v>241</v>
      </c>
      <c r="AQ922" s="751" t="s">
        <v>226</v>
      </c>
      <c r="AR922" s="1013"/>
      <c r="AS922" s="1767"/>
      <c r="AT922" s="1767"/>
      <c r="AU922" s="1769"/>
      <c r="AV922" s="1767"/>
      <c r="AW922" s="1767"/>
      <c r="AX922" s="1769"/>
      <c r="AY922" s="1769"/>
      <c r="AZ922" s="1769"/>
      <c r="BA922" s="1774"/>
      <c r="BB922" s="788"/>
      <c r="BC922" s="788"/>
      <c r="BD922" s="781" t="str">
        <f t="shared" si="74"/>
        <v/>
      </c>
      <c r="BE922" s="761"/>
      <c r="BF922" s="761"/>
      <c r="BG922" s="761"/>
      <c r="BH922" s="761"/>
      <c r="BI922" s="788"/>
      <c r="BJ922" s="788"/>
      <c r="BK922" s="788"/>
      <c r="BL922" s="788"/>
      <c r="BM922" s="755"/>
      <c r="BN922" s="755"/>
      <c r="BO922" s="755"/>
      <c r="BP922" s="755"/>
      <c r="BQ922" s="969"/>
      <c r="BR922" s="970"/>
      <c r="BS922" s="971"/>
      <c r="BT922" s="971"/>
      <c r="BU922" s="1051"/>
      <c r="BV922" s="1191"/>
      <c r="BW922" s="1191"/>
      <c r="BX922" s="1837"/>
      <c r="BY922" s="1853"/>
      <c r="BZ922" s="998"/>
    </row>
    <row r="923" spans="1:78" ht="16" x14ac:dyDescent="0.2">
      <c r="A923" s="1915"/>
      <c r="B923" s="1818"/>
      <c r="C923" s="1910"/>
      <c r="D923" s="1820"/>
      <c r="E923" s="1004"/>
      <c r="F923" s="1759"/>
      <c r="G923" s="1191"/>
      <c r="H923" s="1013"/>
      <c r="I923" s="1774"/>
      <c r="J923" s="1767"/>
      <c r="K923" s="1013"/>
      <c r="L923" s="1191"/>
      <c r="M923" s="1169"/>
      <c r="N923" s="1191"/>
      <c r="O923" s="1191"/>
      <c r="P923" s="1191"/>
      <c r="Q923" s="1827"/>
      <c r="R923" s="1774"/>
      <c r="S923" s="1825"/>
      <c r="T923" s="1774"/>
      <c r="U923" s="1825"/>
      <c r="V923" s="1774"/>
      <c r="W923" s="1825"/>
      <c r="X923" s="1769"/>
      <c r="Y923" s="1825"/>
      <c r="Z923" s="1825"/>
      <c r="AA923" s="1769"/>
      <c r="AB923" s="961">
        <v>3</v>
      </c>
      <c r="AC923" s="761"/>
      <c r="AD923" s="761"/>
      <c r="AE923" s="761"/>
      <c r="AF923" s="816" t="str">
        <f t="shared" si="79"/>
        <v/>
      </c>
      <c r="AG923" s="751"/>
      <c r="AH923" s="790" t="str">
        <f t="shared" si="80"/>
        <v/>
      </c>
      <c r="AI923" s="751"/>
      <c r="AJ923" s="790" t="str">
        <f t="shared" si="77"/>
        <v/>
      </c>
      <c r="AK923" s="814" t="str">
        <f t="shared" si="78"/>
        <v/>
      </c>
      <c r="AL923" s="817" t="str">
        <f>IFERROR(IF(AND(AF922="Probabilidad",AF923="Probabilidad"),(AL922-(+AL922*AK923)),IF(AND(AF922="Impacto",AF923="Probabilidad"),(AL921-(+AL921*AK923)),IF(AF923="Impacto",AL922,""))),"")</f>
        <v/>
      </c>
      <c r="AM923" s="817" t="str">
        <f>IFERROR(IF(AND(AF922="Impacto",AF923="Impacto"),(AM922-(+AM922*AK923)),IF(AND(AF922="Probabilidad",AF923="Impacto"),(AM921-(+AM921*AK923)),IF(AF923="Probabilidad",AM922,""))),"")</f>
        <v/>
      </c>
      <c r="AN923" s="751"/>
      <c r="AO923" s="751"/>
      <c r="AP923" s="751"/>
      <c r="AQ923" s="751"/>
      <c r="AR923" s="1013"/>
      <c r="AS923" s="1767"/>
      <c r="AT923" s="1767"/>
      <c r="AU923" s="1769"/>
      <c r="AV923" s="1767"/>
      <c r="AW923" s="1767"/>
      <c r="AX923" s="1769"/>
      <c r="AY923" s="1769"/>
      <c r="AZ923" s="1769"/>
      <c r="BA923" s="1774"/>
      <c r="BB923" s="788"/>
      <c r="BC923" s="788"/>
      <c r="BD923" s="781" t="str">
        <f t="shared" si="74"/>
        <v/>
      </c>
      <c r="BE923" s="761"/>
      <c r="BF923" s="761"/>
      <c r="BG923" s="761"/>
      <c r="BH923" s="761"/>
      <c r="BI923" s="788"/>
      <c r="BJ923" s="788"/>
      <c r="BK923" s="788"/>
      <c r="BL923" s="788"/>
      <c r="BM923" s="755"/>
      <c r="BN923" s="755"/>
      <c r="BO923" s="755"/>
      <c r="BP923" s="755"/>
      <c r="BQ923" s="969"/>
      <c r="BR923" s="970"/>
      <c r="BS923" s="971"/>
      <c r="BT923" s="971"/>
      <c r="BU923" s="1051"/>
      <c r="BV923" s="1191"/>
      <c r="BW923" s="1191"/>
      <c r="BX923" s="1837"/>
      <c r="BY923" s="1853"/>
      <c r="BZ923" s="998"/>
    </row>
    <row r="924" spans="1:78" ht="16" x14ac:dyDescent="0.2">
      <c r="A924" s="1915"/>
      <c r="B924" s="1818"/>
      <c r="C924" s="1910"/>
      <c r="D924" s="1820"/>
      <c r="E924" s="1004"/>
      <c r="F924" s="1759"/>
      <c r="G924" s="1191"/>
      <c r="H924" s="1013"/>
      <c r="I924" s="1774"/>
      <c r="J924" s="1767"/>
      <c r="K924" s="1013"/>
      <c r="L924" s="1191"/>
      <c r="M924" s="1169"/>
      <c r="N924" s="1191"/>
      <c r="O924" s="1191"/>
      <c r="P924" s="1191"/>
      <c r="Q924" s="1827"/>
      <c r="R924" s="1774"/>
      <c r="S924" s="1825"/>
      <c r="T924" s="1774"/>
      <c r="U924" s="1825"/>
      <c r="V924" s="1774"/>
      <c r="W924" s="1825"/>
      <c r="X924" s="1769"/>
      <c r="Y924" s="1825"/>
      <c r="Z924" s="1825"/>
      <c r="AA924" s="1769"/>
      <c r="AB924" s="961">
        <v>4</v>
      </c>
      <c r="AC924" s="761"/>
      <c r="AD924" s="761"/>
      <c r="AE924" s="761"/>
      <c r="AF924" s="816" t="str">
        <f t="shared" si="79"/>
        <v/>
      </c>
      <c r="AG924" s="751"/>
      <c r="AH924" s="790" t="str">
        <f t="shared" si="80"/>
        <v/>
      </c>
      <c r="AI924" s="751"/>
      <c r="AJ924" s="790" t="str">
        <f t="shared" si="77"/>
        <v/>
      </c>
      <c r="AK924" s="814" t="str">
        <f t="shared" si="78"/>
        <v/>
      </c>
      <c r="AL924" s="817" t="str">
        <f>IFERROR(IF(AND(AF923="Probabilidad",AF924="Probabilidad"),(AL923-(+AL923*AK924)),IF(AND(AF923="Impacto",AF924="Probabilidad"),(AL922-(+AL922*AK924)),IF(AF924="Impacto",AL923,""))),"")</f>
        <v/>
      </c>
      <c r="AM924" s="817" t="str">
        <f>IFERROR(IF(AND(AF923="Impacto",AF924="Impacto"),(AM923-(+AM923*AK924)),IF(AND(AF923="Probabilidad",AF924="Impacto"),(AM922-(+AM922*AK924)),IF(AF924="Probabilidad",AM923,""))),"")</f>
        <v/>
      </c>
      <c r="AN924" s="751"/>
      <c r="AO924" s="751"/>
      <c r="AP924" s="751"/>
      <c r="AQ924" s="751"/>
      <c r="AR924" s="1013"/>
      <c r="AS924" s="1767"/>
      <c r="AT924" s="1767"/>
      <c r="AU924" s="1769"/>
      <c r="AV924" s="1767"/>
      <c r="AW924" s="1767"/>
      <c r="AX924" s="1769"/>
      <c r="AY924" s="1769"/>
      <c r="AZ924" s="1769"/>
      <c r="BA924" s="1774"/>
      <c r="BB924" s="788"/>
      <c r="BC924" s="788"/>
      <c r="BD924" s="781" t="str">
        <f t="shared" si="74"/>
        <v/>
      </c>
      <c r="BE924" s="761"/>
      <c r="BF924" s="761"/>
      <c r="BG924" s="761"/>
      <c r="BH924" s="761"/>
      <c r="BI924" s="788"/>
      <c r="BJ924" s="788"/>
      <c r="BK924" s="788"/>
      <c r="BL924" s="788"/>
      <c r="BM924" s="755"/>
      <c r="BN924" s="755"/>
      <c r="BO924" s="755"/>
      <c r="BP924" s="755"/>
      <c r="BQ924" s="969"/>
      <c r="BR924" s="970"/>
      <c r="BS924" s="971"/>
      <c r="BT924" s="971"/>
      <c r="BU924" s="1051"/>
      <c r="BV924" s="1191"/>
      <c r="BW924" s="1191"/>
      <c r="BX924" s="1837"/>
      <c r="BY924" s="1853"/>
      <c r="BZ924" s="998"/>
    </row>
    <row r="925" spans="1:78" ht="16" x14ac:dyDescent="0.2">
      <c r="A925" s="1915"/>
      <c r="B925" s="1818"/>
      <c r="C925" s="1910"/>
      <c r="D925" s="1820"/>
      <c r="E925" s="1004"/>
      <c r="F925" s="1759"/>
      <c r="G925" s="1191"/>
      <c r="H925" s="1013"/>
      <c r="I925" s="1774"/>
      <c r="J925" s="1767"/>
      <c r="K925" s="1013"/>
      <c r="L925" s="1191"/>
      <c r="M925" s="1169"/>
      <c r="N925" s="1191"/>
      <c r="O925" s="1191"/>
      <c r="P925" s="1191"/>
      <c r="Q925" s="1827"/>
      <c r="R925" s="1774"/>
      <c r="S925" s="1825"/>
      <c r="T925" s="1774"/>
      <c r="U925" s="1825"/>
      <c r="V925" s="1774"/>
      <c r="W925" s="1825"/>
      <c r="X925" s="1769"/>
      <c r="Y925" s="1825"/>
      <c r="Z925" s="1825"/>
      <c r="AA925" s="1769"/>
      <c r="AB925" s="961">
        <v>5</v>
      </c>
      <c r="AC925" s="761"/>
      <c r="AD925" s="761"/>
      <c r="AE925" s="761"/>
      <c r="AF925" s="816" t="str">
        <f t="shared" si="79"/>
        <v/>
      </c>
      <c r="AG925" s="751"/>
      <c r="AH925" s="790" t="str">
        <f t="shared" si="80"/>
        <v/>
      </c>
      <c r="AI925" s="751"/>
      <c r="AJ925" s="790" t="str">
        <f t="shared" si="77"/>
        <v/>
      </c>
      <c r="AK925" s="814" t="str">
        <f t="shared" si="78"/>
        <v/>
      </c>
      <c r="AL925" s="817" t="str">
        <f>IFERROR(IF(AND(AF924="Probabilidad",AF925="Probabilidad"),(AL924-(+AL924*AK925)),IF(AND(AF924="Impacto",AF925="Probabilidad"),(AL923-(+AL923*AK925)),IF(AF925="Impacto",AL924,""))),"")</f>
        <v/>
      </c>
      <c r="AM925" s="817" t="str">
        <f>IFERROR(IF(AND(AF924="Impacto",AF925="Impacto"),(AM924-(+AM924*AK925)),IF(AND(AF924="Probabilidad",AF925="Impacto"),(AM923-(+AM923*AK925)),IF(AF925="Probabilidad",AM924,""))),"")</f>
        <v/>
      </c>
      <c r="AN925" s="751"/>
      <c r="AO925" s="751"/>
      <c r="AP925" s="751"/>
      <c r="AQ925" s="751"/>
      <c r="AR925" s="1013"/>
      <c r="AS925" s="1767"/>
      <c r="AT925" s="1767"/>
      <c r="AU925" s="1769"/>
      <c r="AV925" s="1767"/>
      <c r="AW925" s="1767"/>
      <c r="AX925" s="1769"/>
      <c r="AY925" s="1769"/>
      <c r="AZ925" s="1769"/>
      <c r="BA925" s="1774"/>
      <c r="BB925" s="788"/>
      <c r="BC925" s="788"/>
      <c r="BD925" s="781" t="str">
        <f t="shared" si="74"/>
        <v/>
      </c>
      <c r="BE925" s="761"/>
      <c r="BF925" s="761"/>
      <c r="BG925" s="761"/>
      <c r="BH925" s="761"/>
      <c r="BI925" s="788"/>
      <c r="BJ925" s="788"/>
      <c r="BK925" s="788"/>
      <c r="BL925" s="788"/>
      <c r="BM925" s="755"/>
      <c r="BN925" s="755"/>
      <c r="BO925" s="755"/>
      <c r="BP925" s="755"/>
      <c r="BQ925" s="969"/>
      <c r="BR925" s="970"/>
      <c r="BS925" s="971"/>
      <c r="BT925" s="971"/>
      <c r="BU925" s="1051"/>
      <c r="BV925" s="1191"/>
      <c r="BW925" s="1191"/>
      <c r="BX925" s="1837"/>
      <c r="BY925" s="1853"/>
      <c r="BZ925" s="998"/>
    </row>
    <row r="926" spans="1:78" ht="17" thickBot="1" x14ac:dyDescent="0.25">
      <c r="A926" s="1915"/>
      <c r="B926" s="1818"/>
      <c r="C926" s="1910"/>
      <c r="D926" s="1821"/>
      <c r="E926" s="1005"/>
      <c r="F926" s="1760"/>
      <c r="G926" s="1192"/>
      <c r="H926" s="1014"/>
      <c r="I926" s="1775"/>
      <c r="J926" s="1768"/>
      <c r="K926" s="1014"/>
      <c r="L926" s="1192"/>
      <c r="M926" s="1170"/>
      <c r="N926" s="1192"/>
      <c r="O926" s="1192"/>
      <c r="P926" s="1192"/>
      <c r="Q926" s="1828"/>
      <c r="R926" s="1775"/>
      <c r="S926" s="1826"/>
      <c r="T926" s="1775"/>
      <c r="U926" s="1826"/>
      <c r="V926" s="1775"/>
      <c r="W926" s="1826"/>
      <c r="X926" s="1770"/>
      <c r="Y926" s="1826"/>
      <c r="Z926" s="1826"/>
      <c r="AA926" s="1770"/>
      <c r="AB926" s="962">
        <v>6</v>
      </c>
      <c r="AC926" s="752"/>
      <c r="AD926" s="752"/>
      <c r="AE926" s="752"/>
      <c r="AF926" s="936" t="str">
        <f t="shared" si="79"/>
        <v/>
      </c>
      <c r="AG926" s="937"/>
      <c r="AH926" s="887" t="str">
        <f t="shared" si="80"/>
        <v/>
      </c>
      <c r="AI926" s="937"/>
      <c r="AJ926" s="887" t="str">
        <f t="shared" si="77"/>
        <v/>
      </c>
      <c r="AK926" s="889" t="str">
        <f t="shared" si="78"/>
        <v/>
      </c>
      <c r="AL926" s="938" t="str">
        <f>IFERROR(IF(AND(AF925="Probabilidad",AF926="Probabilidad"),(AL925-(+AL925*AK926)),IF(AND(AF925="Impacto",AF926="Probabilidad"),(AL924-(+AL924*AK926)),IF(AF926="Impacto",AL925,""))),"")</f>
        <v/>
      </c>
      <c r="AM926" s="938" t="str">
        <f>IFERROR(IF(AND(AF925="Impacto",AF926="Impacto"),(AM925-(+AM925*AK926)),IF(AND(AF925="Probabilidad",AF926="Impacto"),(AM924-(+AM924*AK926)),IF(AF926="Probabilidad",AM925,""))),"")</f>
        <v/>
      </c>
      <c r="AN926" s="51"/>
      <c r="AO926" s="51"/>
      <c r="AP926" s="51"/>
      <c r="AQ926" s="51"/>
      <c r="AR926" s="1014"/>
      <c r="AS926" s="1768"/>
      <c r="AT926" s="1768"/>
      <c r="AU926" s="1770"/>
      <c r="AV926" s="1768"/>
      <c r="AW926" s="1768"/>
      <c r="AX926" s="1770"/>
      <c r="AY926" s="1770"/>
      <c r="AZ926" s="1770"/>
      <c r="BA926" s="1775"/>
      <c r="BB926" s="873"/>
      <c r="BC926" s="873"/>
      <c r="BD926" s="767" t="str">
        <f t="shared" ref="BD926:BD956" si="81">IF(SUM(BE926:BH926)=0,"",SUM(BE926:BH926))</f>
        <v/>
      </c>
      <c r="BE926" s="752"/>
      <c r="BF926" s="752"/>
      <c r="BG926" s="752"/>
      <c r="BH926" s="752"/>
      <c r="BI926" s="873"/>
      <c r="BJ926" s="873"/>
      <c r="BK926" s="873"/>
      <c r="BL926" s="873"/>
      <c r="BM926" s="826"/>
      <c r="BN926" s="826"/>
      <c r="BO926" s="826"/>
      <c r="BP926" s="826"/>
      <c r="BQ926" s="973"/>
      <c r="BR926" s="974"/>
      <c r="BS926" s="975"/>
      <c r="BT926" s="975"/>
      <c r="BU926" s="1052"/>
      <c r="BV926" s="1192"/>
      <c r="BW926" s="1192"/>
      <c r="BX926" s="1838"/>
      <c r="BY926" s="1854"/>
      <c r="BZ926" s="999"/>
    </row>
    <row r="927" spans="1:78" ht="160.25" customHeight="1" x14ac:dyDescent="0.2">
      <c r="A927" s="1915"/>
      <c r="B927" s="1818"/>
      <c r="C927" s="1910"/>
      <c r="D927" s="1000" t="s">
        <v>1387</v>
      </c>
      <c r="E927" s="1003" t="s">
        <v>1098</v>
      </c>
      <c r="F927" s="1006">
        <v>12</v>
      </c>
      <c r="G927" s="1075" t="s">
        <v>2367</v>
      </c>
      <c r="H927" s="1012" t="s">
        <v>1243</v>
      </c>
      <c r="I927" s="1015" t="s">
        <v>1215</v>
      </c>
      <c r="J927" s="1812" t="str">
        <f>IF(D927="","",IF(D927="RG",[1]Árbol!A938,IF(D927="RIC",[1]Árbol!A938,IF(D927="RLAFT",[1]Árbol!A938,IF(D927="RF",[1]Árbol!A938,IF(I927="","",(CONCATENATE(I927," ",$M$3," ",G927," ",$M$4," ",O927," ",$M$5," ",N927))))))))</f>
        <v xml:space="preserve">Pérdida de Disponibilidad de Equipos de computo  Incumplimiento en el mantenimiento del hardware
Hurto de equipo
Pérdida del suministro de energía  Mantenimiento insuficiente/instalación fallida de los medios de almacenamiento.
Falta de cuidado en la disposición final
Susceptibilidad a las variaciones de voltaje
</v>
      </c>
      <c r="K927" s="1012" t="s">
        <v>313</v>
      </c>
      <c r="L927" s="1075" t="s">
        <v>562</v>
      </c>
      <c r="M927" s="1168" t="s">
        <v>1389</v>
      </c>
      <c r="N927" s="1075" t="s">
        <v>2370</v>
      </c>
      <c r="O927" s="1075" t="s">
        <v>2371</v>
      </c>
      <c r="P927" s="1075" t="s">
        <v>1392</v>
      </c>
      <c r="Q927" s="1133" t="s">
        <v>1392</v>
      </c>
      <c r="R927" s="1015" t="s">
        <v>340</v>
      </c>
      <c r="S927" s="1824">
        <f>IF(R927="Muy Alta",100%,IF(R927="Alta",80%,IF(R927="Media",60%,IF(R927="Baja",40%,IF(R927="Muy Baja",20%,"")))))</f>
        <v>0.8</v>
      </c>
      <c r="T927" s="1015" t="s">
        <v>317</v>
      </c>
      <c r="U927" s="1824">
        <f>IF(T927="Catastrófico",100%,IF(T927="Mayor",80%,IF(T927="Moderado",60%,IF(T927="Menor",40%,IF(T927="Leve",20%,"")))))</f>
        <v>0.2</v>
      </c>
      <c r="V927" s="1015" t="s">
        <v>251</v>
      </c>
      <c r="W927" s="1824">
        <f>IF(V927="Catastrófico",100%,IF(V927="Mayor",80%,IF(V927="Moderado",60%,IF(V927="Menor",40%,IF(V927="Leve",20%,"")))))</f>
        <v>0.4</v>
      </c>
      <c r="X927" s="1032" t="str">
        <f>IF(Y927=100%,"Catastrófico",IF(Y927=80%,"Mayor",IF(Y927=60%,"Moderado",IF(Y927=40%,"Menor",IF(Y927=20%,"Leve","")))))</f>
        <v>Menor</v>
      </c>
      <c r="Y927" s="1824">
        <f>IF(AND(U927="",W927=""),"",MAX(U927,W927))</f>
        <v>0.4</v>
      </c>
      <c r="Z927" s="1824" t="str">
        <f>CONCATENATE(R927,X927)</f>
        <v>AltaMenor</v>
      </c>
      <c r="AA927" s="1032" t="str">
        <f>IF(Z927="Muy AltaLeve","Alto",IF(Z927="Muy AltaMenor","Alto",IF(Z927="Muy AltaModerado","Alto",IF(Z927="Muy AltaMayor","Alto",IF(Z927="Muy AltaCatastrófico","Extremo",IF(Z927="AltaLeve","Moderado",IF(Z927="AltaMenor","Moderado",IF(Z927="AltaModerado","Alto",IF(Z927="AltaMayor","Alto",IF(Z927="AltaCatastrófico","Extremo",IF(Z927="MediaLeve","Moderado",IF(Z927="MediaMenor","Moderado",IF(Z927="MediaModerado","Moderado",IF(Z927="MediaMayor","Alto",IF(Z927="MediaCatastrófico","Extremo",IF(Z927="BajaLeve","Bajo",IF(Z927="BajaMenor","Moderado",IF(Z927="BajaModerado","Moderado",IF(Z927="BajaMayor","Alto",IF(Z927="BajaCatastrófico","Extremo",IF(Z927="Muy BajaLeve","Bajo",IF(Z927="Muy BajaMenor","Bajo",IF(Z927="Muy BajaModerado","Moderado",IF(Z927="Muy BajaMayor","Alto",IF(Z927="Muy BajaCatastrófico","Extremo","")))))))))))))))))))))))))</f>
        <v>Moderado</v>
      </c>
      <c r="AB927" s="354">
        <v>1</v>
      </c>
      <c r="AC927" s="302" t="s">
        <v>2372</v>
      </c>
      <c r="AD927" s="302" t="s">
        <v>598</v>
      </c>
      <c r="AE927" s="302" t="s">
        <v>2373</v>
      </c>
      <c r="AF927" s="334" t="str">
        <f t="shared" si="79"/>
        <v>Impacto</v>
      </c>
      <c r="AG927" s="335" t="s">
        <v>264</v>
      </c>
      <c r="AH927" s="787">
        <f t="shared" si="80"/>
        <v>0.1</v>
      </c>
      <c r="AI927" s="335" t="s">
        <v>222</v>
      </c>
      <c r="AJ927" s="787">
        <f t="shared" si="77"/>
        <v>0.15</v>
      </c>
      <c r="AK927" s="101">
        <f t="shared" si="78"/>
        <v>0.25</v>
      </c>
      <c r="AL927" s="336">
        <f>IFERROR(IF(AF927="Probabilidad",(S927-(+S927*AK927)),IF(AF927="Impacto",S927,"")),"")</f>
        <v>0.8</v>
      </c>
      <c r="AM927" s="336">
        <f>IFERROR(IF(AF927="Impacto",(Y927-(+Y927*AK927)),IF(AF927="Probabilidad",Y927,"")),"")</f>
        <v>0.30000000000000004</v>
      </c>
      <c r="AN927" s="50" t="s">
        <v>1157</v>
      </c>
      <c r="AO927" s="50" t="s">
        <v>291</v>
      </c>
      <c r="AP927" s="50" t="s">
        <v>241</v>
      </c>
      <c r="AQ927" s="50" t="s">
        <v>226</v>
      </c>
      <c r="AR927" s="1764" t="s">
        <v>2254</v>
      </c>
      <c r="AS927" s="1035">
        <f>S927</f>
        <v>0.8</v>
      </c>
      <c r="AT927" s="1035">
        <f>IF(AL927="","",MIN(AL927:AL932))</f>
        <v>0.8</v>
      </c>
      <c r="AU927" s="1032" t="str">
        <f>IFERROR(IF(AT927="","",IF(AT927&lt;=0.2,"Muy Baja",IF(AT927&lt;=0.4,"Baja",IF(AT927&lt;=0.6,"Media",IF(AT927&lt;=0.8,"Alta","Muy Alta"))))),"")</f>
        <v>Alta</v>
      </c>
      <c r="AV927" s="1035">
        <f>Y927</f>
        <v>0.4</v>
      </c>
      <c r="AW927" s="1035">
        <f>IF(AM927="","",MIN(AM927:AM932))</f>
        <v>0.30000000000000004</v>
      </c>
      <c r="AX927" s="1032" t="str">
        <f>IFERROR(IF(AW927="","",IF(AW927&lt;=0.2,"Leve",IF(AW927&lt;=0.4,"Menor",IF(AW927&lt;=0.6,"Moderado",IF(AW927&lt;=0.8,"Mayor","Catastrófico"))))),"")</f>
        <v>Menor</v>
      </c>
      <c r="AY927" s="1032" t="str">
        <f>AA927</f>
        <v>Moderado</v>
      </c>
      <c r="AZ927" s="1032" t="str">
        <f>IFERROR(IF(OR(AND(AU927="Muy Baja",AX927="Leve"),AND(AU927="Muy Baja",AX927="Menor"),AND(AU927="Baja",AX927="Leve")),"Bajo",IF(OR(AND(AU927="Muy baja",AX927="Moderado"),AND(AU927="Baja",AX927="Menor"),AND(AU927="Baja",AX927="Moderado"),AND(AU927="Media",AX927="Leve"),AND(AU927="Media",AX927="Menor"),AND(AU927="Media",AX927="Moderado"),AND(AU927="Alta",AX927="Leve"),AND(AU927="Alta",AX927="Menor")),"Moderado",IF(OR(AND(AU927="Muy Baja",AX927="Mayor"),AND(AU927="Baja",AX927="Mayor"),AND(AU927="Media",AX927="Mayor"),AND(AU927="Alta",AX927="Moderado"),AND(AU927="Alta",AX927="Mayor"),AND(AU927="Muy Alta",AX927="Leve"),AND(AU927="Muy Alta",AX927="Menor"),AND(AU927="Muy Alta",AX927="Moderado"),AND(AU927="Muy Alta",AX927="Mayor")),"Alto",IF(OR(AND(AU927="Muy Baja",AX927="Catastrófico"),AND(AU927="Baja",AX927="Catastrófico"),AND(AU927="Media",AX927="Catastrófico"),AND(AU927="Alta",AX927="Catastrófico"),AND(AU927="Muy Alta",AX927="Catastrófico")),"Extremo","")))),"")</f>
        <v>Moderado</v>
      </c>
      <c r="BA927" s="1015" t="s">
        <v>228</v>
      </c>
      <c r="BB927" s="216" t="s">
        <v>2374</v>
      </c>
      <c r="BC927" s="216" t="s">
        <v>2375</v>
      </c>
      <c r="BD927" s="307">
        <f t="shared" si="81"/>
        <v>1</v>
      </c>
      <c r="BE927" s="302"/>
      <c r="BF927" s="302"/>
      <c r="BG927" s="302"/>
      <c r="BH927" s="302">
        <v>1</v>
      </c>
      <c r="BI927" s="216" t="s">
        <v>2319</v>
      </c>
      <c r="BJ927" s="216" t="s">
        <v>2302</v>
      </c>
      <c r="BK927" s="788"/>
      <c r="BL927" s="788"/>
      <c r="BM927" s="217"/>
      <c r="BN927" s="217"/>
      <c r="BO927" s="217"/>
      <c r="BP927" s="217"/>
      <c r="BQ927" s="102"/>
      <c r="BR927" s="967"/>
      <c r="BS927" s="968"/>
      <c r="BT927" s="968"/>
      <c r="BU927" s="1050"/>
      <c r="BV927" s="1075"/>
      <c r="BW927" s="1075"/>
      <c r="BX927" s="1836"/>
      <c r="BY927" s="1852"/>
      <c r="BZ927" s="997"/>
    </row>
    <row r="928" spans="1:78" ht="16" x14ac:dyDescent="0.2">
      <c r="A928" s="1915"/>
      <c r="B928" s="1818"/>
      <c r="C928" s="1910"/>
      <c r="D928" s="1820"/>
      <c r="E928" s="1004"/>
      <c r="F928" s="1759"/>
      <c r="G928" s="1191"/>
      <c r="H928" s="1013"/>
      <c r="I928" s="1774"/>
      <c r="J928" s="1767"/>
      <c r="K928" s="1013"/>
      <c r="L928" s="1191"/>
      <c r="M928" s="1169"/>
      <c r="N928" s="1191"/>
      <c r="O928" s="1191"/>
      <c r="P928" s="1191"/>
      <c r="Q928" s="1827"/>
      <c r="R928" s="1774"/>
      <c r="S928" s="1825"/>
      <c r="T928" s="1774"/>
      <c r="U928" s="1825"/>
      <c r="V928" s="1774"/>
      <c r="W928" s="1825"/>
      <c r="X928" s="1769"/>
      <c r="Y928" s="1825"/>
      <c r="Z928" s="1825"/>
      <c r="AA928" s="1769"/>
      <c r="AB928" s="961">
        <v>2</v>
      </c>
      <c r="AC928" s="761"/>
      <c r="AD928" s="761"/>
      <c r="AE928" s="761"/>
      <c r="AF928" s="816" t="str">
        <f t="shared" si="79"/>
        <v/>
      </c>
      <c r="AG928" s="751"/>
      <c r="AH928" s="790" t="str">
        <f t="shared" si="80"/>
        <v/>
      </c>
      <c r="AI928" s="751"/>
      <c r="AJ928" s="790" t="str">
        <f t="shared" si="77"/>
        <v/>
      </c>
      <c r="AK928" s="814" t="str">
        <f t="shared" si="78"/>
        <v/>
      </c>
      <c r="AL928" s="817" t="str">
        <f>IFERROR(IF(AND(AF927="Probabilidad",AF928="Probabilidad"),(AL927-(+AL927*AK928)),IF(AF928="Probabilidad",(S927-(+S927*AK928)),IF(AF928="Impacto",AL927,""))),"")</f>
        <v/>
      </c>
      <c r="AM928" s="817" t="str">
        <f>IFERROR(IF(AND(AF927="Impacto",AF928="Impacto"),(AM927-(+AM927*AK928)),IF(AF928="Impacto",(Y927-(Y927*AK928)),IF(AF928="Probabilidad",AM927,""))),"")</f>
        <v/>
      </c>
      <c r="AN928" s="751"/>
      <c r="AO928" s="751"/>
      <c r="AP928" s="751"/>
      <c r="AQ928" s="751"/>
      <c r="AR928" s="1013"/>
      <c r="AS928" s="1767"/>
      <c r="AT928" s="1767"/>
      <c r="AU928" s="1769"/>
      <c r="AV928" s="1767"/>
      <c r="AW928" s="1767"/>
      <c r="AX928" s="1769"/>
      <c r="AY928" s="1769"/>
      <c r="AZ928" s="1769"/>
      <c r="BA928" s="1774"/>
      <c r="BB928" s="788"/>
      <c r="BC928" s="788"/>
      <c r="BD928" s="781" t="str">
        <f t="shared" si="81"/>
        <v/>
      </c>
      <c r="BE928" s="761"/>
      <c r="BF928" s="761"/>
      <c r="BG928" s="761"/>
      <c r="BH928" s="761"/>
      <c r="BI928" s="788"/>
      <c r="BJ928" s="788"/>
      <c r="BK928" s="788"/>
      <c r="BL928" s="788"/>
      <c r="BM928" s="755"/>
      <c r="BN928" s="755"/>
      <c r="BO928" s="755"/>
      <c r="BP928" s="755"/>
      <c r="BQ928" s="969"/>
      <c r="BR928" s="970"/>
      <c r="BS928" s="971"/>
      <c r="BT928" s="971"/>
      <c r="BU928" s="1051"/>
      <c r="BV928" s="1191"/>
      <c r="BW928" s="1191"/>
      <c r="BX928" s="1837"/>
      <c r="BY928" s="1853"/>
      <c r="BZ928" s="998"/>
    </row>
    <row r="929" spans="1:78" ht="16" x14ac:dyDescent="0.2">
      <c r="A929" s="1915"/>
      <c r="B929" s="1818"/>
      <c r="C929" s="1910"/>
      <c r="D929" s="1820"/>
      <c r="E929" s="1004"/>
      <c r="F929" s="1759"/>
      <c r="G929" s="1191"/>
      <c r="H929" s="1013"/>
      <c r="I929" s="1774"/>
      <c r="J929" s="1767"/>
      <c r="K929" s="1013"/>
      <c r="L929" s="1191"/>
      <c r="M929" s="1169"/>
      <c r="N929" s="1191"/>
      <c r="O929" s="1191"/>
      <c r="P929" s="1191"/>
      <c r="Q929" s="1827"/>
      <c r="R929" s="1774"/>
      <c r="S929" s="1825"/>
      <c r="T929" s="1774"/>
      <c r="U929" s="1825"/>
      <c r="V929" s="1774"/>
      <c r="W929" s="1825"/>
      <c r="X929" s="1769"/>
      <c r="Y929" s="1825"/>
      <c r="Z929" s="1825"/>
      <c r="AA929" s="1769"/>
      <c r="AB929" s="961">
        <v>3</v>
      </c>
      <c r="AC929" s="761"/>
      <c r="AD929" s="761"/>
      <c r="AE929" s="761"/>
      <c r="AF929" s="816" t="str">
        <f t="shared" si="79"/>
        <v/>
      </c>
      <c r="AG929" s="751"/>
      <c r="AH929" s="790" t="str">
        <f t="shared" si="80"/>
        <v/>
      </c>
      <c r="AI929" s="751"/>
      <c r="AJ929" s="790" t="str">
        <f t="shared" si="77"/>
        <v/>
      </c>
      <c r="AK929" s="814" t="str">
        <f t="shared" si="78"/>
        <v/>
      </c>
      <c r="AL929" s="817" t="str">
        <f>IFERROR(IF(AND(AF928="Probabilidad",AF929="Probabilidad"),(AL928-(+AL928*AK929)),IF(AND(AF928="Impacto",AF929="Probabilidad"),(AL927-(+AL927*AK929)),IF(AF929="Impacto",AL928,""))),"")</f>
        <v/>
      </c>
      <c r="AM929" s="817" t="str">
        <f>IFERROR(IF(AND(AF928="Impacto",AF929="Impacto"),(AM928-(+AM928*AK929)),IF(AND(AF928="Probabilidad",AF929="Impacto"),(AM927-(+AM927*AK929)),IF(AF929="Probabilidad",AM928,""))),"")</f>
        <v/>
      </c>
      <c r="AN929" s="751"/>
      <c r="AO929" s="751"/>
      <c r="AP929" s="751"/>
      <c r="AQ929" s="751"/>
      <c r="AR929" s="1013"/>
      <c r="AS929" s="1767"/>
      <c r="AT929" s="1767"/>
      <c r="AU929" s="1769"/>
      <c r="AV929" s="1767"/>
      <c r="AW929" s="1767"/>
      <c r="AX929" s="1769"/>
      <c r="AY929" s="1769"/>
      <c r="AZ929" s="1769"/>
      <c r="BA929" s="1774"/>
      <c r="BB929" s="788"/>
      <c r="BC929" s="788"/>
      <c r="BD929" s="781" t="str">
        <f t="shared" si="81"/>
        <v/>
      </c>
      <c r="BE929" s="761"/>
      <c r="BF929" s="761"/>
      <c r="BG929" s="761"/>
      <c r="BH929" s="761"/>
      <c r="BI929" s="788"/>
      <c r="BJ929" s="788"/>
      <c r="BK929" s="788"/>
      <c r="BL929" s="788"/>
      <c r="BM929" s="755"/>
      <c r="BN929" s="755"/>
      <c r="BO929" s="755"/>
      <c r="BP929" s="755"/>
      <c r="BQ929" s="969"/>
      <c r="BR929" s="970"/>
      <c r="BS929" s="971"/>
      <c r="BT929" s="971"/>
      <c r="BU929" s="1051"/>
      <c r="BV929" s="1191"/>
      <c r="BW929" s="1191"/>
      <c r="BX929" s="1837"/>
      <c r="BY929" s="1853"/>
      <c r="BZ929" s="998"/>
    </row>
    <row r="930" spans="1:78" ht="16" x14ac:dyDescent="0.2">
      <c r="A930" s="1915"/>
      <c r="B930" s="1818"/>
      <c r="C930" s="1910"/>
      <c r="D930" s="1820"/>
      <c r="E930" s="1004"/>
      <c r="F930" s="1759"/>
      <c r="G930" s="1191"/>
      <c r="H930" s="1013"/>
      <c r="I930" s="1774"/>
      <c r="J930" s="1767"/>
      <c r="K930" s="1013"/>
      <c r="L930" s="1191"/>
      <c r="M930" s="1169"/>
      <c r="N930" s="1191"/>
      <c r="O930" s="1191"/>
      <c r="P930" s="1191"/>
      <c r="Q930" s="1827"/>
      <c r="R930" s="1774"/>
      <c r="S930" s="1825"/>
      <c r="T930" s="1774"/>
      <c r="U930" s="1825"/>
      <c r="V930" s="1774"/>
      <c r="W930" s="1825"/>
      <c r="X930" s="1769"/>
      <c r="Y930" s="1825"/>
      <c r="Z930" s="1825"/>
      <c r="AA930" s="1769"/>
      <c r="AB930" s="961">
        <v>4</v>
      </c>
      <c r="AC930" s="761"/>
      <c r="AD930" s="761"/>
      <c r="AE930" s="761"/>
      <c r="AF930" s="816" t="str">
        <f t="shared" si="79"/>
        <v/>
      </c>
      <c r="AG930" s="751"/>
      <c r="AH930" s="790" t="str">
        <f t="shared" si="80"/>
        <v/>
      </c>
      <c r="AI930" s="751"/>
      <c r="AJ930" s="790" t="str">
        <f t="shared" si="77"/>
        <v/>
      </c>
      <c r="AK930" s="814" t="str">
        <f t="shared" si="78"/>
        <v/>
      </c>
      <c r="AL930" s="817" t="str">
        <f>IFERROR(IF(AND(AF929="Probabilidad",AF930="Probabilidad"),(AL929-(+AL929*AK930)),IF(AND(AF929="Impacto",AF930="Probabilidad"),(AL928-(+AL928*AK930)),IF(AF930="Impacto",AL929,""))),"")</f>
        <v/>
      </c>
      <c r="AM930" s="817" t="str">
        <f>IFERROR(IF(AND(AF929="Impacto",AF930="Impacto"),(AM929-(+AM929*AK930)),IF(AND(AF929="Probabilidad",AF930="Impacto"),(AM928-(+AM928*AK930)),IF(AF930="Probabilidad",AM929,""))),"")</f>
        <v/>
      </c>
      <c r="AN930" s="751"/>
      <c r="AO930" s="751"/>
      <c r="AP930" s="751"/>
      <c r="AQ930" s="751"/>
      <c r="AR930" s="1013"/>
      <c r="AS930" s="1767"/>
      <c r="AT930" s="1767"/>
      <c r="AU930" s="1769"/>
      <c r="AV930" s="1767"/>
      <c r="AW930" s="1767"/>
      <c r="AX930" s="1769"/>
      <c r="AY930" s="1769"/>
      <c r="AZ930" s="1769"/>
      <c r="BA930" s="1774"/>
      <c r="BB930" s="788"/>
      <c r="BC930" s="788"/>
      <c r="BD930" s="781" t="str">
        <f t="shared" si="81"/>
        <v/>
      </c>
      <c r="BE930" s="761"/>
      <c r="BF930" s="761"/>
      <c r="BG930" s="761"/>
      <c r="BH930" s="761"/>
      <c r="BI930" s="788"/>
      <c r="BJ930" s="788"/>
      <c r="BK930" s="788"/>
      <c r="BL930" s="788"/>
      <c r="BM930" s="755"/>
      <c r="BN930" s="755"/>
      <c r="BO930" s="755"/>
      <c r="BP930" s="755"/>
      <c r="BQ930" s="969"/>
      <c r="BR930" s="970"/>
      <c r="BS930" s="971"/>
      <c r="BT930" s="971"/>
      <c r="BU930" s="1051"/>
      <c r="BV930" s="1191"/>
      <c r="BW930" s="1191"/>
      <c r="BX930" s="1837"/>
      <c r="BY930" s="1853"/>
      <c r="BZ930" s="998"/>
    </row>
    <row r="931" spans="1:78" ht="16" x14ac:dyDescent="0.2">
      <c r="A931" s="1915"/>
      <c r="B931" s="1818"/>
      <c r="C931" s="1910"/>
      <c r="D931" s="1820"/>
      <c r="E931" s="1004"/>
      <c r="F931" s="1759"/>
      <c r="G931" s="1191"/>
      <c r="H931" s="1013"/>
      <c r="I931" s="1774"/>
      <c r="J931" s="1767"/>
      <c r="K931" s="1013"/>
      <c r="L931" s="1191"/>
      <c r="M931" s="1169"/>
      <c r="N931" s="1191"/>
      <c r="O931" s="1191"/>
      <c r="P931" s="1191"/>
      <c r="Q931" s="1827"/>
      <c r="R931" s="1774"/>
      <c r="S931" s="1825"/>
      <c r="T931" s="1774"/>
      <c r="U931" s="1825"/>
      <c r="V931" s="1774"/>
      <c r="W931" s="1825"/>
      <c r="X931" s="1769"/>
      <c r="Y931" s="1825"/>
      <c r="Z931" s="1825"/>
      <c r="AA931" s="1769"/>
      <c r="AB931" s="961">
        <v>5</v>
      </c>
      <c r="AC931" s="761"/>
      <c r="AD931" s="761"/>
      <c r="AE931" s="761"/>
      <c r="AF931" s="816" t="str">
        <f t="shared" si="79"/>
        <v/>
      </c>
      <c r="AG931" s="751"/>
      <c r="AH931" s="790" t="str">
        <f t="shared" si="80"/>
        <v/>
      </c>
      <c r="AI931" s="751"/>
      <c r="AJ931" s="790" t="str">
        <f t="shared" si="77"/>
        <v/>
      </c>
      <c r="AK931" s="814" t="str">
        <f t="shared" si="78"/>
        <v/>
      </c>
      <c r="AL931" s="817" t="str">
        <f>IFERROR(IF(AND(AF930="Probabilidad",AF931="Probabilidad"),(AL930-(+AL930*AK931)),IF(AND(AF930="Impacto",AF931="Probabilidad"),(AL929-(+AL929*AK931)),IF(AF931="Impacto",AL930,""))),"")</f>
        <v/>
      </c>
      <c r="AM931" s="817" t="str">
        <f>IFERROR(IF(AND(AF930="Impacto",AF931="Impacto"),(AM930-(+AM930*AK931)),IF(AND(AF930="Probabilidad",AF931="Impacto"),(AM929-(+AM929*AK931)),IF(AF931="Probabilidad",AM930,""))),"")</f>
        <v/>
      </c>
      <c r="AN931" s="751"/>
      <c r="AO931" s="751"/>
      <c r="AP931" s="751"/>
      <c r="AQ931" s="751"/>
      <c r="AR931" s="1013"/>
      <c r="AS931" s="1767"/>
      <c r="AT931" s="1767"/>
      <c r="AU931" s="1769"/>
      <c r="AV931" s="1767"/>
      <c r="AW931" s="1767"/>
      <c r="AX931" s="1769"/>
      <c r="AY931" s="1769"/>
      <c r="AZ931" s="1769"/>
      <c r="BA931" s="1774"/>
      <c r="BB931" s="788"/>
      <c r="BC931" s="788"/>
      <c r="BD931" s="781" t="str">
        <f t="shared" si="81"/>
        <v/>
      </c>
      <c r="BE931" s="761"/>
      <c r="BF931" s="761"/>
      <c r="BG931" s="761"/>
      <c r="BH931" s="761"/>
      <c r="BI931" s="788"/>
      <c r="BJ931" s="788"/>
      <c r="BK931" s="788"/>
      <c r="BL931" s="788"/>
      <c r="BM931" s="755"/>
      <c r="BN931" s="755"/>
      <c r="BO931" s="755"/>
      <c r="BP931" s="755"/>
      <c r="BQ931" s="969"/>
      <c r="BR931" s="970"/>
      <c r="BS931" s="971"/>
      <c r="BT931" s="971"/>
      <c r="BU931" s="1051"/>
      <c r="BV931" s="1191"/>
      <c r="BW931" s="1191"/>
      <c r="BX931" s="1837"/>
      <c r="BY931" s="1853"/>
      <c r="BZ931" s="998"/>
    </row>
    <row r="932" spans="1:78" ht="17" thickBot="1" x14ac:dyDescent="0.25">
      <c r="A932" s="1915"/>
      <c r="B932" s="1818"/>
      <c r="C932" s="1910"/>
      <c r="D932" s="1821"/>
      <c r="E932" s="1005"/>
      <c r="F932" s="1760"/>
      <c r="G932" s="1192"/>
      <c r="H932" s="1014"/>
      <c r="I932" s="1775"/>
      <c r="J932" s="1768"/>
      <c r="K932" s="1014"/>
      <c r="L932" s="1192"/>
      <c r="M932" s="1170"/>
      <c r="N932" s="1192"/>
      <c r="O932" s="1192"/>
      <c r="P932" s="1192"/>
      <c r="Q932" s="1828"/>
      <c r="R932" s="1775"/>
      <c r="S932" s="1826"/>
      <c r="T932" s="1775"/>
      <c r="U932" s="1826"/>
      <c r="V932" s="1775"/>
      <c r="W932" s="1826"/>
      <c r="X932" s="1770"/>
      <c r="Y932" s="1826"/>
      <c r="Z932" s="1826"/>
      <c r="AA932" s="1770"/>
      <c r="AB932" s="962">
        <v>6</v>
      </c>
      <c r="AC932" s="752"/>
      <c r="AD932" s="752"/>
      <c r="AE932" s="752"/>
      <c r="AF932" s="936" t="str">
        <f t="shared" si="79"/>
        <v/>
      </c>
      <c r="AG932" s="937"/>
      <c r="AH932" s="887" t="str">
        <f t="shared" si="80"/>
        <v/>
      </c>
      <c r="AI932" s="937"/>
      <c r="AJ932" s="887" t="str">
        <f t="shared" si="77"/>
        <v/>
      </c>
      <c r="AK932" s="889" t="str">
        <f t="shared" si="78"/>
        <v/>
      </c>
      <c r="AL932" s="938" t="str">
        <f>IFERROR(IF(AND(AF931="Probabilidad",AF932="Probabilidad"),(AL931-(+AL931*AK932)),IF(AND(AF931="Impacto",AF932="Probabilidad"),(AL930-(+AL930*AK932)),IF(AF932="Impacto",AL931,""))),"")</f>
        <v/>
      </c>
      <c r="AM932" s="938" t="str">
        <f>IFERROR(IF(AND(AF931="Impacto",AF932="Impacto"),(AM931-(+AM931*AK932)),IF(AND(AF931="Probabilidad",AF932="Impacto"),(AM930-(+AM930*AK932)),IF(AF932="Probabilidad",AM931,""))),"")</f>
        <v/>
      </c>
      <c r="AN932" s="51"/>
      <c r="AO932" s="51"/>
      <c r="AP932" s="51"/>
      <c r="AQ932" s="51"/>
      <c r="AR932" s="1014"/>
      <c r="AS932" s="1768"/>
      <c r="AT932" s="1768"/>
      <c r="AU932" s="1770"/>
      <c r="AV932" s="1768"/>
      <c r="AW932" s="1768"/>
      <c r="AX932" s="1770"/>
      <c r="AY932" s="1770"/>
      <c r="AZ932" s="1770"/>
      <c r="BA932" s="1775"/>
      <c r="BB932" s="873"/>
      <c r="BC932" s="873"/>
      <c r="BD932" s="767" t="str">
        <f t="shared" si="81"/>
        <v/>
      </c>
      <c r="BE932" s="752"/>
      <c r="BF932" s="752"/>
      <c r="BG932" s="752"/>
      <c r="BH932" s="752"/>
      <c r="BI932" s="873"/>
      <c r="BJ932" s="873"/>
      <c r="BK932" s="873"/>
      <c r="BL932" s="873"/>
      <c r="BM932" s="826"/>
      <c r="BN932" s="826"/>
      <c r="BO932" s="826"/>
      <c r="BP932" s="826"/>
      <c r="BQ932" s="973"/>
      <c r="BR932" s="974"/>
      <c r="BS932" s="975"/>
      <c r="BT932" s="975"/>
      <c r="BU932" s="1052"/>
      <c r="BV932" s="1192"/>
      <c r="BW932" s="1192"/>
      <c r="BX932" s="1838"/>
      <c r="BY932" s="1854"/>
      <c r="BZ932" s="999"/>
    </row>
    <row r="933" spans="1:78" ht="160.25" customHeight="1" x14ac:dyDescent="0.2">
      <c r="A933" s="1915"/>
      <c r="B933" s="1818"/>
      <c r="C933" s="1910"/>
      <c r="D933" s="1000" t="s">
        <v>1387</v>
      </c>
      <c r="E933" s="1003" t="s">
        <v>1098</v>
      </c>
      <c r="F933" s="1006">
        <v>13</v>
      </c>
      <c r="G933" s="1075" t="s">
        <v>2376</v>
      </c>
      <c r="H933" s="1012" t="s">
        <v>1247</v>
      </c>
      <c r="I933" s="1015" t="s">
        <v>1218</v>
      </c>
      <c r="J933" s="1812" t="str">
        <f>IF(D933="","",IF(D933="RG",[1]Árbol!A944,IF(D933="RIC",[1]Árbol!A944,IF(D933="RLAFT",[1]Árbol!A944,IF(D933="RF",[1]Árbol!A944,IF(I933="","",(CONCATENATE(I933," ",$M$3," ",G933," ",$M$4," ",O933," ",$M$5," ",N933))))))))</f>
        <v xml:space="preserve">Pérdida de confidencialidad e integridad de One Drive - SHARE Point   1. Daño físico por daños por agua o fuego
2. Fenómenos sísmicos
3. Acceso no autorizado de los datos personales
4. Robo de medios o documentos  1. Ausencia de control de acceso
2. Desconocimiento o no aplicación de las políticas de seguridad y privacidad de la
información </v>
      </c>
      <c r="K933" s="1012" t="s">
        <v>313</v>
      </c>
      <c r="L933" s="1075" t="s">
        <v>562</v>
      </c>
      <c r="M933" s="1168" t="s">
        <v>1389</v>
      </c>
      <c r="N933" s="1075" t="s">
        <v>1497</v>
      </c>
      <c r="O933" s="1075" t="s">
        <v>1523</v>
      </c>
      <c r="P933" s="1075" t="s">
        <v>1392</v>
      </c>
      <c r="Q933" s="1133" t="s">
        <v>1392</v>
      </c>
      <c r="R933" s="1015" t="s">
        <v>340</v>
      </c>
      <c r="S933" s="1824">
        <f>IF(R933="Muy Alta",100%,IF(R933="Alta",80%,IF(R933="Media",60%,IF(R933="Baja",40%,IF(R933="Muy Baja",20%,"")))))</f>
        <v>0.8</v>
      </c>
      <c r="T933" s="1015" t="s">
        <v>317</v>
      </c>
      <c r="U933" s="1824">
        <f>IF(T933="Catastrófico",100%,IF(T933="Mayor",80%,IF(T933="Moderado",60%,IF(T933="Menor",40%,IF(T933="Leve",20%,"")))))</f>
        <v>0.2</v>
      </c>
      <c r="V933" s="1015" t="s">
        <v>403</v>
      </c>
      <c r="W933" s="1824">
        <f>IF(V933="Catastrófico",100%,IF(V933="Mayor",80%,IF(V933="Moderado",60%,IF(V933="Menor",40%,IF(V933="Leve",20%,"")))))</f>
        <v>0.8</v>
      </c>
      <c r="X933" s="1032" t="str">
        <f>IF(Y933=100%,"Catastrófico",IF(Y933=80%,"Mayor",IF(Y933=60%,"Moderado",IF(Y933=40%,"Menor",IF(Y933=20%,"Leve","")))))</f>
        <v>Mayor</v>
      </c>
      <c r="Y933" s="1824">
        <f>IF(AND(U933="",W933=""),"",MAX(U933,W933))</f>
        <v>0.8</v>
      </c>
      <c r="Z933" s="1824" t="str">
        <f>CONCATENATE(R933,X933)</f>
        <v>AltaMayor</v>
      </c>
      <c r="AA933" s="1032" t="str">
        <f>IF(Z933="Muy AltaLeve","Alto",IF(Z933="Muy AltaMenor","Alto",IF(Z933="Muy AltaModerado","Alto",IF(Z933="Muy AltaMayor","Alto",IF(Z933="Muy AltaCatastrófico","Extremo",IF(Z933="AltaLeve","Moderado",IF(Z933="AltaMenor","Moderado",IF(Z933="AltaModerado","Alto",IF(Z933="AltaMayor","Alto",IF(Z933="AltaCatastrófico","Extremo",IF(Z933="MediaLeve","Moderado",IF(Z933="MediaMenor","Moderado",IF(Z933="MediaModerado","Moderado",IF(Z933="MediaMayor","Alto",IF(Z933="MediaCatastrófico","Extremo",IF(Z933="BajaLeve","Bajo",IF(Z933="BajaMenor","Moderado",IF(Z933="BajaModerado","Moderado",IF(Z933="BajaMayor","Alto",IF(Z933="BajaCatastrófico","Extremo",IF(Z933="Muy BajaLeve","Bajo",IF(Z933="Muy BajaMenor","Bajo",IF(Z933="Muy BajaModerado","Moderado",IF(Z933="Muy BajaMayor","Alto",IF(Z933="Muy BajaCatastrófico","Extremo","")))))))))))))))))))))))))</f>
        <v>Alto</v>
      </c>
      <c r="AB933" s="354">
        <v>1</v>
      </c>
      <c r="AC933" s="302" t="s">
        <v>1414</v>
      </c>
      <c r="AD933" s="302" t="s">
        <v>234</v>
      </c>
      <c r="AE933" s="302" t="s">
        <v>1410</v>
      </c>
      <c r="AF933" s="334" t="str">
        <f t="shared" si="79"/>
        <v>Probabilidad</v>
      </c>
      <c r="AG933" s="335" t="s">
        <v>221</v>
      </c>
      <c r="AH933" s="787">
        <f t="shared" si="80"/>
        <v>0.25</v>
      </c>
      <c r="AI933" s="335" t="s">
        <v>222</v>
      </c>
      <c r="AJ933" s="787">
        <f t="shared" si="77"/>
        <v>0.15</v>
      </c>
      <c r="AK933" s="101">
        <f t="shared" si="78"/>
        <v>0.4</v>
      </c>
      <c r="AL933" s="336">
        <f>IFERROR(IF(AF933="Probabilidad",(S933-(+S933*AK933)),IF(AF933="Impacto",S933,"")),"")</f>
        <v>0.48</v>
      </c>
      <c r="AM933" s="336">
        <f>IFERROR(IF(AF933="Impacto",(Y933-(+Y933*AK933)),IF(AF933="Probabilidad",Y933,"")),"")</f>
        <v>0.8</v>
      </c>
      <c r="AN933" s="50" t="s">
        <v>859</v>
      </c>
      <c r="AO933" s="50" t="s">
        <v>291</v>
      </c>
      <c r="AP933" s="50" t="s">
        <v>241</v>
      </c>
      <c r="AQ933" s="50" t="s">
        <v>226</v>
      </c>
      <c r="AR933" s="1764" t="s">
        <v>1404</v>
      </c>
      <c r="AS933" s="1035">
        <f>S933</f>
        <v>0.8</v>
      </c>
      <c r="AT933" s="1035">
        <f>IF(AL933="","",MIN(AL933:AL938))</f>
        <v>0.16799999999999998</v>
      </c>
      <c r="AU933" s="1032" t="str">
        <f>IFERROR(IF(AT933="","",IF(AT933&lt;=0.2,"Muy Baja",IF(AT933&lt;=0.4,"Baja",IF(AT933&lt;=0.6,"Media",IF(AT933&lt;=0.8,"Alta","Muy Alta"))))),"")</f>
        <v>Muy Baja</v>
      </c>
      <c r="AV933" s="1035">
        <f>Y933</f>
        <v>0.8</v>
      </c>
      <c r="AW933" s="1035">
        <f>IF(AM933="","",MIN(AM933:AM938))</f>
        <v>0.45000000000000007</v>
      </c>
      <c r="AX933" s="1032" t="str">
        <f>IFERROR(IF(AW933="","",IF(AW933&lt;=0.2,"Leve",IF(AW933&lt;=0.4,"Menor",IF(AW933&lt;=0.6,"Moderado",IF(AW933&lt;=0.8,"Mayor","Catastrófico"))))),"")</f>
        <v>Moderado</v>
      </c>
      <c r="AY933" s="1032" t="str">
        <f>AA933</f>
        <v>Alto</v>
      </c>
      <c r="AZ933" s="1032" t="str">
        <f>IFERROR(IF(OR(AND(AU933="Muy Baja",AX933="Leve"),AND(AU933="Muy Baja",AX933="Menor"),AND(AU933="Baja",AX933="Leve")),"Bajo",IF(OR(AND(AU933="Muy baja",AX933="Moderado"),AND(AU933="Baja",AX933="Menor"),AND(AU933="Baja",AX933="Moderado"),AND(AU933="Media",AX933="Leve"),AND(AU933="Media",AX933="Menor"),AND(AU933="Media",AX933="Moderado"),AND(AU933="Alta",AX933="Leve"),AND(AU933="Alta",AX933="Menor")),"Moderado",IF(OR(AND(AU933="Muy Baja",AX933="Mayor"),AND(AU933="Baja",AX933="Mayor"),AND(AU933="Media",AX933="Mayor"),AND(AU933="Alta",AX933="Moderado"),AND(AU933="Alta",AX933="Mayor"),AND(AU933="Muy Alta",AX933="Leve"),AND(AU933="Muy Alta",AX933="Menor"),AND(AU933="Muy Alta",AX933="Moderado"),AND(AU933="Muy Alta",AX933="Mayor")),"Alto",IF(OR(AND(AU933="Muy Baja",AX933="Catastrófico"),AND(AU933="Baja",AX933="Catastrófico"),AND(AU933="Media",AX933="Catastrófico"),AND(AU933="Alta",AX933="Catastrófico"),AND(AU933="Muy Alta",AX933="Catastrófico")),"Extremo","")))),"")</f>
        <v>Moderado</v>
      </c>
      <c r="BA933" s="1015" t="s">
        <v>228</v>
      </c>
      <c r="BB933" s="216" t="s">
        <v>2301</v>
      </c>
      <c r="BC933" s="216" t="s">
        <v>1483</v>
      </c>
      <c r="BD933" s="307">
        <f t="shared" si="81"/>
        <v>2</v>
      </c>
      <c r="BE933" s="302"/>
      <c r="BF933" s="302">
        <v>1</v>
      </c>
      <c r="BG933" s="302"/>
      <c r="BH933" s="302">
        <v>1</v>
      </c>
      <c r="BI933" s="216" t="s">
        <v>2319</v>
      </c>
      <c r="BJ933" s="216" t="s">
        <v>2302</v>
      </c>
      <c r="BK933" s="788"/>
      <c r="BL933" s="788"/>
      <c r="BM933" s="217"/>
      <c r="BN933" s="217"/>
      <c r="BO933" s="217"/>
      <c r="BP933" s="217"/>
      <c r="BQ933" s="102"/>
      <c r="BR933" s="967"/>
      <c r="BS933" s="968"/>
      <c r="BT933" s="968"/>
      <c r="BU933" s="1050"/>
      <c r="BV933" s="1075"/>
      <c r="BW933" s="1075"/>
      <c r="BX933" s="1836"/>
      <c r="BY933" s="1852"/>
      <c r="BZ933" s="997"/>
    </row>
    <row r="934" spans="1:78" ht="135.5" customHeight="1" x14ac:dyDescent="0.2">
      <c r="A934" s="1915"/>
      <c r="B934" s="1818"/>
      <c r="C934" s="1910"/>
      <c r="D934" s="1820"/>
      <c r="E934" s="1004"/>
      <c r="F934" s="1759"/>
      <c r="G934" s="1191"/>
      <c r="H934" s="1013"/>
      <c r="I934" s="1774"/>
      <c r="J934" s="1767"/>
      <c r="K934" s="1013"/>
      <c r="L934" s="1191"/>
      <c r="M934" s="1169"/>
      <c r="N934" s="1191"/>
      <c r="O934" s="1191"/>
      <c r="P934" s="1191"/>
      <c r="Q934" s="1827"/>
      <c r="R934" s="1774"/>
      <c r="S934" s="1825"/>
      <c r="T934" s="1774"/>
      <c r="U934" s="1825"/>
      <c r="V934" s="1774"/>
      <c r="W934" s="1825"/>
      <c r="X934" s="1769"/>
      <c r="Y934" s="1825"/>
      <c r="Z934" s="1825"/>
      <c r="AA934" s="1769"/>
      <c r="AB934" s="961">
        <v>2</v>
      </c>
      <c r="AC934" s="761" t="s">
        <v>1417</v>
      </c>
      <c r="AD934" s="761">
        <v>2</v>
      </c>
      <c r="AE934" s="761" t="s">
        <v>1418</v>
      </c>
      <c r="AF934" s="816" t="str">
        <f t="shared" si="79"/>
        <v>Impacto</v>
      </c>
      <c r="AG934" s="751" t="s">
        <v>264</v>
      </c>
      <c r="AH934" s="790">
        <f t="shared" si="80"/>
        <v>0.1</v>
      </c>
      <c r="AI934" s="751" t="s">
        <v>222</v>
      </c>
      <c r="AJ934" s="790">
        <f t="shared" si="77"/>
        <v>0.15</v>
      </c>
      <c r="AK934" s="814">
        <f t="shared" si="78"/>
        <v>0.25</v>
      </c>
      <c r="AL934" s="817">
        <f>IFERROR(IF(AND(AF933="Probabilidad",AF934="Probabilidad"),(AL933-(+AL933*AK934)),IF(AF934="Probabilidad",(S933-(+S933*AK934)),IF(AF934="Impacto",AL933,""))),"")</f>
        <v>0.48</v>
      </c>
      <c r="AM934" s="817">
        <f>IFERROR(IF(AND(AF933="Impacto",AF934="Impacto"),(AM933-(+AM933*AK934)),IF(AF934="Impacto",(Y933-(Y933*AK934)),IF(AF934="Probabilidad",AM933,""))),"")</f>
        <v>0.60000000000000009</v>
      </c>
      <c r="AN934" s="751" t="s">
        <v>223</v>
      </c>
      <c r="AO934" s="751" t="s">
        <v>443</v>
      </c>
      <c r="AP934" s="751" t="s">
        <v>241</v>
      </c>
      <c r="AQ934" s="751" t="s">
        <v>226</v>
      </c>
      <c r="AR934" s="1013"/>
      <c r="AS934" s="1767"/>
      <c r="AT934" s="1767"/>
      <c r="AU934" s="1769"/>
      <c r="AV934" s="1767"/>
      <c r="AW934" s="1767"/>
      <c r="AX934" s="1769"/>
      <c r="AY934" s="1769"/>
      <c r="AZ934" s="1769"/>
      <c r="BA934" s="1774"/>
      <c r="BB934" s="788" t="s">
        <v>2377</v>
      </c>
      <c r="BC934" s="788" t="s">
        <v>2304</v>
      </c>
      <c r="BD934" s="781">
        <f t="shared" si="81"/>
        <v>1</v>
      </c>
      <c r="BE934" s="761"/>
      <c r="BF934" s="761">
        <v>1</v>
      </c>
      <c r="BG934" s="761"/>
      <c r="BH934" s="761"/>
      <c r="BI934" s="788" t="s">
        <v>2319</v>
      </c>
      <c r="BJ934" s="788" t="s">
        <v>2302</v>
      </c>
      <c r="BK934" s="979"/>
      <c r="BL934" s="788"/>
      <c r="BM934" s="755"/>
      <c r="BN934" s="755"/>
      <c r="BO934" s="755"/>
      <c r="BP934" s="755"/>
      <c r="BQ934" s="969"/>
      <c r="BR934" s="970"/>
      <c r="BS934" s="971"/>
      <c r="BT934" s="971"/>
      <c r="BU934" s="1051"/>
      <c r="BV934" s="1191"/>
      <c r="BW934" s="1191"/>
      <c r="BX934" s="1837"/>
      <c r="BY934" s="1853"/>
      <c r="BZ934" s="998"/>
    </row>
    <row r="935" spans="1:78" ht="129.5" customHeight="1" x14ac:dyDescent="0.2">
      <c r="A935" s="1915"/>
      <c r="B935" s="1818"/>
      <c r="C935" s="1910"/>
      <c r="D935" s="1820"/>
      <c r="E935" s="1004"/>
      <c r="F935" s="1759"/>
      <c r="G935" s="1191"/>
      <c r="H935" s="1013"/>
      <c r="I935" s="1774"/>
      <c r="J935" s="1767"/>
      <c r="K935" s="1013"/>
      <c r="L935" s="1191"/>
      <c r="M935" s="1169"/>
      <c r="N935" s="1191"/>
      <c r="O935" s="1191"/>
      <c r="P935" s="1191"/>
      <c r="Q935" s="1827"/>
      <c r="R935" s="1774"/>
      <c r="S935" s="1825"/>
      <c r="T935" s="1774"/>
      <c r="U935" s="1825"/>
      <c r="V935" s="1774"/>
      <c r="W935" s="1825"/>
      <c r="X935" s="1769"/>
      <c r="Y935" s="1825"/>
      <c r="Z935" s="1825"/>
      <c r="AA935" s="1769"/>
      <c r="AB935" s="961">
        <v>3</v>
      </c>
      <c r="AC935" s="761" t="s">
        <v>1571</v>
      </c>
      <c r="AD935" s="761">
        <v>1</v>
      </c>
      <c r="AE935" s="761" t="s">
        <v>1420</v>
      </c>
      <c r="AF935" s="816" t="str">
        <f t="shared" si="79"/>
        <v>Probabilidad</v>
      </c>
      <c r="AG935" s="751" t="s">
        <v>281</v>
      </c>
      <c r="AH935" s="790">
        <f t="shared" si="80"/>
        <v>0.15</v>
      </c>
      <c r="AI935" s="751" t="s">
        <v>222</v>
      </c>
      <c r="AJ935" s="790">
        <f t="shared" si="77"/>
        <v>0.15</v>
      </c>
      <c r="AK935" s="814">
        <f t="shared" si="78"/>
        <v>0.3</v>
      </c>
      <c r="AL935" s="817">
        <f>IFERROR(IF(AND(AF934="Probabilidad",AF935="Probabilidad"),(AL934-(+AL934*AK935)),IF(AND(AF934="Impacto",AF935="Probabilidad"),(AL933-(+AL933*AK935)),IF(AF935="Impacto",AL934,""))),"")</f>
        <v>0.33599999999999997</v>
      </c>
      <c r="AM935" s="817">
        <f>IFERROR(IF(AND(AF934="Impacto",AF935="Impacto"),(AM934-(+AM934*AK935)),IF(AND(AF934="Probabilidad",AF935="Impacto"),(AM933-(+AM933*AK935)),IF(AF935="Probabilidad",AM934,""))),"")</f>
        <v>0.60000000000000009</v>
      </c>
      <c r="AN935" s="751" t="s">
        <v>859</v>
      </c>
      <c r="AO935" s="751" t="s">
        <v>245</v>
      </c>
      <c r="AP935" s="751" t="s">
        <v>241</v>
      </c>
      <c r="AQ935" s="751" t="s">
        <v>226</v>
      </c>
      <c r="AR935" s="1013"/>
      <c r="AS935" s="1767"/>
      <c r="AT935" s="1767"/>
      <c r="AU935" s="1769"/>
      <c r="AV935" s="1767"/>
      <c r="AW935" s="1767"/>
      <c r="AX935" s="1769"/>
      <c r="AY935" s="1769"/>
      <c r="AZ935" s="1769"/>
      <c r="BA935" s="1774"/>
      <c r="BB935" s="788"/>
      <c r="BC935" s="788"/>
      <c r="BD935" s="781" t="str">
        <f t="shared" si="81"/>
        <v/>
      </c>
      <c r="BE935" s="761"/>
      <c r="BF935" s="761"/>
      <c r="BG935" s="761"/>
      <c r="BH935" s="761"/>
      <c r="BI935" s="788"/>
      <c r="BJ935" s="788"/>
      <c r="BK935" s="788"/>
      <c r="BL935" s="788"/>
      <c r="BM935" s="755"/>
      <c r="BN935" s="755"/>
      <c r="BO935" s="755"/>
      <c r="BP935" s="755"/>
      <c r="BQ935" s="969"/>
      <c r="BR935" s="970"/>
      <c r="BS935" s="971"/>
      <c r="BT935" s="971"/>
      <c r="BU935" s="1051"/>
      <c r="BV935" s="1191"/>
      <c r="BW935" s="1191"/>
      <c r="BX935" s="1837"/>
      <c r="BY935" s="1853"/>
      <c r="BZ935" s="998"/>
    </row>
    <row r="936" spans="1:78" ht="135.5" customHeight="1" x14ac:dyDescent="0.2">
      <c r="A936" s="1915"/>
      <c r="B936" s="1818"/>
      <c r="C936" s="1910"/>
      <c r="D936" s="1820"/>
      <c r="E936" s="1004"/>
      <c r="F936" s="1759"/>
      <c r="G936" s="1191"/>
      <c r="H936" s="1013"/>
      <c r="I936" s="1774"/>
      <c r="J936" s="1767"/>
      <c r="K936" s="1013"/>
      <c r="L936" s="1191"/>
      <c r="M936" s="1169"/>
      <c r="N936" s="1191"/>
      <c r="O936" s="1191"/>
      <c r="P936" s="1191"/>
      <c r="Q936" s="1827"/>
      <c r="R936" s="1774"/>
      <c r="S936" s="1825"/>
      <c r="T936" s="1774"/>
      <c r="U936" s="1825"/>
      <c r="V936" s="1774"/>
      <c r="W936" s="1825"/>
      <c r="X936" s="1769"/>
      <c r="Y936" s="1825"/>
      <c r="Z936" s="1825"/>
      <c r="AA936" s="1769"/>
      <c r="AB936" s="961">
        <v>4</v>
      </c>
      <c r="AC936" s="761" t="s">
        <v>1402</v>
      </c>
      <c r="AD936" s="761">
        <v>2</v>
      </c>
      <c r="AE936" s="761" t="s">
        <v>1403</v>
      </c>
      <c r="AF936" s="816" t="str">
        <f t="shared" si="79"/>
        <v>Probabilidad</v>
      </c>
      <c r="AG936" s="751" t="s">
        <v>221</v>
      </c>
      <c r="AH936" s="790">
        <f t="shared" si="80"/>
        <v>0.25</v>
      </c>
      <c r="AI936" s="751" t="s">
        <v>734</v>
      </c>
      <c r="AJ936" s="790">
        <f t="shared" si="77"/>
        <v>0.25</v>
      </c>
      <c r="AK936" s="814">
        <f t="shared" si="78"/>
        <v>0.5</v>
      </c>
      <c r="AL936" s="817">
        <f>IFERROR(IF(AND(AF935="Probabilidad",AF936="Probabilidad"),(AL935-(+AL935*AK936)),IF(AND(AF935="Impacto",AF936="Probabilidad"),(AL934-(+AL934*AK936)),IF(AF936="Impacto",AL935,""))),"")</f>
        <v>0.16799999999999998</v>
      </c>
      <c r="AM936" s="817">
        <f>IFERROR(IF(AND(AF935="Impacto",AF936="Impacto"),(AM935-(+AM935*AK936)),IF(AND(AF935="Probabilidad",AF936="Impacto"),(AM934-(+AM934*AK936)),IF(AF936="Probabilidad",AM935,""))),"")</f>
        <v>0.60000000000000009</v>
      </c>
      <c r="AN936" s="751" t="s">
        <v>223</v>
      </c>
      <c r="AO936" s="751" t="s">
        <v>443</v>
      </c>
      <c r="AP936" s="751" t="s">
        <v>241</v>
      </c>
      <c r="AQ936" s="751" t="s">
        <v>226</v>
      </c>
      <c r="AR936" s="1013"/>
      <c r="AS936" s="1767"/>
      <c r="AT936" s="1767"/>
      <c r="AU936" s="1769"/>
      <c r="AV936" s="1767"/>
      <c r="AW936" s="1767"/>
      <c r="AX936" s="1769"/>
      <c r="AY936" s="1769"/>
      <c r="AZ936" s="1769"/>
      <c r="BA936" s="1774"/>
      <c r="BB936" s="788"/>
      <c r="BC936" s="788"/>
      <c r="BD936" s="781" t="str">
        <f t="shared" si="81"/>
        <v/>
      </c>
      <c r="BE936" s="761"/>
      <c r="BF936" s="761"/>
      <c r="BG936" s="761"/>
      <c r="BH936" s="761"/>
      <c r="BI936" s="788"/>
      <c r="BJ936" s="788"/>
      <c r="BK936" s="788"/>
      <c r="BL936" s="788"/>
      <c r="BM936" s="755"/>
      <c r="BN936" s="755"/>
      <c r="BO936" s="755"/>
      <c r="BP936" s="755"/>
      <c r="BQ936" s="969"/>
      <c r="BR936" s="970"/>
      <c r="BS936" s="971"/>
      <c r="BT936" s="971"/>
      <c r="BU936" s="1051"/>
      <c r="BV936" s="1191"/>
      <c r="BW936" s="1191"/>
      <c r="BX936" s="1837"/>
      <c r="BY936" s="1853"/>
      <c r="BZ936" s="998"/>
    </row>
    <row r="937" spans="1:78" ht="160.25" customHeight="1" x14ac:dyDescent="0.2">
      <c r="A937" s="1915"/>
      <c r="B937" s="1818"/>
      <c r="C937" s="1910"/>
      <c r="D937" s="1820"/>
      <c r="E937" s="1004"/>
      <c r="F937" s="1759"/>
      <c r="G937" s="1191"/>
      <c r="H937" s="1013"/>
      <c r="I937" s="1774"/>
      <c r="J937" s="1767"/>
      <c r="K937" s="1013"/>
      <c r="L937" s="1191"/>
      <c r="M937" s="1169"/>
      <c r="N937" s="1191"/>
      <c r="O937" s="1191"/>
      <c r="P937" s="1191"/>
      <c r="Q937" s="1827"/>
      <c r="R937" s="1774"/>
      <c r="S937" s="1825"/>
      <c r="T937" s="1774"/>
      <c r="U937" s="1825"/>
      <c r="V937" s="1774"/>
      <c r="W937" s="1825"/>
      <c r="X937" s="1769"/>
      <c r="Y937" s="1825"/>
      <c r="Z937" s="1825"/>
      <c r="AA937" s="1769"/>
      <c r="AB937" s="961">
        <v>5</v>
      </c>
      <c r="AC937" s="761" t="s">
        <v>1421</v>
      </c>
      <c r="AD937" s="761">
        <v>2</v>
      </c>
      <c r="AE937" s="761" t="s">
        <v>1403</v>
      </c>
      <c r="AF937" s="816" t="str">
        <f t="shared" si="79"/>
        <v>Impacto</v>
      </c>
      <c r="AG937" s="751" t="s">
        <v>264</v>
      </c>
      <c r="AH937" s="790">
        <f t="shared" si="80"/>
        <v>0.1</v>
      </c>
      <c r="AI937" s="751" t="s">
        <v>222</v>
      </c>
      <c r="AJ937" s="790">
        <f t="shared" si="77"/>
        <v>0.15</v>
      </c>
      <c r="AK937" s="814">
        <f t="shared" si="78"/>
        <v>0.25</v>
      </c>
      <c r="AL937" s="817">
        <f>IFERROR(IF(AND(AF936="Probabilidad",AF937="Probabilidad"),(AL936-(+AL936*AK937)),IF(AND(AF936="Impacto",AF937="Probabilidad"),(AL935-(+AL935*AK937)),IF(AF937="Impacto",AL936,""))),"")</f>
        <v>0.16799999999999998</v>
      </c>
      <c r="AM937" s="817">
        <f>IFERROR(IF(AND(AF936="Impacto",AF937="Impacto"),(AM936-(+AM936*AK937)),IF(AND(AF936="Probabilidad",AF937="Impacto"),(AM935-(+AM935*AK937)),IF(AF937="Probabilidad",AM936,""))),"")</f>
        <v>0.45000000000000007</v>
      </c>
      <c r="AN937" s="751" t="s">
        <v>223</v>
      </c>
      <c r="AO937" s="751" t="s">
        <v>291</v>
      </c>
      <c r="AP937" s="751" t="s">
        <v>241</v>
      </c>
      <c r="AQ937" s="751" t="s">
        <v>226</v>
      </c>
      <c r="AR937" s="1013"/>
      <c r="AS937" s="1767"/>
      <c r="AT937" s="1767"/>
      <c r="AU937" s="1769"/>
      <c r="AV937" s="1767"/>
      <c r="AW937" s="1767"/>
      <c r="AX937" s="1769"/>
      <c r="AY937" s="1769"/>
      <c r="AZ937" s="1769"/>
      <c r="BA937" s="1774"/>
      <c r="BB937" s="788"/>
      <c r="BC937" s="788"/>
      <c r="BD937" s="781" t="str">
        <f t="shared" si="81"/>
        <v/>
      </c>
      <c r="BE937" s="761"/>
      <c r="BF937" s="761"/>
      <c r="BG937" s="761"/>
      <c r="BH937" s="761"/>
      <c r="BI937" s="788"/>
      <c r="BJ937" s="788"/>
      <c r="BK937" s="788"/>
      <c r="BL937" s="788"/>
      <c r="BM937" s="755"/>
      <c r="BN937" s="755"/>
      <c r="BO937" s="755"/>
      <c r="BP937" s="755"/>
      <c r="BQ937" s="969"/>
      <c r="BR937" s="970"/>
      <c r="BS937" s="971"/>
      <c r="BT937" s="971"/>
      <c r="BU937" s="1051"/>
      <c r="BV937" s="1191"/>
      <c r="BW937" s="1191"/>
      <c r="BX937" s="1837"/>
      <c r="BY937" s="1853"/>
      <c r="BZ937" s="998"/>
    </row>
    <row r="938" spans="1:78" ht="17" thickBot="1" x14ac:dyDescent="0.25">
      <c r="A938" s="1915"/>
      <c r="B938" s="1818"/>
      <c r="C938" s="1910"/>
      <c r="D938" s="1821"/>
      <c r="E938" s="1005"/>
      <c r="F938" s="1760"/>
      <c r="G938" s="1192"/>
      <c r="H938" s="1014"/>
      <c r="I938" s="1775"/>
      <c r="J938" s="1768"/>
      <c r="K938" s="1014"/>
      <c r="L938" s="1192"/>
      <c r="M938" s="1170"/>
      <c r="N938" s="1192"/>
      <c r="O938" s="1192"/>
      <c r="P938" s="1192"/>
      <c r="Q938" s="1828"/>
      <c r="R938" s="1775"/>
      <c r="S938" s="1826"/>
      <c r="T938" s="1775"/>
      <c r="U938" s="1826"/>
      <c r="V938" s="1775"/>
      <c r="W938" s="1826"/>
      <c r="X938" s="1770"/>
      <c r="Y938" s="1826"/>
      <c r="Z938" s="1826"/>
      <c r="AA938" s="1770"/>
      <c r="AB938" s="962">
        <v>6</v>
      </c>
      <c r="AC938" s="752"/>
      <c r="AD938" s="752"/>
      <c r="AE938" s="752"/>
      <c r="AF938" s="936" t="str">
        <f t="shared" si="79"/>
        <v/>
      </c>
      <c r="AG938" s="937"/>
      <c r="AH938" s="887" t="str">
        <f t="shared" si="80"/>
        <v/>
      </c>
      <c r="AI938" s="937"/>
      <c r="AJ938" s="887" t="str">
        <f t="shared" si="77"/>
        <v/>
      </c>
      <c r="AK938" s="889" t="str">
        <f t="shared" si="78"/>
        <v/>
      </c>
      <c r="AL938" s="938" t="str">
        <f>IFERROR(IF(AND(AF937="Probabilidad",AF938="Probabilidad"),(AL937-(+AL937*AK938)),IF(AND(AF937="Impacto",AF938="Probabilidad"),(AL936-(+AL936*AK938)),IF(AF938="Impacto",AL937,""))),"")</f>
        <v/>
      </c>
      <c r="AM938" s="938" t="str">
        <f>IFERROR(IF(AND(AF937="Impacto",AF938="Impacto"),(AM937-(+AM937*AK938)),IF(AND(AF937="Probabilidad",AF938="Impacto"),(AM936-(+AM936*AK938)),IF(AF938="Probabilidad",AM937,""))),"")</f>
        <v/>
      </c>
      <c r="AN938" s="51"/>
      <c r="AO938" s="51"/>
      <c r="AP938" s="51"/>
      <c r="AQ938" s="51"/>
      <c r="AR938" s="1014"/>
      <c r="AS938" s="1768"/>
      <c r="AT938" s="1768"/>
      <c r="AU938" s="1770"/>
      <c r="AV938" s="1768"/>
      <c r="AW938" s="1768"/>
      <c r="AX938" s="1770"/>
      <c r="AY938" s="1770"/>
      <c r="AZ938" s="1770"/>
      <c r="BA938" s="1775"/>
      <c r="BB938" s="873"/>
      <c r="BC938" s="873"/>
      <c r="BD938" s="767" t="str">
        <f t="shared" si="81"/>
        <v/>
      </c>
      <c r="BE938" s="752"/>
      <c r="BF938" s="752"/>
      <c r="BG938" s="752"/>
      <c r="BH938" s="752"/>
      <c r="BI938" s="873"/>
      <c r="BJ938" s="873"/>
      <c r="BK938" s="873"/>
      <c r="BL938" s="873"/>
      <c r="BM938" s="826"/>
      <c r="BN938" s="826"/>
      <c r="BO938" s="826"/>
      <c r="BP938" s="826"/>
      <c r="BQ938" s="973"/>
      <c r="BR938" s="974"/>
      <c r="BS938" s="975"/>
      <c r="BT938" s="975"/>
      <c r="BU938" s="1052"/>
      <c r="BV938" s="1192"/>
      <c r="BW938" s="1192"/>
      <c r="BX938" s="1838"/>
      <c r="BY938" s="1854"/>
      <c r="BZ938" s="999"/>
    </row>
    <row r="939" spans="1:78" ht="135.5" customHeight="1" x14ac:dyDescent="0.2">
      <c r="A939" s="1915"/>
      <c r="B939" s="1818"/>
      <c r="C939" s="1910"/>
      <c r="D939" s="1000" t="s">
        <v>1387</v>
      </c>
      <c r="E939" s="1003" t="s">
        <v>1098</v>
      </c>
      <c r="F939" s="1006">
        <v>14</v>
      </c>
      <c r="G939" s="1075" t="s">
        <v>2376</v>
      </c>
      <c r="H939" s="1012" t="s">
        <v>1247</v>
      </c>
      <c r="I939" s="1015" t="s">
        <v>1215</v>
      </c>
      <c r="J939" s="1812" t="str">
        <f>IF(D939="","",IF(D939="RG",[1]Árbol!A950,IF(D939="RIC",[1]Árbol!A950,IF(D939="RLAFT",[1]Árbol!A950,IF(D939="RF",[1]Árbol!A950,IF(I939="","",(CONCATENATE(I939," ",$M$3," ",G939," ",$M$4," ",O939," ",$M$5," ",N939))))))))</f>
        <v xml:space="preserve">Pérdida de Disponibilidad de One Drive - SHARE Point   1. Perdida o hurto  de información                                            2. Espionaje remoto                                                                                                                    3. Corrupción de los datos         1. Desconocimiento de las políticas de seguridad de la información                                                                                                        2. Ausencia de copias de respaldo                                                                             3. Asignación errada de los derechos de acceso                                                                              </v>
      </c>
      <c r="K939" s="1012" t="s">
        <v>313</v>
      </c>
      <c r="L939" s="1075" t="s">
        <v>562</v>
      </c>
      <c r="M939" s="1168" t="s">
        <v>1389</v>
      </c>
      <c r="N939" s="1075" t="s">
        <v>1526</v>
      </c>
      <c r="O939" s="1075" t="s">
        <v>1527</v>
      </c>
      <c r="P939" s="1075" t="s">
        <v>1392</v>
      </c>
      <c r="Q939" s="1133" t="s">
        <v>1392</v>
      </c>
      <c r="R939" s="1015" t="s">
        <v>340</v>
      </c>
      <c r="S939" s="1824">
        <f>IF(R939="Muy Alta",100%,IF(R939="Alta",80%,IF(R939="Media",60%,IF(R939="Baja",40%,IF(R939="Muy Baja",20%,"")))))</f>
        <v>0.8</v>
      </c>
      <c r="T939" s="1015" t="s">
        <v>317</v>
      </c>
      <c r="U939" s="1824">
        <f>IF(T939="Catastrófico",100%,IF(T939="Mayor",80%,IF(T939="Moderado",60%,IF(T939="Menor",40%,IF(T939="Leve",20%,"")))))</f>
        <v>0.2</v>
      </c>
      <c r="V939" s="1015" t="s">
        <v>218</v>
      </c>
      <c r="W939" s="1824">
        <f>IF(V939="Catastrófico",100%,IF(V939="Mayor",80%,IF(V939="Moderado",60%,IF(V939="Menor",40%,IF(V939="Leve",20%,"")))))</f>
        <v>0.6</v>
      </c>
      <c r="X939" s="1032" t="str">
        <f>IF(Y939=100%,"Catastrófico",IF(Y939=80%,"Mayor",IF(Y939=60%,"Moderado",IF(Y939=40%,"Menor",IF(Y939=20%,"Leve","")))))</f>
        <v>Moderado</v>
      </c>
      <c r="Y939" s="1824">
        <f>IF(AND(U939="",W939=""),"",MAX(U939,W939))</f>
        <v>0.6</v>
      </c>
      <c r="Z939" s="1824" t="str">
        <f>CONCATENATE(R939,X939)</f>
        <v>AltaModerado</v>
      </c>
      <c r="AA939" s="1032" t="str">
        <f>IF(Z939="Muy AltaLeve","Alto",IF(Z939="Muy AltaMenor","Alto",IF(Z939="Muy AltaModerado","Alto",IF(Z939="Muy AltaMayor","Alto",IF(Z939="Muy AltaCatastrófico","Extremo",IF(Z939="AltaLeve","Moderado",IF(Z939="AltaMenor","Moderado",IF(Z939="AltaModerado","Alto",IF(Z939="AltaMayor","Alto",IF(Z939="AltaCatastrófico","Extremo",IF(Z939="MediaLeve","Moderado",IF(Z939="MediaMenor","Moderado",IF(Z939="MediaModerado","Moderado",IF(Z939="MediaMayor","Alto",IF(Z939="MediaCatastrófico","Extremo",IF(Z939="BajaLeve","Bajo",IF(Z939="BajaMenor","Moderado",IF(Z939="BajaModerado","Moderado",IF(Z939="BajaMayor","Alto",IF(Z939="BajaCatastrófico","Extremo",IF(Z939="Muy BajaLeve","Bajo",IF(Z939="Muy BajaMenor","Bajo",IF(Z939="Muy BajaModerado","Moderado",IF(Z939="Muy BajaMayor","Alto",IF(Z939="Muy BajaCatastrófico","Extremo","")))))))))))))))))))))))))</f>
        <v>Alto</v>
      </c>
      <c r="AB939" s="354">
        <v>1</v>
      </c>
      <c r="AC939" s="302" t="s">
        <v>1402</v>
      </c>
      <c r="AD939" s="302">
        <v>3</v>
      </c>
      <c r="AE939" s="302" t="s">
        <v>1403</v>
      </c>
      <c r="AF939" s="334" t="str">
        <f t="shared" si="79"/>
        <v>Probabilidad</v>
      </c>
      <c r="AG939" s="335" t="s">
        <v>221</v>
      </c>
      <c r="AH939" s="787">
        <f t="shared" si="80"/>
        <v>0.25</v>
      </c>
      <c r="AI939" s="335" t="s">
        <v>734</v>
      </c>
      <c r="AJ939" s="787">
        <f t="shared" si="77"/>
        <v>0.25</v>
      </c>
      <c r="AK939" s="101">
        <f t="shared" si="78"/>
        <v>0.5</v>
      </c>
      <c r="AL939" s="336">
        <f>IFERROR(IF(AF939="Probabilidad",(S939-(+S939*AK939)),IF(AF939="Impacto",S939,"")),"")</f>
        <v>0.4</v>
      </c>
      <c r="AM939" s="336">
        <f>IFERROR(IF(AF939="Impacto",(Y939-(+Y939*AK939)),IF(AF939="Probabilidad",Y939,"")),"")</f>
        <v>0.6</v>
      </c>
      <c r="AN939" s="50" t="s">
        <v>223</v>
      </c>
      <c r="AO939" s="50" t="s">
        <v>443</v>
      </c>
      <c r="AP939" s="50" t="s">
        <v>241</v>
      </c>
      <c r="AQ939" s="50" t="s">
        <v>226</v>
      </c>
      <c r="AR939" s="1764" t="s">
        <v>1404</v>
      </c>
      <c r="AS939" s="1035">
        <f>S939</f>
        <v>0.8</v>
      </c>
      <c r="AT939" s="1035">
        <f>IF(AL939="","",MIN(AL939:AL944))</f>
        <v>0.16799999999999998</v>
      </c>
      <c r="AU939" s="1032" t="str">
        <f>IFERROR(IF(AT939="","",IF(AT939&lt;=0.2,"Muy Baja",IF(AT939&lt;=0.4,"Baja",IF(AT939&lt;=0.6,"Media",IF(AT939&lt;=0.8,"Alta","Muy Alta"))))),"")</f>
        <v>Muy Baja</v>
      </c>
      <c r="AV939" s="1035">
        <f>Y939</f>
        <v>0.6</v>
      </c>
      <c r="AW939" s="1035">
        <f>IF(AM939="","",MIN(AM939:AM944))</f>
        <v>0.44999999999999996</v>
      </c>
      <c r="AX939" s="1032" t="str">
        <f>IFERROR(IF(AW939="","",IF(AW939&lt;=0.2,"Leve",IF(AW939&lt;=0.4,"Menor",IF(AW939&lt;=0.6,"Moderado",IF(AW939&lt;=0.8,"Mayor","Catastrófico"))))),"")</f>
        <v>Moderado</v>
      </c>
      <c r="AY939" s="1032" t="str">
        <f>AA939</f>
        <v>Alto</v>
      </c>
      <c r="AZ939" s="1032" t="str">
        <f>IFERROR(IF(OR(AND(AU939="Muy Baja",AX939="Leve"),AND(AU939="Muy Baja",AX939="Menor"),AND(AU939="Baja",AX939="Leve")),"Bajo",IF(OR(AND(AU939="Muy baja",AX939="Moderado"),AND(AU939="Baja",AX939="Menor"),AND(AU939="Baja",AX939="Moderado"),AND(AU939="Media",AX939="Leve"),AND(AU939="Media",AX939="Menor"),AND(AU939="Media",AX939="Moderado"),AND(AU939="Alta",AX939="Leve"),AND(AU939="Alta",AX939="Menor")),"Moderado",IF(OR(AND(AU939="Muy Baja",AX939="Mayor"),AND(AU939="Baja",AX939="Mayor"),AND(AU939="Media",AX939="Mayor"),AND(AU939="Alta",AX939="Moderado"),AND(AU939="Alta",AX939="Mayor"),AND(AU939="Muy Alta",AX939="Leve"),AND(AU939="Muy Alta",AX939="Menor"),AND(AU939="Muy Alta",AX939="Moderado"),AND(AU939="Muy Alta",AX939="Mayor")),"Alto",IF(OR(AND(AU939="Muy Baja",AX939="Catastrófico"),AND(AU939="Baja",AX939="Catastrófico"),AND(AU939="Media",AX939="Catastrófico"),AND(AU939="Alta",AX939="Catastrófico"),AND(AU939="Muy Alta",AX939="Catastrófico")),"Extremo","")))),"")</f>
        <v>Moderado</v>
      </c>
      <c r="BA939" s="1015" t="s">
        <v>228</v>
      </c>
      <c r="BB939" s="216" t="s">
        <v>2301</v>
      </c>
      <c r="BC939" s="216" t="s">
        <v>1483</v>
      </c>
      <c r="BD939" s="307">
        <f t="shared" si="81"/>
        <v>2</v>
      </c>
      <c r="BE939" s="302"/>
      <c r="BF939" s="302">
        <v>1</v>
      </c>
      <c r="BG939" s="302"/>
      <c r="BH939" s="302">
        <v>1</v>
      </c>
      <c r="BI939" s="216" t="s">
        <v>2319</v>
      </c>
      <c r="BJ939" s="216" t="s">
        <v>2302</v>
      </c>
      <c r="BK939" s="788"/>
      <c r="BL939" s="788"/>
      <c r="BM939" s="217"/>
      <c r="BN939" s="217"/>
      <c r="BO939" s="217"/>
      <c r="BP939" s="217"/>
      <c r="BQ939" s="102"/>
      <c r="BR939" s="967"/>
      <c r="BS939" s="968"/>
      <c r="BT939" s="968"/>
      <c r="BU939" s="1050"/>
      <c r="BV939" s="1075"/>
      <c r="BW939" s="1075"/>
      <c r="BX939" s="1836"/>
      <c r="BY939" s="1852"/>
      <c r="BZ939" s="997"/>
    </row>
    <row r="940" spans="1:78" ht="160.25" customHeight="1" x14ac:dyDescent="0.2">
      <c r="A940" s="1915"/>
      <c r="B940" s="1818"/>
      <c r="C940" s="1910"/>
      <c r="D940" s="1820"/>
      <c r="E940" s="1004"/>
      <c r="F940" s="1759"/>
      <c r="G940" s="1191"/>
      <c r="H940" s="1013"/>
      <c r="I940" s="1774"/>
      <c r="J940" s="1767"/>
      <c r="K940" s="1013"/>
      <c r="L940" s="1191"/>
      <c r="M940" s="1169"/>
      <c r="N940" s="1191"/>
      <c r="O940" s="1191"/>
      <c r="P940" s="1191"/>
      <c r="Q940" s="1827"/>
      <c r="R940" s="1774"/>
      <c r="S940" s="1825"/>
      <c r="T940" s="1774"/>
      <c r="U940" s="1825"/>
      <c r="V940" s="1774"/>
      <c r="W940" s="1825"/>
      <c r="X940" s="1769"/>
      <c r="Y940" s="1825"/>
      <c r="Z940" s="1825"/>
      <c r="AA940" s="1769"/>
      <c r="AB940" s="961">
        <v>2</v>
      </c>
      <c r="AC940" s="761" t="s">
        <v>1405</v>
      </c>
      <c r="AD940" s="761">
        <v>3</v>
      </c>
      <c r="AE940" s="761" t="s">
        <v>1403</v>
      </c>
      <c r="AF940" s="816" t="str">
        <f t="shared" si="79"/>
        <v>Impacto</v>
      </c>
      <c r="AG940" s="751" t="s">
        <v>264</v>
      </c>
      <c r="AH940" s="790">
        <f t="shared" si="80"/>
        <v>0.1</v>
      </c>
      <c r="AI940" s="751" t="s">
        <v>222</v>
      </c>
      <c r="AJ940" s="790">
        <f t="shared" si="77"/>
        <v>0.15</v>
      </c>
      <c r="AK940" s="814">
        <f t="shared" si="78"/>
        <v>0.25</v>
      </c>
      <c r="AL940" s="817">
        <f>IFERROR(IF(AND(AF939="Probabilidad",AF940="Probabilidad"),(AL939-(+AL939*AK940)),IF(AF940="Probabilidad",(S939-(+S939*AK940)),IF(AF940="Impacto",AL939,""))),"")</f>
        <v>0.4</v>
      </c>
      <c r="AM940" s="817">
        <f>IFERROR(IF(AND(AF939="Impacto",AF940="Impacto"),(AM939-(+AM939*AK940)),IF(AF940="Impacto",(Y939-(Y939*AK940)),IF(AF940="Probabilidad",AM939,""))),"")</f>
        <v>0.44999999999999996</v>
      </c>
      <c r="AN940" s="751" t="s">
        <v>223</v>
      </c>
      <c r="AO940" s="751" t="s">
        <v>291</v>
      </c>
      <c r="AP940" s="751" t="s">
        <v>241</v>
      </c>
      <c r="AQ940" s="751" t="s">
        <v>226</v>
      </c>
      <c r="AR940" s="1013"/>
      <c r="AS940" s="1767"/>
      <c r="AT940" s="1767"/>
      <c r="AU940" s="1769"/>
      <c r="AV940" s="1767"/>
      <c r="AW940" s="1767"/>
      <c r="AX940" s="1769"/>
      <c r="AY940" s="1769"/>
      <c r="AZ940" s="1769"/>
      <c r="BA940" s="1774"/>
      <c r="BB940" s="788" t="s">
        <v>2258</v>
      </c>
      <c r="BC940" s="788" t="s">
        <v>2304</v>
      </c>
      <c r="BD940" s="781">
        <f t="shared" si="81"/>
        <v>1</v>
      </c>
      <c r="BE940" s="761"/>
      <c r="BF940" s="761">
        <v>1</v>
      </c>
      <c r="BG940" s="761"/>
      <c r="BH940" s="761"/>
      <c r="BI940" s="788" t="s">
        <v>2319</v>
      </c>
      <c r="BJ940" s="788" t="s">
        <v>2302</v>
      </c>
      <c r="BK940" s="788"/>
      <c r="BL940" s="788"/>
      <c r="BM940" s="755"/>
      <c r="BN940" s="755"/>
      <c r="BO940" s="755"/>
      <c r="BP940" s="755"/>
      <c r="BQ940" s="969"/>
      <c r="BR940" s="970"/>
      <c r="BS940" s="971"/>
      <c r="BT940" s="971"/>
      <c r="BU940" s="1051"/>
      <c r="BV940" s="1191"/>
      <c r="BW940" s="1191"/>
      <c r="BX940" s="1837"/>
      <c r="BY940" s="1853"/>
      <c r="BZ940" s="998"/>
    </row>
    <row r="941" spans="1:78" ht="135.5" customHeight="1" x14ac:dyDescent="0.2">
      <c r="A941" s="1915"/>
      <c r="B941" s="1818"/>
      <c r="C941" s="1910"/>
      <c r="D941" s="1820"/>
      <c r="E941" s="1004"/>
      <c r="F941" s="1759"/>
      <c r="G941" s="1191"/>
      <c r="H941" s="1013"/>
      <c r="I941" s="1774"/>
      <c r="J941" s="1767"/>
      <c r="K941" s="1013"/>
      <c r="L941" s="1191"/>
      <c r="M941" s="1169"/>
      <c r="N941" s="1191"/>
      <c r="O941" s="1191"/>
      <c r="P941" s="1191"/>
      <c r="Q941" s="1827"/>
      <c r="R941" s="1774"/>
      <c r="S941" s="1825"/>
      <c r="T941" s="1774"/>
      <c r="U941" s="1825"/>
      <c r="V941" s="1774"/>
      <c r="W941" s="1825"/>
      <c r="X941" s="1769"/>
      <c r="Y941" s="1825"/>
      <c r="Z941" s="1825"/>
      <c r="AA941" s="1769"/>
      <c r="AB941" s="961">
        <v>3</v>
      </c>
      <c r="AC941" s="761" t="s">
        <v>1406</v>
      </c>
      <c r="AD941" s="761">
        <v>2</v>
      </c>
      <c r="AE941" s="761" t="s">
        <v>1408</v>
      </c>
      <c r="AF941" s="816" t="str">
        <f t="shared" si="79"/>
        <v>Probabilidad</v>
      </c>
      <c r="AG941" s="751" t="s">
        <v>221</v>
      </c>
      <c r="AH941" s="790">
        <f t="shared" si="80"/>
        <v>0.25</v>
      </c>
      <c r="AI941" s="751" t="s">
        <v>222</v>
      </c>
      <c r="AJ941" s="790">
        <f t="shared" si="77"/>
        <v>0.15</v>
      </c>
      <c r="AK941" s="814">
        <f t="shared" si="78"/>
        <v>0.4</v>
      </c>
      <c r="AL941" s="817">
        <f>IFERROR(IF(AND(AF940="Probabilidad",AF941="Probabilidad"),(AL940-(+AL940*AK941)),IF(AND(AF940="Impacto",AF941="Probabilidad"),(AL939-(+AL939*AK941)),IF(AF941="Impacto",AL940,""))),"")</f>
        <v>0.24</v>
      </c>
      <c r="AM941" s="817">
        <f>IFERROR(IF(AND(AF940="Impacto",AF941="Impacto"),(AM940-(+AM940*AK941)),IF(AND(AF940="Probabilidad",AF941="Impacto"),(AM939-(+AM939*AK941)),IF(AF941="Probabilidad",AM940,""))),"")</f>
        <v>0.44999999999999996</v>
      </c>
      <c r="AN941" s="751" t="s">
        <v>223</v>
      </c>
      <c r="AO941" s="751" t="s">
        <v>443</v>
      </c>
      <c r="AP941" s="751" t="s">
        <v>241</v>
      </c>
      <c r="AQ941" s="751" t="s">
        <v>226</v>
      </c>
      <c r="AR941" s="1013"/>
      <c r="AS941" s="1767"/>
      <c r="AT941" s="1767"/>
      <c r="AU941" s="1769"/>
      <c r="AV941" s="1767"/>
      <c r="AW941" s="1767"/>
      <c r="AX941" s="1769"/>
      <c r="AY941" s="1769"/>
      <c r="AZ941" s="1769"/>
      <c r="BA941" s="1774"/>
      <c r="BB941" s="788" t="s">
        <v>2284</v>
      </c>
      <c r="BC941" s="788" t="s">
        <v>2378</v>
      </c>
      <c r="BD941" s="781">
        <f t="shared" si="81"/>
        <v>12</v>
      </c>
      <c r="BE941" s="761">
        <v>3</v>
      </c>
      <c r="BF941" s="761">
        <v>3</v>
      </c>
      <c r="BG941" s="761">
        <v>3</v>
      </c>
      <c r="BH941" s="761">
        <v>3</v>
      </c>
      <c r="BI941" s="788" t="s">
        <v>2319</v>
      </c>
      <c r="BJ941" s="788" t="s">
        <v>2302</v>
      </c>
      <c r="BK941" s="788"/>
      <c r="BL941" s="788"/>
      <c r="BM941" s="755"/>
      <c r="BN941" s="755"/>
      <c r="BO941" s="755"/>
      <c r="BP941" s="755"/>
      <c r="BQ941" s="969"/>
      <c r="BR941" s="970"/>
      <c r="BS941" s="971"/>
      <c r="BT941" s="971"/>
      <c r="BU941" s="1051"/>
      <c r="BV941" s="1191"/>
      <c r="BW941" s="1191"/>
      <c r="BX941" s="1837"/>
      <c r="BY941" s="1853"/>
      <c r="BZ941" s="998"/>
    </row>
    <row r="942" spans="1:78" ht="129.5" customHeight="1" x14ac:dyDescent="0.2">
      <c r="A942" s="1915"/>
      <c r="B942" s="1818"/>
      <c r="C942" s="1910"/>
      <c r="D942" s="1820"/>
      <c r="E942" s="1004"/>
      <c r="F942" s="1759"/>
      <c r="G942" s="1191"/>
      <c r="H942" s="1013"/>
      <c r="I942" s="1774"/>
      <c r="J942" s="1767"/>
      <c r="K942" s="1013"/>
      <c r="L942" s="1191"/>
      <c r="M942" s="1169"/>
      <c r="N942" s="1191"/>
      <c r="O942" s="1191"/>
      <c r="P942" s="1191"/>
      <c r="Q942" s="1827"/>
      <c r="R942" s="1774"/>
      <c r="S942" s="1825"/>
      <c r="T942" s="1774"/>
      <c r="U942" s="1825"/>
      <c r="V942" s="1774"/>
      <c r="W942" s="1825"/>
      <c r="X942" s="1769"/>
      <c r="Y942" s="1825"/>
      <c r="Z942" s="1825"/>
      <c r="AA942" s="1769"/>
      <c r="AB942" s="961">
        <v>4</v>
      </c>
      <c r="AC942" s="761" t="s">
        <v>1571</v>
      </c>
      <c r="AD942" s="761">
        <v>1</v>
      </c>
      <c r="AE942" s="761" t="s">
        <v>1410</v>
      </c>
      <c r="AF942" s="816" t="str">
        <f t="shared" si="79"/>
        <v>Probabilidad</v>
      </c>
      <c r="AG942" s="751" t="s">
        <v>281</v>
      </c>
      <c r="AH942" s="790">
        <f t="shared" si="80"/>
        <v>0.15</v>
      </c>
      <c r="AI942" s="751" t="s">
        <v>222</v>
      </c>
      <c r="AJ942" s="790">
        <f t="shared" si="77"/>
        <v>0.15</v>
      </c>
      <c r="AK942" s="814">
        <f t="shared" si="78"/>
        <v>0.3</v>
      </c>
      <c r="AL942" s="817">
        <f>IFERROR(IF(AND(AF941="Probabilidad",AF942="Probabilidad"),(AL941-(+AL941*AK942)),IF(AND(AF941="Impacto",AF942="Probabilidad"),(AL940-(+AL940*AK942)),IF(AF942="Impacto",AL941,""))),"")</f>
        <v>0.16799999999999998</v>
      </c>
      <c r="AM942" s="817">
        <f>IFERROR(IF(AND(AF941="Impacto",AF942="Impacto"),(AM941-(+AM941*AK942)),IF(AND(AF941="Probabilidad",AF942="Impacto"),(AM940-(+AM940*AK942)),IF(AF942="Probabilidad",AM941,""))),"")</f>
        <v>0.44999999999999996</v>
      </c>
      <c r="AN942" s="751" t="s">
        <v>859</v>
      </c>
      <c r="AO942" s="751" t="s">
        <v>245</v>
      </c>
      <c r="AP942" s="751" t="s">
        <v>241</v>
      </c>
      <c r="AQ942" s="751" t="s">
        <v>226</v>
      </c>
      <c r="AR942" s="1013"/>
      <c r="AS942" s="1767"/>
      <c r="AT942" s="1767"/>
      <c r="AU942" s="1769"/>
      <c r="AV942" s="1767"/>
      <c r="AW942" s="1767"/>
      <c r="AX942" s="1769"/>
      <c r="AY942" s="1769"/>
      <c r="AZ942" s="1769"/>
      <c r="BA942" s="1774"/>
      <c r="BB942" s="788"/>
      <c r="BC942" s="788"/>
      <c r="BD942" s="781" t="str">
        <f t="shared" si="81"/>
        <v/>
      </c>
      <c r="BE942" s="761"/>
      <c r="BF942" s="761"/>
      <c r="BG942" s="761"/>
      <c r="BH942" s="761"/>
      <c r="BI942" s="788"/>
      <c r="BJ942" s="788"/>
      <c r="BK942" s="788"/>
      <c r="BL942" s="788"/>
      <c r="BM942" s="755"/>
      <c r="BN942" s="755"/>
      <c r="BO942" s="755"/>
      <c r="BP942" s="755"/>
      <c r="BQ942" s="969"/>
      <c r="BR942" s="970"/>
      <c r="BS942" s="971"/>
      <c r="BT942" s="971"/>
      <c r="BU942" s="1051"/>
      <c r="BV942" s="1191"/>
      <c r="BW942" s="1191"/>
      <c r="BX942" s="1837"/>
      <c r="BY942" s="1853"/>
      <c r="BZ942" s="998"/>
    </row>
    <row r="943" spans="1:78" ht="16" x14ac:dyDescent="0.2">
      <c r="A943" s="1915"/>
      <c r="B943" s="1818"/>
      <c r="C943" s="1910"/>
      <c r="D943" s="1820"/>
      <c r="E943" s="1004"/>
      <c r="F943" s="1759"/>
      <c r="G943" s="1191"/>
      <c r="H943" s="1013"/>
      <c r="I943" s="1774"/>
      <c r="J943" s="1767"/>
      <c r="K943" s="1013"/>
      <c r="L943" s="1191"/>
      <c r="M943" s="1169"/>
      <c r="N943" s="1191"/>
      <c r="O943" s="1191"/>
      <c r="P943" s="1191"/>
      <c r="Q943" s="1827"/>
      <c r="R943" s="1774"/>
      <c r="S943" s="1825"/>
      <c r="T943" s="1774"/>
      <c r="U943" s="1825"/>
      <c r="V943" s="1774"/>
      <c r="W943" s="1825"/>
      <c r="X943" s="1769"/>
      <c r="Y943" s="1825"/>
      <c r="Z943" s="1825"/>
      <c r="AA943" s="1769"/>
      <c r="AB943" s="961">
        <v>5</v>
      </c>
      <c r="AC943" s="761"/>
      <c r="AD943" s="761"/>
      <c r="AE943" s="761"/>
      <c r="AF943" s="816" t="str">
        <f t="shared" si="79"/>
        <v/>
      </c>
      <c r="AG943" s="751"/>
      <c r="AH943" s="790" t="str">
        <f t="shared" si="80"/>
        <v/>
      </c>
      <c r="AI943" s="751"/>
      <c r="AJ943" s="790" t="str">
        <f t="shared" si="77"/>
        <v/>
      </c>
      <c r="AK943" s="814" t="str">
        <f t="shared" si="78"/>
        <v/>
      </c>
      <c r="AL943" s="817" t="str">
        <f>IFERROR(IF(AND(AF942="Probabilidad",AF943="Probabilidad"),(AL942-(+AL942*AK943)),IF(AND(AF942="Impacto",AF943="Probabilidad"),(AL941-(+AL941*AK943)),IF(AF943="Impacto",AL942,""))),"")</f>
        <v/>
      </c>
      <c r="AM943" s="817" t="str">
        <f>IFERROR(IF(AND(AF942="Impacto",AF943="Impacto"),(AM942-(+AM942*AK943)),IF(AND(AF942="Probabilidad",AF943="Impacto"),(AM941-(+AM941*AK943)),IF(AF943="Probabilidad",AM942,""))),"")</f>
        <v/>
      </c>
      <c r="AN943" s="751"/>
      <c r="AO943" s="751"/>
      <c r="AP943" s="751"/>
      <c r="AQ943" s="751"/>
      <c r="AR943" s="1013"/>
      <c r="AS943" s="1767"/>
      <c r="AT943" s="1767"/>
      <c r="AU943" s="1769"/>
      <c r="AV943" s="1767"/>
      <c r="AW943" s="1767"/>
      <c r="AX943" s="1769"/>
      <c r="AY943" s="1769"/>
      <c r="AZ943" s="1769"/>
      <c r="BA943" s="1774"/>
      <c r="BB943" s="788"/>
      <c r="BC943" s="788"/>
      <c r="BD943" s="781" t="str">
        <f t="shared" si="81"/>
        <v/>
      </c>
      <c r="BE943" s="761"/>
      <c r="BF943" s="761"/>
      <c r="BG943" s="761"/>
      <c r="BH943" s="761"/>
      <c r="BI943" s="788"/>
      <c r="BJ943" s="788"/>
      <c r="BK943" s="788"/>
      <c r="BL943" s="788"/>
      <c r="BM943" s="755"/>
      <c r="BN943" s="755"/>
      <c r="BO943" s="755"/>
      <c r="BP943" s="755"/>
      <c r="BQ943" s="969"/>
      <c r="BR943" s="970"/>
      <c r="BS943" s="971"/>
      <c r="BT943" s="971"/>
      <c r="BU943" s="1051"/>
      <c r="BV943" s="1191"/>
      <c r="BW943" s="1191"/>
      <c r="BX943" s="1837"/>
      <c r="BY943" s="1853"/>
      <c r="BZ943" s="998"/>
    </row>
    <row r="944" spans="1:78" ht="17" thickBot="1" x14ac:dyDescent="0.25">
      <c r="A944" s="1915"/>
      <c r="B944" s="1818"/>
      <c r="C944" s="1910"/>
      <c r="D944" s="1821"/>
      <c r="E944" s="1005"/>
      <c r="F944" s="1760"/>
      <c r="G944" s="1192"/>
      <c r="H944" s="1014"/>
      <c r="I944" s="1775"/>
      <c r="J944" s="1768"/>
      <c r="K944" s="1014"/>
      <c r="L944" s="1192"/>
      <c r="M944" s="1170"/>
      <c r="N944" s="1192"/>
      <c r="O944" s="1192"/>
      <c r="P944" s="1192"/>
      <c r="Q944" s="1828"/>
      <c r="R944" s="1775"/>
      <c r="S944" s="1826"/>
      <c r="T944" s="1775"/>
      <c r="U944" s="1826"/>
      <c r="V944" s="1775"/>
      <c r="W944" s="1826"/>
      <c r="X944" s="1770"/>
      <c r="Y944" s="1826"/>
      <c r="Z944" s="1826"/>
      <c r="AA944" s="1770"/>
      <c r="AB944" s="962">
        <v>6</v>
      </c>
      <c r="AC944" s="752"/>
      <c r="AD944" s="752"/>
      <c r="AE944" s="752"/>
      <c r="AF944" s="936" t="str">
        <f t="shared" si="79"/>
        <v/>
      </c>
      <c r="AG944" s="937"/>
      <c r="AH944" s="887" t="str">
        <f t="shared" si="80"/>
        <v/>
      </c>
      <c r="AI944" s="937"/>
      <c r="AJ944" s="887" t="str">
        <f t="shared" si="77"/>
        <v/>
      </c>
      <c r="AK944" s="889" t="str">
        <f t="shared" si="78"/>
        <v/>
      </c>
      <c r="AL944" s="938" t="str">
        <f>IFERROR(IF(AND(AF943="Probabilidad",AF944="Probabilidad"),(AL943-(+AL943*AK944)),IF(AND(AF943="Impacto",AF944="Probabilidad"),(AL942-(+AL942*AK944)),IF(AF944="Impacto",AL943,""))),"")</f>
        <v/>
      </c>
      <c r="AM944" s="938" t="str">
        <f>IFERROR(IF(AND(AF943="Impacto",AF944="Impacto"),(AM943-(+AM943*AK944)),IF(AND(AF943="Probabilidad",AF944="Impacto"),(AM942-(+AM942*AK944)),IF(AF944="Probabilidad",AM943,""))),"")</f>
        <v/>
      </c>
      <c r="AN944" s="51"/>
      <c r="AO944" s="51"/>
      <c r="AP944" s="51"/>
      <c r="AQ944" s="51"/>
      <c r="AR944" s="1014"/>
      <c r="AS944" s="1768"/>
      <c r="AT944" s="1768"/>
      <c r="AU944" s="1770"/>
      <c r="AV944" s="1768"/>
      <c r="AW944" s="1768"/>
      <c r="AX944" s="1770"/>
      <c r="AY944" s="1770"/>
      <c r="AZ944" s="1770"/>
      <c r="BA944" s="1775"/>
      <c r="BB944" s="873"/>
      <c r="BC944" s="873"/>
      <c r="BD944" s="767" t="str">
        <f t="shared" si="81"/>
        <v/>
      </c>
      <c r="BE944" s="752"/>
      <c r="BF944" s="752"/>
      <c r="BG944" s="752"/>
      <c r="BH944" s="752"/>
      <c r="BI944" s="873"/>
      <c r="BJ944" s="873"/>
      <c r="BK944" s="873"/>
      <c r="BL944" s="873"/>
      <c r="BM944" s="826"/>
      <c r="BN944" s="826"/>
      <c r="BO944" s="826"/>
      <c r="BP944" s="826"/>
      <c r="BQ944" s="973"/>
      <c r="BR944" s="974"/>
      <c r="BS944" s="975"/>
      <c r="BT944" s="975"/>
      <c r="BU944" s="1052"/>
      <c r="BV944" s="1192"/>
      <c r="BW944" s="1192"/>
      <c r="BX944" s="1838"/>
      <c r="BY944" s="1854"/>
      <c r="BZ944" s="999"/>
    </row>
    <row r="945" spans="1:78" ht="129.5" customHeight="1" x14ac:dyDescent="0.2">
      <c r="A945" s="1915"/>
      <c r="B945" s="1818"/>
      <c r="C945" s="1910"/>
      <c r="D945" s="1000" t="s">
        <v>1387</v>
      </c>
      <c r="E945" s="1003" t="s">
        <v>1098</v>
      </c>
      <c r="F945" s="1006">
        <v>15</v>
      </c>
      <c r="G945" s="1075" t="s">
        <v>2379</v>
      </c>
      <c r="H945" s="1012" t="s">
        <v>1245</v>
      </c>
      <c r="I945" s="1015" t="s">
        <v>1216</v>
      </c>
      <c r="J945" s="1812" t="str">
        <f>IF(D945="","",IF(D945="RG",[1]Árbol!A956,IF(D945="RIC",[1]Árbol!A956,IF(D945="RLAFT",[1]Árbol!A956,IF(D945="RF",[1]Árbol!A956,IF(I945="","",(CONCATENATE(I945," ",$M$3," ",G945," ",$M$4," ",O945," ",$M$5," ",N945))))))))</f>
        <v>Pérdida de Confidencialidad de 1. Jefe de Oficina
2. Profesional especializado y universitario 
3. Cargos secretariales
4. Contratista   1. Incumplimiento en la disciplina del personal
2. Error en Uso  1. Ausencia del personal
2. Entrenamiento insuficiente en seguridad
3. Falla de conciencia acerca de la seguridad</v>
      </c>
      <c r="K945" s="1012" t="s">
        <v>313</v>
      </c>
      <c r="L945" s="1075" t="s">
        <v>314</v>
      </c>
      <c r="M945" s="1168" t="s">
        <v>1389</v>
      </c>
      <c r="N945" s="1075" t="s">
        <v>2380</v>
      </c>
      <c r="O945" s="1075" t="s">
        <v>2381</v>
      </c>
      <c r="P945" s="1075" t="s">
        <v>1392</v>
      </c>
      <c r="Q945" s="1133" t="s">
        <v>1392</v>
      </c>
      <c r="R945" s="1015" t="s">
        <v>250</v>
      </c>
      <c r="S945" s="1824">
        <f>IF(R945="Muy Alta",100%,IF(R945="Alta",80%,IF(R945="Media",60%,IF(R945="Baja",40%,IF(R945="Muy Baja",20%,"")))))</f>
        <v>0.4</v>
      </c>
      <c r="T945" s="1015" t="s">
        <v>317</v>
      </c>
      <c r="U945" s="1824">
        <f>IF(T945="Catastrófico",100%,IF(T945="Mayor",80%,IF(T945="Moderado",60%,IF(T945="Menor",40%,IF(T945="Leve",20%,"")))))</f>
        <v>0.2</v>
      </c>
      <c r="V945" s="1015" t="s">
        <v>218</v>
      </c>
      <c r="W945" s="1824">
        <f>IF(V945="Catastrófico",100%,IF(V945="Mayor",80%,IF(V945="Moderado",60%,IF(V945="Menor",40%,IF(V945="Leve",20%,"")))))</f>
        <v>0.6</v>
      </c>
      <c r="X945" s="1032" t="str">
        <f>IF(Y945=100%,"Catastrófico",IF(Y945=80%,"Mayor",IF(Y945=60%,"Moderado",IF(Y945=40%,"Menor",IF(Y945=20%,"Leve","")))))</f>
        <v>Moderado</v>
      </c>
      <c r="Y945" s="1824">
        <f>IF(AND(U945="",W945=""),"",MAX(U945,W945))</f>
        <v>0.6</v>
      </c>
      <c r="Z945" s="1824" t="str">
        <f>CONCATENATE(R945,X945)</f>
        <v>BajaModerado</v>
      </c>
      <c r="AA945" s="1032" t="str">
        <f>IF(Z945="Muy AltaLeve","Alto",IF(Z945="Muy AltaMenor","Alto",IF(Z945="Muy AltaModerado","Alto",IF(Z945="Muy AltaMayor","Alto",IF(Z945="Muy AltaCatastrófico","Extremo",IF(Z945="AltaLeve","Moderado",IF(Z945="AltaMenor","Moderado",IF(Z945="AltaModerado","Alto",IF(Z945="AltaMayor","Alto",IF(Z945="AltaCatastrófico","Extremo",IF(Z945="MediaLeve","Moderado",IF(Z945="MediaMenor","Moderado",IF(Z945="MediaModerado","Moderado",IF(Z945="MediaMayor","Alto",IF(Z945="MediaCatastrófico","Extremo",IF(Z945="BajaLeve","Bajo",IF(Z945="BajaMenor","Moderado",IF(Z945="BajaModerado","Moderado",IF(Z945="BajaMayor","Alto",IF(Z945="BajaCatastrófico","Extremo",IF(Z945="Muy BajaLeve","Bajo",IF(Z945="Muy BajaMenor","Bajo",IF(Z945="Muy BajaModerado","Moderado",IF(Z945="Muy BajaMayor","Alto",IF(Z945="Muy BajaCatastrófico","Extremo","")))))))))))))))))))))))))</f>
        <v>Moderado</v>
      </c>
      <c r="AB945" s="354">
        <v>1</v>
      </c>
      <c r="AC945" s="302" t="s">
        <v>1571</v>
      </c>
      <c r="AD945" s="302" t="s">
        <v>598</v>
      </c>
      <c r="AE945" s="302" t="s">
        <v>1480</v>
      </c>
      <c r="AF945" s="334" t="str">
        <f t="shared" si="79"/>
        <v>Probabilidad</v>
      </c>
      <c r="AG945" s="335" t="s">
        <v>281</v>
      </c>
      <c r="AH945" s="787">
        <f t="shared" si="80"/>
        <v>0.15</v>
      </c>
      <c r="AI945" s="335" t="s">
        <v>222</v>
      </c>
      <c r="AJ945" s="787">
        <f t="shared" si="77"/>
        <v>0.15</v>
      </c>
      <c r="AK945" s="101">
        <f t="shared" si="78"/>
        <v>0.3</v>
      </c>
      <c r="AL945" s="336">
        <f>IFERROR(IF(AF945="Probabilidad",(S945-(+S945*AK945)),IF(AF945="Impacto",S945,"")),"")</f>
        <v>0.28000000000000003</v>
      </c>
      <c r="AM945" s="336">
        <f>IFERROR(IF(AF945="Impacto",(Y945-(+Y945*AK945)),IF(AF945="Probabilidad",Y945,"")),"")</f>
        <v>0.6</v>
      </c>
      <c r="AN945" s="50" t="s">
        <v>859</v>
      </c>
      <c r="AO945" s="50" t="s">
        <v>245</v>
      </c>
      <c r="AP945" s="50" t="s">
        <v>241</v>
      </c>
      <c r="AQ945" s="50" t="s">
        <v>226</v>
      </c>
      <c r="AR945" s="1764" t="s">
        <v>2382</v>
      </c>
      <c r="AS945" s="1035">
        <f>S945</f>
        <v>0.4</v>
      </c>
      <c r="AT945" s="1035">
        <f>IF(AL945="","",MIN(AL945:AL950))</f>
        <v>0.28000000000000003</v>
      </c>
      <c r="AU945" s="1032" t="str">
        <f>IFERROR(IF(AT945="","",IF(AT945&lt;=0.2,"Muy Baja",IF(AT945&lt;=0.4,"Baja",IF(AT945&lt;=0.6,"Media",IF(AT945&lt;=0.8,"Alta","Muy Alta"))))),"")</f>
        <v>Baja</v>
      </c>
      <c r="AV945" s="1035">
        <f>Y945</f>
        <v>0.6</v>
      </c>
      <c r="AW945" s="1035">
        <f>IF(AM945="","",MIN(AM945:AM950))</f>
        <v>0.6</v>
      </c>
      <c r="AX945" s="1032" t="str">
        <f>IFERROR(IF(AW945="","",IF(AW945&lt;=0.2,"Leve",IF(AW945&lt;=0.4,"Menor",IF(AW945&lt;=0.6,"Moderado",IF(AW945&lt;=0.8,"Mayor","Catastrófico"))))),"")</f>
        <v>Moderado</v>
      </c>
      <c r="AY945" s="1032" t="str">
        <f>AA945</f>
        <v>Moderado</v>
      </c>
      <c r="AZ945" s="1032" t="str">
        <f>IFERROR(IF(OR(AND(AU945="Muy Baja",AX945="Leve"),AND(AU945="Muy Baja",AX945="Menor"),AND(AU945="Baja",AX945="Leve")),"Bajo",IF(OR(AND(AU945="Muy baja",AX945="Moderado"),AND(AU945="Baja",AX945="Menor"),AND(AU945="Baja",AX945="Moderado"),AND(AU945="Media",AX945="Leve"),AND(AU945="Media",AX945="Menor"),AND(AU945="Media",AX945="Moderado"),AND(AU945="Alta",AX945="Leve"),AND(AU945="Alta",AX945="Menor")),"Moderado",IF(OR(AND(AU945="Muy Baja",AX945="Mayor"),AND(AU945="Baja",AX945="Mayor"),AND(AU945="Media",AX945="Mayor"),AND(AU945="Alta",AX945="Moderado"),AND(AU945="Alta",AX945="Mayor"),AND(AU945="Muy Alta",AX945="Leve"),AND(AU945="Muy Alta",AX945="Menor"),AND(AU945="Muy Alta",AX945="Moderado"),AND(AU945="Muy Alta",AX945="Mayor")),"Alto",IF(OR(AND(AU945="Muy Baja",AX945="Catastrófico"),AND(AU945="Baja",AX945="Catastrófico"),AND(AU945="Media",AX945="Catastrófico"),AND(AU945="Alta",AX945="Catastrófico"),AND(AU945="Muy Alta",AX945="Catastrófico")),"Extremo","")))),"")</f>
        <v>Moderado</v>
      </c>
      <c r="BA945" s="1015" t="s">
        <v>228</v>
      </c>
      <c r="BB945" s="216" t="s">
        <v>2383</v>
      </c>
      <c r="BC945" s="216" t="s">
        <v>2304</v>
      </c>
      <c r="BD945" s="307">
        <f t="shared" si="81"/>
        <v>1</v>
      </c>
      <c r="BE945" s="302"/>
      <c r="BF945" s="302">
        <v>1</v>
      </c>
      <c r="BG945" s="302"/>
      <c r="BH945" s="302"/>
      <c r="BI945" s="216" t="s">
        <v>2319</v>
      </c>
      <c r="BJ945" s="216" t="s">
        <v>2302</v>
      </c>
      <c r="BK945" s="788"/>
      <c r="BL945" s="788"/>
      <c r="BM945" s="217"/>
      <c r="BN945" s="217"/>
      <c r="BO945" s="217"/>
      <c r="BP945" s="217"/>
      <c r="BQ945" s="102"/>
      <c r="BR945" s="967"/>
      <c r="BS945" s="968"/>
      <c r="BT945" s="968"/>
      <c r="BU945" s="1050"/>
      <c r="BV945" s="1075"/>
      <c r="BW945" s="1075"/>
      <c r="BX945" s="1836"/>
      <c r="BY945" s="1852"/>
      <c r="BZ945" s="997"/>
    </row>
    <row r="946" spans="1:78" ht="16" x14ac:dyDescent="0.2">
      <c r="A946" s="1915"/>
      <c r="B946" s="1818"/>
      <c r="C946" s="1910"/>
      <c r="D946" s="1820"/>
      <c r="E946" s="1004"/>
      <c r="F946" s="1759"/>
      <c r="G946" s="1191"/>
      <c r="H946" s="1013"/>
      <c r="I946" s="1774"/>
      <c r="J946" s="1767"/>
      <c r="K946" s="1013"/>
      <c r="L946" s="1191"/>
      <c r="M946" s="1169"/>
      <c r="N946" s="1191"/>
      <c r="O946" s="1191"/>
      <c r="P946" s="1191"/>
      <c r="Q946" s="1827"/>
      <c r="R946" s="1774"/>
      <c r="S946" s="1825"/>
      <c r="T946" s="1774"/>
      <c r="U946" s="1825"/>
      <c r="V946" s="1774"/>
      <c r="W946" s="1825"/>
      <c r="X946" s="1769"/>
      <c r="Y946" s="1825"/>
      <c r="Z946" s="1825"/>
      <c r="AA946" s="1769"/>
      <c r="AB946" s="961">
        <v>2</v>
      </c>
      <c r="AC946" s="761"/>
      <c r="AD946" s="761"/>
      <c r="AE946" s="761"/>
      <c r="AF946" s="816" t="str">
        <f t="shared" si="79"/>
        <v/>
      </c>
      <c r="AG946" s="751"/>
      <c r="AH946" s="790" t="str">
        <f t="shared" si="80"/>
        <v/>
      </c>
      <c r="AI946" s="751"/>
      <c r="AJ946" s="790" t="str">
        <f t="shared" si="77"/>
        <v/>
      </c>
      <c r="AK946" s="814" t="str">
        <f t="shared" si="78"/>
        <v/>
      </c>
      <c r="AL946" s="817" t="str">
        <f>IFERROR(IF(AND(AF945="Probabilidad",AF946="Probabilidad"),(AL945-(+AL945*AK946)),IF(AF946="Probabilidad",(S945-(+S945*AK946)),IF(AF946="Impacto",AL945,""))),"")</f>
        <v/>
      </c>
      <c r="AM946" s="817" t="str">
        <f>IFERROR(IF(AND(AF945="Impacto",AF946="Impacto"),(AM945-(+AM945*AK946)),IF(AF946="Impacto",(Y945-(Y945*AK946)),IF(AF946="Probabilidad",AM945,""))),"")</f>
        <v/>
      </c>
      <c r="AN946" s="751"/>
      <c r="AO946" s="751"/>
      <c r="AP946" s="751"/>
      <c r="AQ946" s="751"/>
      <c r="AR946" s="1013"/>
      <c r="AS946" s="1767"/>
      <c r="AT946" s="1767"/>
      <c r="AU946" s="1769"/>
      <c r="AV946" s="1767"/>
      <c r="AW946" s="1767"/>
      <c r="AX946" s="1769"/>
      <c r="AY946" s="1769"/>
      <c r="AZ946" s="1769"/>
      <c r="BA946" s="1774"/>
      <c r="BB946" s="788"/>
      <c r="BC946" s="788"/>
      <c r="BD946" s="781" t="str">
        <f t="shared" si="81"/>
        <v/>
      </c>
      <c r="BE946" s="761"/>
      <c r="BF946" s="761"/>
      <c r="BG946" s="761"/>
      <c r="BH946" s="761"/>
      <c r="BI946" s="788"/>
      <c r="BJ946" s="788"/>
      <c r="BK946" s="788"/>
      <c r="BL946" s="788"/>
      <c r="BM946" s="755"/>
      <c r="BN946" s="755"/>
      <c r="BO946" s="755"/>
      <c r="BP946" s="755"/>
      <c r="BQ946" s="969"/>
      <c r="BR946" s="970"/>
      <c r="BS946" s="971"/>
      <c r="BT946" s="971"/>
      <c r="BU946" s="1051"/>
      <c r="BV946" s="1191"/>
      <c r="BW946" s="1191"/>
      <c r="BX946" s="1837"/>
      <c r="BY946" s="1853"/>
      <c r="BZ946" s="998"/>
    </row>
    <row r="947" spans="1:78" ht="16" x14ac:dyDescent="0.2">
      <c r="A947" s="1915"/>
      <c r="B947" s="1818"/>
      <c r="C947" s="1910"/>
      <c r="D947" s="1820"/>
      <c r="E947" s="1004"/>
      <c r="F947" s="1759"/>
      <c r="G947" s="1191"/>
      <c r="H947" s="1013"/>
      <c r="I947" s="1774"/>
      <c r="J947" s="1767"/>
      <c r="K947" s="1013"/>
      <c r="L947" s="1191"/>
      <c r="M947" s="1169"/>
      <c r="N947" s="1191"/>
      <c r="O947" s="1191"/>
      <c r="P947" s="1191"/>
      <c r="Q947" s="1827"/>
      <c r="R947" s="1774"/>
      <c r="S947" s="1825"/>
      <c r="T947" s="1774"/>
      <c r="U947" s="1825"/>
      <c r="V947" s="1774"/>
      <c r="W947" s="1825"/>
      <c r="X947" s="1769"/>
      <c r="Y947" s="1825"/>
      <c r="Z947" s="1825"/>
      <c r="AA947" s="1769"/>
      <c r="AB947" s="961">
        <v>3</v>
      </c>
      <c r="AC947" s="761"/>
      <c r="AD947" s="761"/>
      <c r="AE947" s="761"/>
      <c r="AF947" s="816" t="str">
        <f t="shared" si="79"/>
        <v/>
      </c>
      <c r="AG947" s="751"/>
      <c r="AH947" s="790" t="str">
        <f t="shared" si="80"/>
        <v/>
      </c>
      <c r="AI947" s="751"/>
      <c r="AJ947" s="790" t="str">
        <f t="shared" si="77"/>
        <v/>
      </c>
      <c r="AK947" s="814" t="str">
        <f t="shared" si="78"/>
        <v/>
      </c>
      <c r="AL947" s="817" t="str">
        <f>IFERROR(IF(AND(AF946="Probabilidad",AF947="Probabilidad"),(AL946-(+AL946*AK947)),IF(AND(AF946="Impacto",AF947="Probabilidad"),(AL945-(+AL945*AK947)),IF(AF947="Impacto",AL946,""))),"")</f>
        <v/>
      </c>
      <c r="AM947" s="817" t="str">
        <f>IFERROR(IF(AND(AF946="Impacto",AF947="Impacto"),(AM946-(+AM946*AK947)),IF(AND(AF946="Probabilidad",AF947="Impacto"),(AM945-(+AM945*AK947)),IF(AF947="Probabilidad",AM946,""))),"")</f>
        <v/>
      </c>
      <c r="AN947" s="751"/>
      <c r="AO947" s="751"/>
      <c r="AP947" s="751"/>
      <c r="AQ947" s="751"/>
      <c r="AR947" s="1013"/>
      <c r="AS947" s="1767"/>
      <c r="AT947" s="1767"/>
      <c r="AU947" s="1769"/>
      <c r="AV947" s="1767"/>
      <c r="AW947" s="1767"/>
      <c r="AX947" s="1769"/>
      <c r="AY947" s="1769"/>
      <c r="AZ947" s="1769"/>
      <c r="BA947" s="1774"/>
      <c r="BB947" s="788"/>
      <c r="BC947" s="788"/>
      <c r="BD947" s="781" t="str">
        <f t="shared" si="81"/>
        <v/>
      </c>
      <c r="BE947" s="761"/>
      <c r="BF947" s="761"/>
      <c r="BG947" s="761"/>
      <c r="BH947" s="761"/>
      <c r="BI947" s="788"/>
      <c r="BJ947" s="788"/>
      <c r="BK947" s="788"/>
      <c r="BL947" s="788"/>
      <c r="BM947" s="755"/>
      <c r="BN947" s="755"/>
      <c r="BO947" s="755"/>
      <c r="BP947" s="755"/>
      <c r="BQ947" s="969"/>
      <c r="BR947" s="970"/>
      <c r="BS947" s="971"/>
      <c r="BT947" s="971"/>
      <c r="BU947" s="1051"/>
      <c r="BV947" s="1191"/>
      <c r="BW947" s="1191"/>
      <c r="BX947" s="1837"/>
      <c r="BY947" s="1853"/>
      <c r="BZ947" s="998"/>
    </row>
    <row r="948" spans="1:78" ht="16" x14ac:dyDescent="0.2">
      <c r="A948" s="1915"/>
      <c r="B948" s="1818"/>
      <c r="C948" s="1910"/>
      <c r="D948" s="1820"/>
      <c r="E948" s="1004"/>
      <c r="F948" s="1759"/>
      <c r="G948" s="1191"/>
      <c r="H948" s="1013"/>
      <c r="I948" s="1774"/>
      <c r="J948" s="1767"/>
      <c r="K948" s="1013"/>
      <c r="L948" s="1191"/>
      <c r="M948" s="1169"/>
      <c r="N948" s="1191"/>
      <c r="O948" s="1191"/>
      <c r="P948" s="1191"/>
      <c r="Q948" s="1827"/>
      <c r="R948" s="1774"/>
      <c r="S948" s="1825"/>
      <c r="T948" s="1774"/>
      <c r="U948" s="1825"/>
      <c r="V948" s="1774"/>
      <c r="W948" s="1825"/>
      <c r="X948" s="1769"/>
      <c r="Y948" s="1825"/>
      <c r="Z948" s="1825"/>
      <c r="AA948" s="1769"/>
      <c r="AB948" s="961">
        <v>4</v>
      </c>
      <c r="AC948" s="761"/>
      <c r="AD948" s="761"/>
      <c r="AE948" s="761"/>
      <c r="AF948" s="816" t="str">
        <f t="shared" si="79"/>
        <v/>
      </c>
      <c r="AG948" s="751"/>
      <c r="AH948" s="790" t="str">
        <f t="shared" si="80"/>
        <v/>
      </c>
      <c r="AI948" s="751"/>
      <c r="AJ948" s="790" t="str">
        <f t="shared" si="77"/>
        <v/>
      </c>
      <c r="AK948" s="814" t="str">
        <f t="shared" si="78"/>
        <v/>
      </c>
      <c r="AL948" s="817" t="str">
        <f>IFERROR(IF(AND(AF947="Probabilidad",AF948="Probabilidad"),(AL947-(+AL947*AK948)),IF(AND(AF947="Impacto",AF948="Probabilidad"),(AL946-(+AL946*AK948)),IF(AF948="Impacto",AL947,""))),"")</f>
        <v/>
      </c>
      <c r="AM948" s="817" t="str">
        <f>IFERROR(IF(AND(AF947="Impacto",AF948="Impacto"),(AM947-(+AM947*AK948)),IF(AND(AF947="Probabilidad",AF948="Impacto"),(AM946-(+AM946*AK948)),IF(AF948="Probabilidad",AM947,""))),"")</f>
        <v/>
      </c>
      <c r="AN948" s="751"/>
      <c r="AO948" s="751"/>
      <c r="AP948" s="751"/>
      <c r="AQ948" s="751"/>
      <c r="AR948" s="1013"/>
      <c r="AS948" s="1767"/>
      <c r="AT948" s="1767"/>
      <c r="AU948" s="1769"/>
      <c r="AV948" s="1767"/>
      <c r="AW948" s="1767"/>
      <c r="AX948" s="1769"/>
      <c r="AY948" s="1769"/>
      <c r="AZ948" s="1769"/>
      <c r="BA948" s="1774"/>
      <c r="BB948" s="788"/>
      <c r="BC948" s="788"/>
      <c r="BD948" s="781" t="str">
        <f t="shared" si="81"/>
        <v/>
      </c>
      <c r="BE948" s="761"/>
      <c r="BF948" s="761"/>
      <c r="BG948" s="761"/>
      <c r="BH948" s="761"/>
      <c r="BI948" s="788"/>
      <c r="BJ948" s="788"/>
      <c r="BK948" s="788"/>
      <c r="BL948" s="788"/>
      <c r="BM948" s="755"/>
      <c r="BN948" s="755"/>
      <c r="BO948" s="755"/>
      <c r="BP948" s="755"/>
      <c r="BQ948" s="969"/>
      <c r="BR948" s="970"/>
      <c r="BS948" s="971"/>
      <c r="BT948" s="971"/>
      <c r="BU948" s="1051"/>
      <c r="BV948" s="1191"/>
      <c r="BW948" s="1191"/>
      <c r="BX948" s="1837"/>
      <c r="BY948" s="1853"/>
      <c r="BZ948" s="998"/>
    </row>
    <row r="949" spans="1:78" ht="16" x14ac:dyDescent="0.2">
      <c r="A949" s="1915"/>
      <c r="B949" s="1818"/>
      <c r="C949" s="1910"/>
      <c r="D949" s="1820"/>
      <c r="E949" s="1004"/>
      <c r="F949" s="1759"/>
      <c r="G949" s="1191"/>
      <c r="H949" s="1013"/>
      <c r="I949" s="1774"/>
      <c r="J949" s="1767"/>
      <c r="K949" s="1013"/>
      <c r="L949" s="1191"/>
      <c r="M949" s="1169"/>
      <c r="N949" s="1191"/>
      <c r="O949" s="1191"/>
      <c r="P949" s="1191"/>
      <c r="Q949" s="1827"/>
      <c r="R949" s="1774"/>
      <c r="S949" s="1825"/>
      <c r="T949" s="1774"/>
      <c r="U949" s="1825"/>
      <c r="V949" s="1774"/>
      <c r="W949" s="1825"/>
      <c r="X949" s="1769"/>
      <c r="Y949" s="1825"/>
      <c r="Z949" s="1825"/>
      <c r="AA949" s="1769"/>
      <c r="AB949" s="961">
        <v>5</v>
      </c>
      <c r="AC949" s="761"/>
      <c r="AD949" s="761"/>
      <c r="AE949" s="761"/>
      <c r="AF949" s="816" t="str">
        <f t="shared" si="79"/>
        <v/>
      </c>
      <c r="AG949" s="751"/>
      <c r="AH949" s="790" t="str">
        <f t="shared" si="80"/>
        <v/>
      </c>
      <c r="AI949" s="751"/>
      <c r="AJ949" s="790" t="str">
        <f t="shared" si="77"/>
        <v/>
      </c>
      <c r="AK949" s="814" t="str">
        <f t="shared" si="78"/>
        <v/>
      </c>
      <c r="AL949" s="817" t="str">
        <f>IFERROR(IF(AND(AF948="Probabilidad",AF949="Probabilidad"),(AL948-(+AL948*AK949)),IF(AND(AF948="Impacto",AF949="Probabilidad"),(AL947-(+AL947*AK949)),IF(AF949="Impacto",AL948,""))),"")</f>
        <v/>
      </c>
      <c r="AM949" s="817" t="str">
        <f>IFERROR(IF(AND(AF948="Impacto",AF949="Impacto"),(AM948-(+AM948*AK949)),IF(AND(AF948="Probabilidad",AF949="Impacto"),(AM947-(+AM947*AK949)),IF(AF949="Probabilidad",AM948,""))),"")</f>
        <v/>
      </c>
      <c r="AN949" s="751"/>
      <c r="AO949" s="751"/>
      <c r="AP949" s="751"/>
      <c r="AQ949" s="751"/>
      <c r="AR949" s="1013"/>
      <c r="AS949" s="1767"/>
      <c r="AT949" s="1767"/>
      <c r="AU949" s="1769"/>
      <c r="AV949" s="1767"/>
      <c r="AW949" s="1767"/>
      <c r="AX949" s="1769"/>
      <c r="AY949" s="1769"/>
      <c r="AZ949" s="1769"/>
      <c r="BA949" s="1774"/>
      <c r="BB949" s="788"/>
      <c r="BC949" s="788"/>
      <c r="BD949" s="781" t="str">
        <f t="shared" si="81"/>
        <v/>
      </c>
      <c r="BE949" s="761"/>
      <c r="BF949" s="761"/>
      <c r="BG949" s="761"/>
      <c r="BH949" s="761"/>
      <c r="BI949" s="788"/>
      <c r="BJ949" s="788"/>
      <c r="BK949" s="788"/>
      <c r="BL949" s="788"/>
      <c r="BM949" s="755"/>
      <c r="BN949" s="755"/>
      <c r="BO949" s="755"/>
      <c r="BP949" s="755"/>
      <c r="BQ949" s="969"/>
      <c r="BR949" s="970"/>
      <c r="BS949" s="971"/>
      <c r="BT949" s="971"/>
      <c r="BU949" s="1051"/>
      <c r="BV949" s="1191"/>
      <c r="BW949" s="1191"/>
      <c r="BX949" s="1837"/>
      <c r="BY949" s="1853"/>
      <c r="BZ949" s="998"/>
    </row>
    <row r="950" spans="1:78" ht="17" thickBot="1" x14ac:dyDescent="0.25">
      <c r="A950" s="1915"/>
      <c r="B950" s="1818"/>
      <c r="C950" s="1910"/>
      <c r="D950" s="1821"/>
      <c r="E950" s="1005"/>
      <c r="F950" s="1760"/>
      <c r="G950" s="1192"/>
      <c r="H950" s="1014"/>
      <c r="I950" s="1775"/>
      <c r="J950" s="1768"/>
      <c r="K950" s="1014"/>
      <c r="L950" s="1192"/>
      <c r="M950" s="1170"/>
      <c r="N950" s="1192"/>
      <c r="O950" s="1192"/>
      <c r="P950" s="1192"/>
      <c r="Q950" s="1828"/>
      <c r="R950" s="1775"/>
      <c r="S950" s="1826"/>
      <c r="T950" s="1775"/>
      <c r="U950" s="1826"/>
      <c r="V950" s="1775"/>
      <c r="W950" s="1826"/>
      <c r="X950" s="1770"/>
      <c r="Y950" s="1826"/>
      <c r="Z950" s="1826"/>
      <c r="AA950" s="1770"/>
      <c r="AB950" s="962">
        <v>6</v>
      </c>
      <c r="AC950" s="752"/>
      <c r="AD950" s="752"/>
      <c r="AE950" s="752"/>
      <c r="AF950" s="936" t="str">
        <f t="shared" si="79"/>
        <v/>
      </c>
      <c r="AG950" s="937"/>
      <c r="AH950" s="887" t="str">
        <f t="shared" si="80"/>
        <v/>
      </c>
      <c r="AI950" s="937"/>
      <c r="AJ950" s="887" t="str">
        <f t="shared" si="77"/>
        <v/>
      </c>
      <c r="AK950" s="889" t="str">
        <f t="shared" si="78"/>
        <v/>
      </c>
      <c r="AL950" s="938" t="str">
        <f>IFERROR(IF(AND(AF949="Probabilidad",AF950="Probabilidad"),(AL949-(+AL949*AK950)),IF(AND(AF949="Impacto",AF950="Probabilidad"),(AL948-(+AL948*AK950)),IF(AF950="Impacto",AL949,""))),"")</f>
        <v/>
      </c>
      <c r="AM950" s="938" t="str">
        <f>IFERROR(IF(AND(AF949="Impacto",AF950="Impacto"),(AM949-(+AM949*AK950)),IF(AND(AF949="Probabilidad",AF950="Impacto"),(AM948-(+AM948*AK950)),IF(AF950="Probabilidad",AM949,""))),"")</f>
        <v/>
      </c>
      <c r="AN950" s="51"/>
      <c r="AO950" s="51"/>
      <c r="AP950" s="51"/>
      <c r="AQ950" s="51"/>
      <c r="AR950" s="1014"/>
      <c r="AS950" s="1768"/>
      <c r="AT950" s="1768"/>
      <c r="AU950" s="1770"/>
      <c r="AV950" s="1768"/>
      <c r="AW950" s="1768"/>
      <c r="AX950" s="1770"/>
      <c r="AY950" s="1770"/>
      <c r="AZ950" s="1770"/>
      <c r="BA950" s="1775"/>
      <c r="BB950" s="873"/>
      <c r="BC950" s="873"/>
      <c r="BD950" s="767" t="str">
        <f t="shared" si="81"/>
        <v/>
      </c>
      <c r="BE950" s="752"/>
      <c r="BF950" s="752"/>
      <c r="BG950" s="752"/>
      <c r="BH950" s="752"/>
      <c r="BI950" s="873"/>
      <c r="BJ950" s="873"/>
      <c r="BK950" s="873"/>
      <c r="BL950" s="873"/>
      <c r="BM950" s="826"/>
      <c r="BN950" s="826"/>
      <c r="BO950" s="826"/>
      <c r="BP950" s="826"/>
      <c r="BQ950" s="973"/>
      <c r="BR950" s="974"/>
      <c r="BS950" s="975"/>
      <c r="BT950" s="975"/>
      <c r="BU950" s="1052"/>
      <c r="BV950" s="1192"/>
      <c r="BW950" s="1192"/>
      <c r="BX950" s="1838"/>
      <c r="BY950" s="1854"/>
      <c r="BZ950" s="999"/>
    </row>
    <row r="951" spans="1:78" ht="129.5" customHeight="1" x14ac:dyDescent="0.2">
      <c r="A951" s="1915"/>
      <c r="B951" s="1818"/>
      <c r="C951" s="1910"/>
      <c r="D951" s="1000" t="s">
        <v>1387</v>
      </c>
      <c r="E951" s="1003" t="s">
        <v>1098</v>
      </c>
      <c r="F951" s="1006">
        <v>16</v>
      </c>
      <c r="G951" s="1075" t="s">
        <v>2379</v>
      </c>
      <c r="H951" s="1012" t="s">
        <v>1245</v>
      </c>
      <c r="I951" s="1015" t="s">
        <v>1215</v>
      </c>
      <c r="J951" s="1812" t="str">
        <f>IF(D951="","",IF(D951="RG",[1]Árbol!A962,IF(D951="RIC",[1]Árbol!A962,IF(D951="RLAFT",[1]Árbol!A962,IF(D951="RF",[1]Árbol!A962,IF(I951="","",(CONCATENATE(I951," ",$M$3," ",G951," ",$M$4," ",O951," ",$M$5," ",N951))))))))</f>
        <v>Pérdida de Disponibilidad de 1. Jefe de Oficina
2. Profesional especializado y universitario 
3. Cargos secretariales
4. Contratista   1. Perdida, Fuga de información.
2. Entrega de información a terceros  1. Alta Rotación de Personal especializado
2. Desconocimiento de politicas de seguridad de la información</v>
      </c>
      <c r="K951" s="1012" t="s">
        <v>313</v>
      </c>
      <c r="L951" s="1075" t="s">
        <v>314</v>
      </c>
      <c r="M951" s="1168" t="s">
        <v>1389</v>
      </c>
      <c r="N951" s="1075" t="s">
        <v>2384</v>
      </c>
      <c r="O951" s="1075" t="s">
        <v>2385</v>
      </c>
      <c r="P951" s="1075" t="s">
        <v>1392</v>
      </c>
      <c r="Q951" s="1133" t="s">
        <v>1392</v>
      </c>
      <c r="R951" s="1015" t="s">
        <v>269</v>
      </c>
      <c r="S951" s="1824">
        <f>IF(R951="Muy Alta",100%,IF(R951="Alta",80%,IF(R951="Media",60%,IF(R951="Baja",40%,IF(R951="Muy Baja",20%,"")))))</f>
        <v>0.2</v>
      </c>
      <c r="T951" s="1015" t="s">
        <v>317</v>
      </c>
      <c r="U951" s="1824">
        <f>IF(T951="Catastrófico",100%,IF(T951="Mayor",80%,IF(T951="Moderado",60%,IF(T951="Menor",40%,IF(T951="Leve",20%,"")))))</f>
        <v>0.2</v>
      </c>
      <c r="V951" s="1015" t="s">
        <v>317</v>
      </c>
      <c r="W951" s="1824">
        <f>IF(V951="Catastrófico",100%,IF(V951="Mayor",80%,IF(V951="Moderado",60%,IF(V951="Menor",40%,IF(V951="Leve",20%,"")))))</f>
        <v>0.2</v>
      </c>
      <c r="X951" s="1032" t="str">
        <f>IF(Y951=100%,"Catastrófico",IF(Y951=80%,"Mayor",IF(Y951=60%,"Moderado",IF(Y951=40%,"Menor",IF(Y951=20%,"Leve","")))))</f>
        <v>Leve</v>
      </c>
      <c r="Y951" s="1824">
        <f>IF(AND(U951="",W951=""),"",MAX(U951,W951))</f>
        <v>0.2</v>
      </c>
      <c r="Z951" s="1824" t="str">
        <f>CONCATENATE(R951,X951)</f>
        <v>Muy BajaLeve</v>
      </c>
      <c r="AA951" s="1032" t="str">
        <f>IF(Z951="Muy AltaLeve","Alto",IF(Z951="Muy AltaMenor","Alto",IF(Z951="Muy AltaModerado","Alto",IF(Z951="Muy AltaMayor","Alto",IF(Z951="Muy AltaCatastrófico","Extremo",IF(Z951="AltaLeve","Moderado",IF(Z951="AltaMenor","Moderado",IF(Z951="AltaModerado","Alto",IF(Z951="AltaMayor","Alto",IF(Z951="AltaCatastrófico","Extremo",IF(Z951="MediaLeve","Moderado",IF(Z951="MediaMenor","Moderado",IF(Z951="MediaModerado","Moderado",IF(Z951="MediaMayor","Alto",IF(Z951="MediaCatastrófico","Extremo",IF(Z951="BajaLeve","Bajo",IF(Z951="BajaMenor","Moderado",IF(Z951="BajaModerado","Moderado",IF(Z951="BajaMayor","Alto",IF(Z951="BajaCatastrófico","Extremo",IF(Z951="Muy BajaLeve","Bajo",IF(Z951="Muy BajaMenor","Bajo",IF(Z951="Muy BajaModerado","Moderado",IF(Z951="Muy BajaMayor","Alto",IF(Z951="Muy BajaCatastrófico","Extremo","")))))))))))))))))))))))))</f>
        <v>Bajo</v>
      </c>
      <c r="AB951" s="354">
        <v>1</v>
      </c>
      <c r="AC951" s="302" t="s">
        <v>1571</v>
      </c>
      <c r="AD951" s="302" t="s">
        <v>257</v>
      </c>
      <c r="AE951" s="302" t="s">
        <v>1480</v>
      </c>
      <c r="AF951" s="334" t="str">
        <f t="shared" si="79"/>
        <v>Probabilidad</v>
      </c>
      <c r="AG951" s="335" t="s">
        <v>281</v>
      </c>
      <c r="AH951" s="787">
        <f t="shared" si="80"/>
        <v>0.15</v>
      </c>
      <c r="AI951" s="335" t="s">
        <v>222</v>
      </c>
      <c r="AJ951" s="787">
        <f t="shared" si="77"/>
        <v>0.15</v>
      </c>
      <c r="AK951" s="101">
        <f t="shared" si="78"/>
        <v>0.3</v>
      </c>
      <c r="AL951" s="336">
        <f>IFERROR(IF(AF951="Probabilidad",(S951-(+S951*AK951)),IF(AF951="Impacto",S951,"")),"")</f>
        <v>0.14000000000000001</v>
      </c>
      <c r="AM951" s="336">
        <f>IFERROR(IF(AF951="Impacto",(Y951-(+Y951*AK951)),IF(AF951="Probabilidad",Y951,"")),"")</f>
        <v>0.2</v>
      </c>
      <c r="AN951" s="50" t="s">
        <v>859</v>
      </c>
      <c r="AO951" s="50" t="s">
        <v>245</v>
      </c>
      <c r="AP951" s="50" t="s">
        <v>241</v>
      </c>
      <c r="AQ951" s="50" t="s">
        <v>226</v>
      </c>
      <c r="AR951" s="1764" t="s">
        <v>2382</v>
      </c>
      <c r="AS951" s="1035">
        <f>S951</f>
        <v>0.2</v>
      </c>
      <c r="AT951" s="1035">
        <f>IF(AL951="","",MIN(AL951:AL956))</f>
        <v>5.8800000000000005E-2</v>
      </c>
      <c r="AU951" s="1032" t="str">
        <f>IFERROR(IF(AT951="","",IF(AT951&lt;=0.2,"Muy Baja",IF(AT951&lt;=0.4,"Baja",IF(AT951&lt;=0.6,"Media",IF(AT951&lt;=0.8,"Alta","Muy Alta"))))),"")</f>
        <v>Muy Baja</v>
      </c>
      <c r="AV951" s="1035">
        <f>Y951</f>
        <v>0.2</v>
      </c>
      <c r="AW951" s="1035">
        <f>IF(AM951="","",MIN(AM951:AM956))</f>
        <v>0.2</v>
      </c>
      <c r="AX951" s="1032" t="str">
        <f>IFERROR(IF(AW951="","",IF(AW951&lt;=0.2,"Leve",IF(AW951&lt;=0.4,"Menor",IF(AW951&lt;=0.6,"Moderado",IF(AW951&lt;=0.8,"Mayor","Catastrófico"))))),"")</f>
        <v>Leve</v>
      </c>
      <c r="AY951" s="1032" t="str">
        <f>AA951</f>
        <v>Bajo</v>
      </c>
      <c r="AZ951" s="1032" t="str">
        <f>IFERROR(IF(OR(AND(AU951="Muy Baja",AX951="Leve"),AND(AU951="Muy Baja",AX951="Menor"),AND(AU951="Baja",AX951="Leve")),"Bajo",IF(OR(AND(AU951="Muy baja",AX951="Moderado"),AND(AU951="Baja",AX951="Menor"),AND(AU951="Baja",AX951="Moderado"),AND(AU951="Media",AX951="Leve"),AND(AU951="Media",AX951="Menor"),AND(AU951="Media",AX951="Moderado"),AND(AU951="Alta",AX951="Leve"),AND(AU951="Alta",AX951="Menor")),"Moderado",IF(OR(AND(AU951="Muy Baja",AX951="Mayor"),AND(AU951="Baja",AX951="Mayor"),AND(AU951="Media",AX951="Mayor"),AND(AU951="Alta",AX951="Moderado"),AND(AU951="Alta",AX951="Mayor"),AND(AU951="Muy Alta",AX951="Leve"),AND(AU951="Muy Alta",AX951="Menor"),AND(AU951="Muy Alta",AX951="Moderado"),AND(AU951="Muy Alta",AX951="Mayor")),"Alto",IF(OR(AND(AU951="Muy Baja",AX951="Catastrófico"),AND(AU951="Baja",AX951="Catastrófico"),AND(AU951="Media",AX951="Catastrófico"),AND(AU951="Alta",AX951="Catastrófico"),AND(AU951="Muy Alta",AX951="Catastrófico")),"Extremo","")))),"")</f>
        <v>Bajo</v>
      </c>
      <c r="BA951" s="1015" t="s">
        <v>255</v>
      </c>
      <c r="BB951" s="216"/>
      <c r="BC951" s="216"/>
      <c r="BD951" s="307" t="str">
        <f t="shared" si="81"/>
        <v/>
      </c>
      <c r="BE951" s="302"/>
      <c r="BF951" s="302"/>
      <c r="BG951" s="302"/>
      <c r="BH951" s="302"/>
      <c r="BI951" s="216"/>
      <c r="BJ951" s="216"/>
      <c r="BK951" s="216"/>
      <c r="BL951" s="216"/>
      <c r="BM951" s="217"/>
      <c r="BN951" s="217"/>
      <c r="BO951" s="217"/>
      <c r="BP951" s="217"/>
      <c r="BQ951" s="102"/>
      <c r="BR951" s="967"/>
      <c r="BS951" s="968"/>
      <c r="BT951" s="968"/>
      <c r="BU951" s="1050"/>
      <c r="BV951" s="1075"/>
      <c r="BW951" s="1075"/>
      <c r="BX951" s="1836"/>
      <c r="BY951" s="1852"/>
      <c r="BZ951" s="997"/>
    </row>
    <row r="952" spans="1:78" ht="160.25" customHeight="1" x14ac:dyDescent="0.2">
      <c r="A952" s="1915"/>
      <c r="B952" s="1818"/>
      <c r="C952" s="1910"/>
      <c r="D952" s="1820"/>
      <c r="E952" s="1004"/>
      <c r="F952" s="1759"/>
      <c r="G952" s="1191"/>
      <c r="H952" s="1013"/>
      <c r="I952" s="1774"/>
      <c r="J952" s="1767"/>
      <c r="K952" s="1013"/>
      <c r="L952" s="1191"/>
      <c r="M952" s="1169"/>
      <c r="N952" s="1191"/>
      <c r="O952" s="1191"/>
      <c r="P952" s="1191"/>
      <c r="Q952" s="1827"/>
      <c r="R952" s="1774"/>
      <c r="S952" s="1825"/>
      <c r="T952" s="1774"/>
      <c r="U952" s="1825"/>
      <c r="V952" s="1774"/>
      <c r="W952" s="1825"/>
      <c r="X952" s="1769"/>
      <c r="Y952" s="1825"/>
      <c r="Z952" s="1825"/>
      <c r="AA952" s="1769"/>
      <c r="AB952" s="961">
        <v>2</v>
      </c>
      <c r="AC952" s="761" t="s">
        <v>1561</v>
      </c>
      <c r="AD952" s="761">
        <v>1</v>
      </c>
      <c r="AE952" s="761" t="s">
        <v>1889</v>
      </c>
      <c r="AF952" s="816" t="str">
        <f t="shared" si="79"/>
        <v>Probabilidad</v>
      </c>
      <c r="AG952" s="751" t="s">
        <v>221</v>
      </c>
      <c r="AH952" s="790">
        <f t="shared" si="80"/>
        <v>0.25</v>
      </c>
      <c r="AI952" s="751" t="s">
        <v>222</v>
      </c>
      <c r="AJ952" s="790">
        <f t="shared" si="77"/>
        <v>0.15</v>
      </c>
      <c r="AK952" s="814">
        <f t="shared" si="78"/>
        <v>0.4</v>
      </c>
      <c r="AL952" s="817">
        <f>IFERROR(IF(AND(AF951="Probabilidad",AF952="Probabilidad"),(AL951-(+AL951*AK952)),IF(AF952="Probabilidad",(S951-(+S951*AK952)),IF(AF952="Impacto",AL951,""))),"")</f>
        <v>8.4000000000000005E-2</v>
      </c>
      <c r="AM952" s="817">
        <f>IFERROR(IF(AND(AF951="Impacto",AF952="Impacto"),(AM951-(+AM951*AK952)),IF(AF952="Impacto",(Y951-(Y951*AK952)),IF(AF952="Probabilidad",AM951,""))),"")</f>
        <v>0.2</v>
      </c>
      <c r="AN952" s="751" t="s">
        <v>859</v>
      </c>
      <c r="AO952" s="751" t="s">
        <v>291</v>
      </c>
      <c r="AP952" s="751" t="s">
        <v>241</v>
      </c>
      <c r="AQ952" s="751" t="s">
        <v>226</v>
      </c>
      <c r="AR952" s="1013"/>
      <c r="AS952" s="1767"/>
      <c r="AT952" s="1767"/>
      <c r="AU952" s="1769"/>
      <c r="AV952" s="1767"/>
      <c r="AW952" s="1767"/>
      <c r="AX952" s="1769"/>
      <c r="AY952" s="1769"/>
      <c r="AZ952" s="1769"/>
      <c r="BA952" s="1774"/>
      <c r="BB952" s="788"/>
      <c r="BC952" s="788"/>
      <c r="BD952" s="781" t="str">
        <f t="shared" si="81"/>
        <v/>
      </c>
      <c r="BE952" s="761"/>
      <c r="BF952" s="761"/>
      <c r="BG952" s="761"/>
      <c r="BH952" s="761"/>
      <c r="BI952" s="788"/>
      <c r="BJ952" s="788"/>
      <c r="BK952" s="788"/>
      <c r="BL952" s="788"/>
      <c r="BM952" s="755"/>
      <c r="BN952" s="755"/>
      <c r="BO952" s="755"/>
      <c r="BP952" s="755"/>
      <c r="BQ952" s="969"/>
      <c r="BR952" s="970"/>
      <c r="BS952" s="971"/>
      <c r="BT952" s="971"/>
      <c r="BU952" s="1051"/>
      <c r="BV952" s="1191"/>
      <c r="BW952" s="1191"/>
      <c r="BX952" s="1837"/>
      <c r="BY952" s="1853"/>
      <c r="BZ952" s="998"/>
    </row>
    <row r="953" spans="1:78" ht="160.25" customHeight="1" x14ac:dyDescent="0.2">
      <c r="A953" s="1915"/>
      <c r="B953" s="1818"/>
      <c r="C953" s="1910"/>
      <c r="D953" s="1820"/>
      <c r="E953" s="1004"/>
      <c r="F953" s="1759"/>
      <c r="G953" s="1191"/>
      <c r="H953" s="1013"/>
      <c r="I953" s="1774"/>
      <c r="J953" s="1767"/>
      <c r="K953" s="1013"/>
      <c r="L953" s="1191"/>
      <c r="M953" s="1169"/>
      <c r="N953" s="1191"/>
      <c r="O953" s="1191"/>
      <c r="P953" s="1191"/>
      <c r="Q953" s="1827"/>
      <c r="R953" s="1774"/>
      <c r="S953" s="1825"/>
      <c r="T953" s="1774"/>
      <c r="U953" s="1825"/>
      <c r="V953" s="1774"/>
      <c r="W953" s="1825"/>
      <c r="X953" s="1769"/>
      <c r="Y953" s="1825"/>
      <c r="Z953" s="1825"/>
      <c r="AA953" s="1769"/>
      <c r="AB953" s="961">
        <v>3</v>
      </c>
      <c r="AC953" s="761" t="s">
        <v>1983</v>
      </c>
      <c r="AD953" s="761">
        <v>1</v>
      </c>
      <c r="AE953" s="761" t="s">
        <v>2313</v>
      </c>
      <c r="AF953" s="816" t="str">
        <f t="shared" si="79"/>
        <v>Probabilidad</v>
      </c>
      <c r="AG953" s="751" t="s">
        <v>281</v>
      </c>
      <c r="AH953" s="790">
        <f t="shared" si="80"/>
        <v>0.15</v>
      </c>
      <c r="AI953" s="751" t="s">
        <v>222</v>
      </c>
      <c r="AJ953" s="790">
        <f>IF(AI953="Automático",25%,IF(AI953="Manual",15%,""))</f>
        <v>0.15</v>
      </c>
      <c r="AK953" s="814">
        <f>IF(OR(AH953="",AJ953=""),"",AH953+AJ953)</f>
        <v>0.3</v>
      </c>
      <c r="AL953" s="817">
        <f>IFERROR(IF(AND(AF952="Probabilidad",AF953="Probabilidad"),(AL952-(+AL952*AK953)),IF(AND(AF952="Impacto",AF953="Probabilidad"),(AL951-(+AL951*AK953)),IF(AF953="Impacto",AL952,""))),"")</f>
        <v>5.8800000000000005E-2</v>
      </c>
      <c r="AM953" s="817">
        <f>IFERROR(IF(AND(AF952="Impacto",AF953="Impacto"),(AM952-(+AM952*AK953)),IF(AND(AF952="Probabilidad",AF953="Impacto"),(AM951-(+AM951*AK953)),IF(AF953="Probabilidad",AM952,""))),"")</f>
        <v>0.2</v>
      </c>
      <c r="AN953" s="751" t="s">
        <v>859</v>
      </c>
      <c r="AO953" s="751" t="s">
        <v>291</v>
      </c>
      <c r="AP953" s="751" t="s">
        <v>241</v>
      </c>
      <c r="AQ953" s="751" t="s">
        <v>226</v>
      </c>
      <c r="AR953" s="1013"/>
      <c r="AS953" s="1767"/>
      <c r="AT953" s="1767"/>
      <c r="AU953" s="1769"/>
      <c r="AV953" s="1767"/>
      <c r="AW953" s="1767"/>
      <c r="AX953" s="1769"/>
      <c r="AY953" s="1769"/>
      <c r="AZ953" s="1769"/>
      <c r="BA953" s="1774"/>
      <c r="BB953" s="788"/>
      <c r="BC953" s="788"/>
      <c r="BD953" s="781" t="str">
        <f t="shared" si="81"/>
        <v/>
      </c>
      <c r="BE953" s="761"/>
      <c r="BF953" s="761"/>
      <c r="BG953" s="761"/>
      <c r="BH953" s="761"/>
      <c r="BI953" s="788"/>
      <c r="BJ953" s="788"/>
      <c r="BK953" s="788"/>
      <c r="BL953" s="788"/>
      <c r="BM953" s="755"/>
      <c r="BN953" s="755"/>
      <c r="BO953" s="755"/>
      <c r="BP953" s="755"/>
      <c r="BQ953" s="969"/>
      <c r="BR953" s="970"/>
      <c r="BS953" s="971"/>
      <c r="BT953" s="971"/>
      <c r="BU953" s="1051"/>
      <c r="BV953" s="1191"/>
      <c r="BW953" s="1191"/>
      <c r="BX953" s="1837"/>
      <c r="BY953" s="1853"/>
      <c r="BZ953" s="998"/>
    </row>
    <row r="954" spans="1:78" ht="16" x14ac:dyDescent="0.2">
      <c r="A954" s="1915"/>
      <c r="B954" s="1818"/>
      <c r="C954" s="1910"/>
      <c r="D954" s="1820"/>
      <c r="E954" s="1004"/>
      <c r="F954" s="1759"/>
      <c r="G954" s="1191"/>
      <c r="H954" s="1013"/>
      <c r="I954" s="1774"/>
      <c r="J954" s="1767"/>
      <c r="K954" s="1013"/>
      <c r="L954" s="1191"/>
      <c r="M954" s="1169"/>
      <c r="N954" s="1191"/>
      <c r="O954" s="1191"/>
      <c r="P954" s="1191"/>
      <c r="Q954" s="1827"/>
      <c r="R954" s="1774"/>
      <c r="S954" s="1825"/>
      <c r="T954" s="1774"/>
      <c r="U954" s="1825"/>
      <c r="V954" s="1774"/>
      <c r="W954" s="1825"/>
      <c r="X954" s="1769"/>
      <c r="Y954" s="1825"/>
      <c r="Z954" s="1825"/>
      <c r="AA954" s="1769"/>
      <c r="AB954" s="961">
        <v>4</v>
      </c>
      <c r="AC954" s="761"/>
      <c r="AD954" s="761"/>
      <c r="AE954" s="761"/>
      <c r="AF954" s="816" t="str">
        <f t="shared" si="79"/>
        <v/>
      </c>
      <c r="AG954" s="751"/>
      <c r="AH954" s="790" t="str">
        <f t="shared" si="80"/>
        <v/>
      </c>
      <c r="AI954" s="751"/>
      <c r="AJ954" s="790" t="str">
        <f>IF(AI954="Automático",25%,IF(AI954="Manual",15%,""))</f>
        <v/>
      </c>
      <c r="AK954" s="814" t="str">
        <f>IF(OR(AH954="",AJ954=""),"",AH954+AJ954)</f>
        <v/>
      </c>
      <c r="AL954" s="817" t="str">
        <f>IFERROR(IF(AND(AF953="Probabilidad",AF954="Probabilidad"),(AL953-(+AL953*AK954)),IF(AND(AF953="Impacto",AF954="Probabilidad"),(AL952-(+AL952*AK954)),IF(AF954="Impacto",AL953,""))),"")</f>
        <v/>
      </c>
      <c r="AM954" s="817" t="str">
        <f>IFERROR(IF(AND(AF953="Impacto",AF954="Impacto"),(AM953-(+AM953*AK954)),IF(AND(AF953="Probabilidad",AF954="Impacto"),(AM952-(+AM952*AK954)),IF(AF954="Probabilidad",AM953,""))),"")</f>
        <v/>
      </c>
      <c r="AN954" s="751"/>
      <c r="AO954" s="751"/>
      <c r="AP954" s="751"/>
      <c r="AQ954" s="751"/>
      <c r="AR954" s="1013"/>
      <c r="AS954" s="1767"/>
      <c r="AT954" s="1767"/>
      <c r="AU954" s="1769"/>
      <c r="AV954" s="1767"/>
      <c r="AW954" s="1767"/>
      <c r="AX954" s="1769"/>
      <c r="AY954" s="1769"/>
      <c r="AZ954" s="1769"/>
      <c r="BA954" s="1774"/>
      <c r="BB954" s="788"/>
      <c r="BC954" s="788"/>
      <c r="BD954" s="781" t="str">
        <f t="shared" si="81"/>
        <v/>
      </c>
      <c r="BE954" s="761"/>
      <c r="BF954" s="761"/>
      <c r="BG954" s="761"/>
      <c r="BH954" s="761"/>
      <c r="BI954" s="788"/>
      <c r="BJ954" s="788"/>
      <c r="BK954" s="788"/>
      <c r="BL954" s="788"/>
      <c r="BM954" s="755"/>
      <c r="BN954" s="755"/>
      <c r="BO954" s="755"/>
      <c r="BP954" s="755"/>
      <c r="BQ954" s="969"/>
      <c r="BR954" s="970"/>
      <c r="BS954" s="971"/>
      <c r="BT954" s="971"/>
      <c r="BU954" s="1051"/>
      <c r="BV954" s="1191"/>
      <c r="BW954" s="1191"/>
      <c r="BX954" s="1837"/>
      <c r="BY954" s="1853"/>
      <c r="BZ954" s="998"/>
    </row>
    <row r="955" spans="1:78" ht="16" x14ac:dyDescent="0.2">
      <c r="A955" s="1915"/>
      <c r="B955" s="1818"/>
      <c r="C955" s="1910"/>
      <c r="D955" s="1820"/>
      <c r="E955" s="1004"/>
      <c r="F955" s="1759"/>
      <c r="G955" s="1191"/>
      <c r="H955" s="1013"/>
      <c r="I955" s="1774"/>
      <c r="J955" s="1767"/>
      <c r="K955" s="1013"/>
      <c r="L955" s="1191"/>
      <c r="M955" s="1169"/>
      <c r="N955" s="1191"/>
      <c r="O955" s="1191"/>
      <c r="P955" s="1191"/>
      <c r="Q955" s="1827"/>
      <c r="R955" s="1774"/>
      <c r="S955" s="1825"/>
      <c r="T955" s="1774"/>
      <c r="U955" s="1825"/>
      <c r="V955" s="1774"/>
      <c r="W955" s="1825"/>
      <c r="X955" s="1769"/>
      <c r="Y955" s="1825"/>
      <c r="Z955" s="1825"/>
      <c r="AA955" s="1769"/>
      <c r="AB955" s="961">
        <v>5</v>
      </c>
      <c r="AC955" s="761"/>
      <c r="AD955" s="761"/>
      <c r="AE955" s="761"/>
      <c r="AF955" s="816" t="str">
        <f t="shared" si="79"/>
        <v/>
      </c>
      <c r="AG955" s="751"/>
      <c r="AH955" s="790" t="str">
        <f t="shared" si="80"/>
        <v/>
      </c>
      <c r="AI955" s="751"/>
      <c r="AJ955" s="790" t="str">
        <f>IF(AI955="Automático",25%,IF(AI955="Manual",15%,""))</f>
        <v/>
      </c>
      <c r="AK955" s="814" t="str">
        <f>IF(OR(AH955="",AJ955=""),"",AH955+AJ955)</f>
        <v/>
      </c>
      <c r="AL955" s="817" t="str">
        <f>IFERROR(IF(AND(AF954="Probabilidad",AF955="Probabilidad"),(AL954-(+AL954*AK955)),IF(AND(AF954="Impacto",AF955="Probabilidad"),(AL953-(+AL953*AK955)),IF(AF955="Impacto",AL954,""))),"")</f>
        <v/>
      </c>
      <c r="AM955" s="817" t="str">
        <f>IFERROR(IF(AND(AF954="Impacto",AF955="Impacto"),(AM954-(+AM954*AK955)),IF(AND(AF954="Probabilidad",AF955="Impacto"),(AM953-(+AM953*AK955)),IF(AF955="Probabilidad",AM954,""))),"")</f>
        <v/>
      </c>
      <c r="AN955" s="751"/>
      <c r="AO955" s="751"/>
      <c r="AP955" s="751"/>
      <c r="AQ955" s="751"/>
      <c r="AR955" s="1013"/>
      <c r="AS955" s="1767"/>
      <c r="AT955" s="1767"/>
      <c r="AU955" s="1769"/>
      <c r="AV955" s="1767"/>
      <c r="AW955" s="1767"/>
      <c r="AX955" s="1769"/>
      <c r="AY955" s="1769"/>
      <c r="AZ955" s="1769"/>
      <c r="BA955" s="1774"/>
      <c r="BB955" s="788"/>
      <c r="BC955" s="788"/>
      <c r="BD955" s="781" t="str">
        <f t="shared" si="81"/>
        <v/>
      </c>
      <c r="BE955" s="761"/>
      <c r="BF955" s="761"/>
      <c r="BG955" s="761"/>
      <c r="BH955" s="761"/>
      <c r="BI955" s="788"/>
      <c r="BJ955" s="788"/>
      <c r="BK955" s="788"/>
      <c r="BL955" s="788"/>
      <c r="BM955" s="755"/>
      <c r="BN955" s="755"/>
      <c r="BO955" s="755"/>
      <c r="BP955" s="755"/>
      <c r="BQ955" s="969"/>
      <c r="BR955" s="970"/>
      <c r="BS955" s="971"/>
      <c r="BT955" s="971"/>
      <c r="BU955" s="1051"/>
      <c r="BV955" s="1191"/>
      <c r="BW955" s="1191"/>
      <c r="BX955" s="1837"/>
      <c r="BY955" s="1853"/>
      <c r="BZ955" s="998"/>
    </row>
    <row r="956" spans="1:78" ht="17" thickBot="1" x14ac:dyDescent="0.25">
      <c r="A956" s="1915"/>
      <c r="B956" s="1818"/>
      <c r="C956" s="1910"/>
      <c r="D956" s="1821"/>
      <c r="E956" s="1005"/>
      <c r="F956" s="1760"/>
      <c r="G956" s="1192"/>
      <c r="H956" s="1014"/>
      <c r="I956" s="1775"/>
      <c r="J956" s="1768"/>
      <c r="K956" s="1014"/>
      <c r="L956" s="1192"/>
      <c r="M956" s="1170"/>
      <c r="N956" s="1192"/>
      <c r="O956" s="1192"/>
      <c r="P956" s="1192"/>
      <c r="Q956" s="1828"/>
      <c r="R956" s="1775"/>
      <c r="S956" s="1826"/>
      <c r="T956" s="1775"/>
      <c r="U956" s="1826"/>
      <c r="V956" s="1775"/>
      <c r="W956" s="1826"/>
      <c r="X956" s="1770"/>
      <c r="Y956" s="1826"/>
      <c r="Z956" s="1826"/>
      <c r="AA956" s="1770"/>
      <c r="AB956" s="962">
        <v>6</v>
      </c>
      <c r="AC956" s="752"/>
      <c r="AD956" s="752"/>
      <c r="AE956" s="752"/>
      <c r="AF956" s="936" t="str">
        <f t="shared" si="79"/>
        <v/>
      </c>
      <c r="AG956" s="937"/>
      <c r="AH956" s="887" t="str">
        <f t="shared" si="80"/>
        <v/>
      </c>
      <c r="AI956" s="937"/>
      <c r="AJ956" s="887" t="str">
        <f>IF(AI956="Automático",25%,IF(AI956="Manual",15%,""))</f>
        <v/>
      </c>
      <c r="AK956" s="889" t="str">
        <f>IF(OR(AH956="",AJ956=""),"",AH956+AJ956)</f>
        <v/>
      </c>
      <c r="AL956" s="938" t="str">
        <f>IFERROR(IF(AND(AF955="Probabilidad",AF956="Probabilidad"),(AL955-(+AL955*AK956)),IF(AND(AF955="Impacto",AF956="Probabilidad"),(AL954-(+AL954*AK956)),IF(AF956="Impacto",AL955,""))),"")</f>
        <v/>
      </c>
      <c r="AM956" s="938" t="str">
        <f>IFERROR(IF(AND(AF955="Impacto",AF956="Impacto"),(AM955-(+AM955*AK956)),IF(AND(AF955="Probabilidad",AF956="Impacto"),(AM954-(+AM954*AK956)),IF(AF956="Probabilidad",AM955,""))),"")</f>
        <v/>
      </c>
      <c r="AN956" s="937"/>
      <c r="AO956" s="937"/>
      <c r="AP956" s="937"/>
      <c r="AQ956" s="937"/>
      <c r="AR956" s="1014"/>
      <c r="AS956" s="1768"/>
      <c r="AT956" s="1768"/>
      <c r="AU956" s="1770"/>
      <c r="AV956" s="1768"/>
      <c r="AW956" s="1768"/>
      <c r="AX956" s="1770"/>
      <c r="AY956" s="1770"/>
      <c r="AZ956" s="1770"/>
      <c r="BA956" s="1775"/>
      <c r="BB956" s="873"/>
      <c r="BC956" s="873"/>
      <c r="BD956" s="767" t="str">
        <f t="shared" si="81"/>
        <v/>
      </c>
      <c r="BE956" s="752"/>
      <c r="BF956" s="752"/>
      <c r="BG956" s="752"/>
      <c r="BH956" s="752"/>
      <c r="BI956" s="873"/>
      <c r="BJ956" s="873"/>
      <c r="BK956" s="873"/>
      <c r="BL956" s="873"/>
      <c r="BM956" s="826"/>
      <c r="BN956" s="826"/>
      <c r="BO956" s="826"/>
      <c r="BP956" s="826"/>
      <c r="BQ956" s="973"/>
      <c r="BR956" s="974"/>
      <c r="BS956" s="975"/>
      <c r="BT956" s="975"/>
      <c r="BU956" s="1052"/>
      <c r="BV956" s="1192"/>
      <c r="BW956" s="1192"/>
      <c r="BX956" s="1838"/>
      <c r="BY956" s="1854"/>
      <c r="BZ956" s="999"/>
    </row>
    <row r="959" spans="1:78" x14ac:dyDescent="0.2">
      <c r="AX959" s="4"/>
      <c r="AZ959" s="5"/>
    </row>
    <row r="960" spans="1:78" x14ac:dyDescent="0.2">
      <c r="AX960" s="4"/>
      <c r="AZ960" s="5"/>
    </row>
    <row r="961" spans="50:52" x14ac:dyDescent="0.2">
      <c r="AX961" s="4"/>
      <c r="AZ961" s="5"/>
    </row>
    <row r="2924" spans="63:63" ht="16" x14ac:dyDescent="0.2">
      <c r="BK2924" s="1" t="s">
        <v>2705</v>
      </c>
    </row>
    <row r="2963" spans="1:80" s="2" customFormat="1" ht="16" x14ac:dyDescent="0.2">
      <c r="A2963" s="1"/>
      <c r="B2963" s="1"/>
      <c r="C2963" s="1"/>
      <c r="D2963" s="1"/>
      <c r="E2963" s="1"/>
      <c r="F2963" s="1"/>
      <c r="G2963" s="1"/>
      <c r="H2963" s="1"/>
      <c r="I2963" s="1"/>
      <c r="J2963" s="1"/>
      <c r="K2963" s="1"/>
      <c r="L2963" s="1"/>
      <c r="M2963" s="1"/>
      <c r="N2963" s="1"/>
      <c r="O2963" s="1"/>
      <c r="P2963" s="1"/>
      <c r="Q2963" s="1"/>
      <c r="R2963" s="4"/>
      <c r="S2963" s="4"/>
      <c r="T2963" s="1"/>
      <c r="U2963" s="1"/>
      <c r="V2963" s="1"/>
      <c r="W2963" s="1"/>
      <c r="X2963" s="4"/>
      <c r="Y2963" s="4"/>
      <c r="Z2963" s="1"/>
      <c r="AA2963" s="5"/>
      <c r="AB2963" s="1"/>
      <c r="AC2963" s="1"/>
      <c r="AD2963" s="1"/>
      <c r="AE2963" s="1"/>
      <c r="AF2963" s="1"/>
      <c r="AG2963" s="4"/>
      <c r="AH2963" s="4"/>
      <c r="AI2963" s="4"/>
      <c r="AJ2963" s="4"/>
      <c r="AK2963" s="4"/>
      <c r="AL2963" s="4"/>
      <c r="AM2963" s="4"/>
      <c r="AN2963" s="1"/>
      <c r="AO2963" s="1"/>
      <c r="AP2963" s="1"/>
      <c r="AQ2963" s="1"/>
      <c r="AR2963" s="1"/>
      <c r="AS2963" s="1"/>
      <c r="AT2963" s="1"/>
      <c r="AU2963" s="1"/>
      <c r="AV2963" s="1"/>
      <c r="AW2963" s="1"/>
      <c r="AX2963" s="1"/>
      <c r="AY2963" s="1"/>
      <c r="AZ2963" s="1"/>
      <c r="BA2963" s="1"/>
      <c r="BB2963" s="1"/>
      <c r="BC2963" s="1"/>
      <c r="BD2963" s="4"/>
      <c r="BE2963" s="1"/>
      <c r="BF2963" s="1"/>
      <c r="BG2963" s="1"/>
      <c r="BH2963" s="1"/>
      <c r="BI2963" s="1"/>
      <c r="BJ2963" s="1"/>
      <c r="BK2963" s="1"/>
      <c r="BL2963" s="1"/>
      <c r="BM2963" s="2" t="s">
        <v>2705</v>
      </c>
      <c r="BQ2963" s="47"/>
      <c r="BR2963" s="47"/>
      <c r="BS2963" s="47"/>
      <c r="BT2963" s="47"/>
      <c r="BU2963" s="1"/>
      <c r="BV2963" s="1"/>
      <c r="BW2963" s="1"/>
      <c r="BX2963" s="1"/>
      <c r="BY2963" s="1"/>
      <c r="BZ2963" s="1"/>
      <c r="CA2963" s="1"/>
      <c r="CB2963" s="1"/>
    </row>
  </sheetData>
  <sheetProtection formatCells="0" formatColumns="0" formatRows="0"/>
  <dataConsolidate/>
  <mergeCells count="6409">
    <mergeCell ref="BV951:BV956"/>
    <mergeCell ref="BW951:BW956"/>
    <mergeCell ref="BX951:BX956"/>
    <mergeCell ref="BY951:BY956"/>
    <mergeCell ref="BZ951:BZ956"/>
    <mergeCell ref="A3:G3"/>
    <mergeCell ref="AW951:AW956"/>
    <mergeCell ref="AX951:AX956"/>
    <mergeCell ref="AY951:AY956"/>
    <mergeCell ref="AZ951:AZ956"/>
    <mergeCell ref="BA951:BA956"/>
    <mergeCell ref="BU951:BU956"/>
    <mergeCell ref="AA951:AA956"/>
    <mergeCell ref="AR951:AR956"/>
    <mergeCell ref="AS951:AS956"/>
    <mergeCell ref="AT951:AT956"/>
    <mergeCell ref="AU951:AU956"/>
    <mergeCell ref="AV951:AV956"/>
    <mergeCell ref="U951:U956"/>
    <mergeCell ref="V951:V956"/>
    <mergeCell ref="W951:W956"/>
    <mergeCell ref="X951:X956"/>
    <mergeCell ref="Y951:Y956"/>
    <mergeCell ref="Z951:Z956"/>
    <mergeCell ref="O951:O956"/>
    <mergeCell ref="P951:P956"/>
    <mergeCell ref="Q951:Q956"/>
    <mergeCell ref="R951:R956"/>
    <mergeCell ref="S951:S956"/>
    <mergeCell ref="T951:T956"/>
    <mergeCell ref="I951:I956"/>
    <mergeCell ref="J951:J956"/>
    <mergeCell ref="K951:K956"/>
    <mergeCell ref="L951:L956"/>
    <mergeCell ref="M951:M956"/>
    <mergeCell ref="N951:N956"/>
    <mergeCell ref="BV945:BV950"/>
    <mergeCell ref="BW945:BW950"/>
    <mergeCell ref="BX945:BX950"/>
    <mergeCell ref="BY945:BY950"/>
    <mergeCell ref="BZ945:BZ950"/>
    <mergeCell ref="D951:D956"/>
    <mergeCell ref="E951:E956"/>
    <mergeCell ref="F951:F956"/>
    <mergeCell ref="G951:G956"/>
    <mergeCell ref="H951:H956"/>
    <mergeCell ref="AW945:AW950"/>
    <mergeCell ref="AX945:AX950"/>
    <mergeCell ref="AY945:AY950"/>
    <mergeCell ref="AZ945:AZ950"/>
    <mergeCell ref="BA945:BA950"/>
    <mergeCell ref="BU945:BU950"/>
    <mergeCell ref="AA945:AA950"/>
    <mergeCell ref="AR945:AR950"/>
    <mergeCell ref="AS945:AS950"/>
    <mergeCell ref="AT945:AT950"/>
    <mergeCell ref="AU945:AU950"/>
    <mergeCell ref="AV945:AV950"/>
    <mergeCell ref="U945:U950"/>
    <mergeCell ref="V945:V950"/>
    <mergeCell ref="W945:W950"/>
    <mergeCell ref="X945:X950"/>
    <mergeCell ref="Y945:Y950"/>
    <mergeCell ref="Z945:Z950"/>
    <mergeCell ref="O945:O950"/>
    <mergeCell ref="P945:P950"/>
    <mergeCell ref="Q945:Q950"/>
    <mergeCell ref="R945:R950"/>
    <mergeCell ref="S945:S950"/>
    <mergeCell ref="T945:T950"/>
    <mergeCell ref="I945:I950"/>
    <mergeCell ref="J945:J950"/>
    <mergeCell ref="K945:K950"/>
    <mergeCell ref="L945:L950"/>
    <mergeCell ref="M945:M950"/>
    <mergeCell ref="N945:N950"/>
    <mergeCell ref="BV939:BV944"/>
    <mergeCell ref="BW939:BW944"/>
    <mergeCell ref="BX939:BX944"/>
    <mergeCell ref="BY939:BY944"/>
    <mergeCell ref="BZ939:BZ944"/>
    <mergeCell ref="L939:L944"/>
    <mergeCell ref="M939:M944"/>
    <mergeCell ref="N939:N944"/>
    <mergeCell ref="D945:D950"/>
    <mergeCell ref="E945:E950"/>
    <mergeCell ref="F945:F950"/>
    <mergeCell ref="G945:G950"/>
    <mergeCell ref="H945:H950"/>
    <mergeCell ref="AW939:AW944"/>
    <mergeCell ref="AX939:AX944"/>
    <mergeCell ref="AY939:AY944"/>
    <mergeCell ref="AZ939:AZ944"/>
    <mergeCell ref="BA939:BA944"/>
    <mergeCell ref="BU939:BU944"/>
    <mergeCell ref="AA939:AA944"/>
    <mergeCell ref="AR939:AR944"/>
    <mergeCell ref="AS939:AS944"/>
    <mergeCell ref="AT939:AT944"/>
    <mergeCell ref="AU939:AU944"/>
    <mergeCell ref="AV939:AV944"/>
    <mergeCell ref="U939:U944"/>
    <mergeCell ref="V939:V944"/>
    <mergeCell ref="W939:W944"/>
    <mergeCell ref="X939:X944"/>
    <mergeCell ref="Y939:Y944"/>
    <mergeCell ref="Z939:Z944"/>
    <mergeCell ref="O939:O944"/>
    <mergeCell ref="P939:P944"/>
    <mergeCell ref="Q939:Q944"/>
    <mergeCell ref="R939:R944"/>
    <mergeCell ref="S939:S944"/>
    <mergeCell ref="T939:T944"/>
    <mergeCell ref="I939:I944"/>
    <mergeCell ref="J939:J944"/>
    <mergeCell ref="K939:K944"/>
    <mergeCell ref="BV933:BV938"/>
    <mergeCell ref="BW933:BW938"/>
    <mergeCell ref="BX933:BX938"/>
    <mergeCell ref="BY933:BY938"/>
    <mergeCell ref="BZ933:BZ938"/>
    <mergeCell ref="D939:D944"/>
    <mergeCell ref="E939:E944"/>
    <mergeCell ref="F939:F944"/>
    <mergeCell ref="G939:G944"/>
    <mergeCell ref="H939:H944"/>
    <mergeCell ref="AW933:AW938"/>
    <mergeCell ref="AX933:AX938"/>
    <mergeCell ref="AY933:AY938"/>
    <mergeCell ref="AZ933:AZ938"/>
    <mergeCell ref="BA933:BA938"/>
    <mergeCell ref="BU933:BU938"/>
    <mergeCell ref="AA933:AA938"/>
    <mergeCell ref="AR933:AR938"/>
    <mergeCell ref="AS933:AS938"/>
    <mergeCell ref="AT933:AT938"/>
    <mergeCell ref="AU933:AU938"/>
    <mergeCell ref="AV933:AV938"/>
    <mergeCell ref="U933:U938"/>
    <mergeCell ref="V933:V938"/>
    <mergeCell ref="W933:W938"/>
    <mergeCell ref="X933:X938"/>
    <mergeCell ref="Y933:Y938"/>
    <mergeCell ref="Z933:Z938"/>
    <mergeCell ref="O933:O938"/>
    <mergeCell ref="P933:P938"/>
    <mergeCell ref="Q933:Q938"/>
    <mergeCell ref="R933:R938"/>
    <mergeCell ref="S933:S938"/>
    <mergeCell ref="T933:T938"/>
    <mergeCell ref="I933:I938"/>
    <mergeCell ref="J933:J938"/>
    <mergeCell ref="K933:K938"/>
    <mergeCell ref="L933:L938"/>
    <mergeCell ref="M933:M938"/>
    <mergeCell ref="N933:N938"/>
    <mergeCell ref="BV927:BV932"/>
    <mergeCell ref="BW927:BW932"/>
    <mergeCell ref="BX927:BX932"/>
    <mergeCell ref="BY927:BY932"/>
    <mergeCell ref="BZ927:BZ932"/>
    <mergeCell ref="D933:D938"/>
    <mergeCell ref="E933:E938"/>
    <mergeCell ref="F933:F938"/>
    <mergeCell ref="G933:G938"/>
    <mergeCell ref="H933:H938"/>
    <mergeCell ref="AW927:AW932"/>
    <mergeCell ref="AX927:AX932"/>
    <mergeCell ref="AY927:AY932"/>
    <mergeCell ref="AZ927:AZ932"/>
    <mergeCell ref="BA927:BA932"/>
    <mergeCell ref="BU927:BU932"/>
    <mergeCell ref="AA927:AA932"/>
    <mergeCell ref="AR927:AR932"/>
    <mergeCell ref="AS927:AS932"/>
    <mergeCell ref="AT927:AT932"/>
    <mergeCell ref="AU927:AU932"/>
    <mergeCell ref="AV927:AV932"/>
    <mergeCell ref="U927:U932"/>
    <mergeCell ref="V927:V932"/>
    <mergeCell ref="W927:W932"/>
    <mergeCell ref="X927:X932"/>
    <mergeCell ref="Y927:Y932"/>
    <mergeCell ref="Z927:Z932"/>
    <mergeCell ref="O927:O932"/>
    <mergeCell ref="P927:P932"/>
    <mergeCell ref="Q927:Q932"/>
    <mergeCell ref="R927:R932"/>
    <mergeCell ref="S927:S932"/>
    <mergeCell ref="T927:T932"/>
    <mergeCell ref="I927:I932"/>
    <mergeCell ref="J927:J932"/>
    <mergeCell ref="K927:K932"/>
    <mergeCell ref="L927:L932"/>
    <mergeCell ref="M927:M932"/>
    <mergeCell ref="N927:N932"/>
    <mergeCell ref="BV921:BV926"/>
    <mergeCell ref="T921:T926"/>
    <mergeCell ref="I921:I926"/>
    <mergeCell ref="J921:J926"/>
    <mergeCell ref="K921:K926"/>
    <mergeCell ref="L921:L926"/>
    <mergeCell ref="M921:M926"/>
    <mergeCell ref="N921:N926"/>
    <mergeCell ref="BW921:BW926"/>
    <mergeCell ref="BX921:BX926"/>
    <mergeCell ref="BY921:BY926"/>
    <mergeCell ref="BZ921:BZ926"/>
    <mergeCell ref="D927:D932"/>
    <mergeCell ref="E927:E932"/>
    <mergeCell ref="F927:F932"/>
    <mergeCell ref="G927:G932"/>
    <mergeCell ref="H927:H932"/>
    <mergeCell ref="AW921:AW926"/>
    <mergeCell ref="AX921:AX926"/>
    <mergeCell ref="AY921:AY926"/>
    <mergeCell ref="AZ921:AZ926"/>
    <mergeCell ref="BA921:BA926"/>
    <mergeCell ref="BU921:BU926"/>
    <mergeCell ref="AA921:AA926"/>
    <mergeCell ref="AR921:AR926"/>
    <mergeCell ref="AS921:AS926"/>
    <mergeCell ref="AT921:AT926"/>
    <mergeCell ref="AU921:AU926"/>
    <mergeCell ref="AV921:AV926"/>
    <mergeCell ref="U921:U926"/>
    <mergeCell ref="V921:V926"/>
    <mergeCell ref="W921:W926"/>
    <mergeCell ref="X921:X926"/>
    <mergeCell ref="Y921:Y926"/>
    <mergeCell ref="Z921:Z926"/>
    <mergeCell ref="O921:O926"/>
    <mergeCell ref="P921:P926"/>
    <mergeCell ref="Q921:Q926"/>
    <mergeCell ref="R921:R926"/>
    <mergeCell ref="S921:S926"/>
    <mergeCell ref="BV915:BV920"/>
    <mergeCell ref="BW915:BW920"/>
    <mergeCell ref="BX915:BX920"/>
    <mergeCell ref="BY915:BY920"/>
    <mergeCell ref="BZ915:BZ920"/>
    <mergeCell ref="D921:D926"/>
    <mergeCell ref="E921:E926"/>
    <mergeCell ref="F921:F926"/>
    <mergeCell ref="G921:G926"/>
    <mergeCell ref="H921:H926"/>
    <mergeCell ref="AW915:AW920"/>
    <mergeCell ref="AX915:AX920"/>
    <mergeCell ref="AY915:AY920"/>
    <mergeCell ref="AZ915:AZ920"/>
    <mergeCell ref="BA915:BA920"/>
    <mergeCell ref="BU915:BU920"/>
    <mergeCell ref="AA915:AA920"/>
    <mergeCell ref="AR915:AR920"/>
    <mergeCell ref="AS915:AS920"/>
    <mergeCell ref="AT915:AT920"/>
    <mergeCell ref="AU915:AU920"/>
    <mergeCell ref="AV915:AV920"/>
    <mergeCell ref="U915:U920"/>
    <mergeCell ref="V915:V920"/>
    <mergeCell ref="W915:W920"/>
    <mergeCell ref="X915:X920"/>
    <mergeCell ref="Y915:Y920"/>
    <mergeCell ref="Z915:Z920"/>
    <mergeCell ref="O915:O920"/>
    <mergeCell ref="P915:P920"/>
    <mergeCell ref="Q915:Q920"/>
    <mergeCell ref="R915:R920"/>
    <mergeCell ref="S915:S920"/>
    <mergeCell ref="T915:T920"/>
    <mergeCell ref="I915:I920"/>
    <mergeCell ref="J915:J920"/>
    <mergeCell ref="K915:K920"/>
    <mergeCell ref="L915:L920"/>
    <mergeCell ref="M915:M920"/>
    <mergeCell ref="N915:N920"/>
    <mergeCell ref="BV909:BV914"/>
    <mergeCell ref="BW909:BW914"/>
    <mergeCell ref="BX909:BX914"/>
    <mergeCell ref="BY909:BY914"/>
    <mergeCell ref="BZ909:BZ914"/>
    <mergeCell ref="D915:D920"/>
    <mergeCell ref="E915:E920"/>
    <mergeCell ref="F915:F920"/>
    <mergeCell ref="G915:G920"/>
    <mergeCell ref="H915:H920"/>
    <mergeCell ref="AW909:AW914"/>
    <mergeCell ref="AX909:AX914"/>
    <mergeCell ref="AY909:AY914"/>
    <mergeCell ref="AZ909:AZ914"/>
    <mergeCell ref="BA909:BA914"/>
    <mergeCell ref="BU909:BU914"/>
    <mergeCell ref="AA909:AA914"/>
    <mergeCell ref="AR909:AR914"/>
    <mergeCell ref="AS909:AS914"/>
    <mergeCell ref="AT909:AT914"/>
    <mergeCell ref="AU909:AU914"/>
    <mergeCell ref="AV909:AV914"/>
    <mergeCell ref="U909:U914"/>
    <mergeCell ref="V909:V914"/>
    <mergeCell ref="W909:W914"/>
    <mergeCell ref="X909:X914"/>
    <mergeCell ref="Y909:Y914"/>
    <mergeCell ref="Z909:Z914"/>
    <mergeCell ref="O909:O914"/>
    <mergeCell ref="P909:P914"/>
    <mergeCell ref="Q909:Q914"/>
    <mergeCell ref="R909:R914"/>
    <mergeCell ref="S909:S914"/>
    <mergeCell ref="T909:T914"/>
    <mergeCell ref="I909:I914"/>
    <mergeCell ref="J909:J914"/>
    <mergeCell ref="K909:K914"/>
    <mergeCell ref="L909:L914"/>
    <mergeCell ref="M909:M914"/>
    <mergeCell ref="N909:N914"/>
    <mergeCell ref="BV903:BV908"/>
    <mergeCell ref="T903:T908"/>
    <mergeCell ref="I903:I908"/>
    <mergeCell ref="J903:J908"/>
    <mergeCell ref="K903:K908"/>
    <mergeCell ref="L903:L908"/>
    <mergeCell ref="M903:M908"/>
    <mergeCell ref="N903:N908"/>
    <mergeCell ref="BW903:BW908"/>
    <mergeCell ref="BX903:BX908"/>
    <mergeCell ref="BY903:BY908"/>
    <mergeCell ref="BZ903:BZ908"/>
    <mergeCell ref="D909:D914"/>
    <mergeCell ref="E909:E914"/>
    <mergeCell ref="F909:F914"/>
    <mergeCell ref="G909:G914"/>
    <mergeCell ref="H909:H914"/>
    <mergeCell ref="AW903:AW908"/>
    <mergeCell ref="AX903:AX908"/>
    <mergeCell ref="AY903:AY908"/>
    <mergeCell ref="AZ903:AZ908"/>
    <mergeCell ref="BA903:BA908"/>
    <mergeCell ref="BU903:BU908"/>
    <mergeCell ref="AA903:AA908"/>
    <mergeCell ref="AR903:AR908"/>
    <mergeCell ref="AS903:AS908"/>
    <mergeCell ref="AT903:AT908"/>
    <mergeCell ref="AU903:AU908"/>
    <mergeCell ref="AV903:AV908"/>
    <mergeCell ref="U903:U908"/>
    <mergeCell ref="V903:V908"/>
    <mergeCell ref="W903:W908"/>
    <mergeCell ref="X903:X908"/>
    <mergeCell ref="Y903:Y908"/>
    <mergeCell ref="Z903:Z908"/>
    <mergeCell ref="O903:O908"/>
    <mergeCell ref="P903:P908"/>
    <mergeCell ref="Q903:Q908"/>
    <mergeCell ref="R903:R908"/>
    <mergeCell ref="S903:S908"/>
    <mergeCell ref="BV897:BV902"/>
    <mergeCell ref="BW897:BW902"/>
    <mergeCell ref="BX897:BX902"/>
    <mergeCell ref="BY897:BY902"/>
    <mergeCell ref="BZ897:BZ902"/>
    <mergeCell ref="D903:D908"/>
    <mergeCell ref="E903:E908"/>
    <mergeCell ref="F903:F908"/>
    <mergeCell ref="G903:G908"/>
    <mergeCell ref="H903:H908"/>
    <mergeCell ref="AW897:AW902"/>
    <mergeCell ref="AX897:AX902"/>
    <mergeCell ref="AY897:AY902"/>
    <mergeCell ref="AZ897:AZ902"/>
    <mergeCell ref="BA897:BA902"/>
    <mergeCell ref="BU897:BU902"/>
    <mergeCell ref="AA897:AA902"/>
    <mergeCell ref="AR897:AR902"/>
    <mergeCell ref="AS897:AS902"/>
    <mergeCell ref="AT897:AT902"/>
    <mergeCell ref="AU897:AU902"/>
    <mergeCell ref="AV897:AV902"/>
    <mergeCell ref="U897:U902"/>
    <mergeCell ref="V897:V902"/>
    <mergeCell ref="W897:W902"/>
    <mergeCell ref="X897:X902"/>
    <mergeCell ref="Y897:Y902"/>
    <mergeCell ref="Z897:Z902"/>
    <mergeCell ref="O897:O902"/>
    <mergeCell ref="P897:P902"/>
    <mergeCell ref="Q897:Q902"/>
    <mergeCell ref="R897:R902"/>
    <mergeCell ref="S897:S902"/>
    <mergeCell ref="T897:T902"/>
    <mergeCell ref="I897:I902"/>
    <mergeCell ref="J897:J902"/>
    <mergeCell ref="K897:K902"/>
    <mergeCell ref="L897:L902"/>
    <mergeCell ref="M897:M902"/>
    <mergeCell ref="N897:N902"/>
    <mergeCell ref="BV891:BV896"/>
    <mergeCell ref="BW891:BW896"/>
    <mergeCell ref="BX891:BX896"/>
    <mergeCell ref="BY891:BY896"/>
    <mergeCell ref="BZ891:BZ896"/>
    <mergeCell ref="D897:D902"/>
    <mergeCell ref="E897:E902"/>
    <mergeCell ref="F897:F902"/>
    <mergeCell ref="G897:G902"/>
    <mergeCell ref="H897:H902"/>
    <mergeCell ref="AW891:AW896"/>
    <mergeCell ref="AX891:AX896"/>
    <mergeCell ref="AY891:AY896"/>
    <mergeCell ref="AZ891:AZ896"/>
    <mergeCell ref="BA891:BA896"/>
    <mergeCell ref="BU891:BU896"/>
    <mergeCell ref="AA891:AA896"/>
    <mergeCell ref="AR891:AR896"/>
    <mergeCell ref="AS891:AS896"/>
    <mergeCell ref="AT891:AT896"/>
    <mergeCell ref="AU891:AU896"/>
    <mergeCell ref="AV891:AV896"/>
    <mergeCell ref="U891:U896"/>
    <mergeCell ref="V891:V896"/>
    <mergeCell ref="W891:W896"/>
    <mergeCell ref="X891:X896"/>
    <mergeCell ref="Y891:Y896"/>
    <mergeCell ref="Z891:Z896"/>
    <mergeCell ref="O891:O896"/>
    <mergeCell ref="P891:P896"/>
    <mergeCell ref="Q891:Q896"/>
    <mergeCell ref="R891:R896"/>
    <mergeCell ref="S891:S896"/>
    <mergeCell ref="T891:T896"/>
    <mergeCell ref="I891:I896"/>
    <mergeCell ref="J891:J896"/>
    <mergeCell ref="K891:K896"/>
    <mergeCell ref="L891:L896"/>
    <mergeCell ref="M891:M896"/>
    <mergeCell ref="N891:N896"/>
    <mergeCell ref="BV885:BV890"/>
    <mergeCell ref="T885:T890"/>
    <mergeCell ref="I885:I890"/>
    <mergeCell ref="J885:J890"/>
    <mergeCell ref="K885:K890"/>
    <mergeCell ref="L885:L890"/>
    <mergeCell ref="M885:M890"/>
    <mergeCell ref="N885:N890"/>
    <mergeCell ref="BW885:BW890"/>
    <mergeCell ref="BX885:BX890"/>
    <mergeCell ref="BY885:BY890"/>
    <mergeCell ref="BZ885:BZ890"/>
    <mergeCell ref="D891:D896"/>
    <mergeCell ref="E891:E896"/>
    <mergeCell ref="F891:F896"/>
    <mergeCell ref="G891:G896"/>
    <mergeCell ref="H891:H896"/>
    <mergeCell ref="AW885:AW890"/>
    <mergeCell ref="AX885:AX890"/>
    <mergeCell ref="AY885:AY890"/>
    <mergeCell ref="AZ885:AZ890"/>
    <mergeCell ref="BA885:BA890"/>
    <mergeCell ref="BU885:BU890"/>
    <mergeCell ref="AA885:AA890"/>
    <mergeCell ref="AR885:AR890"/>
    <mergeCell ref="AS885:AS890"/>
    <mergeCell ref="AT885:AT890"/>
    <mergeCell ref="AU885:AU890"/>
    <mergeCell ref="AV885:AV890"/>
    <mergeCell ref="U885:U890"/>
    <mergeCell ref="V885:V890"/>
    <mergeCell ref="W885:W890"/>
    <mergeCell ref="X885:X890"/>
    <mergeCell ref="Y885:Y890"/>
    <mergeCell ref="Z885:Z890"/>
    <mergeCell ref="O885:O890"/>
    <mergeCell ref="P885:P890"/>
    <mergeCell ref="Q885:Q890"/>
    <mergeCell ref="R885:R890"/>
    <mergeCell ref="S885:S890"/>
    <mergeCell ref="BV879:BV884"/>
    <mergeCell ref="BW879:BW884"/>
    <mergeCell ref="BX879:BX884"/>
    <mergeCell ref="BY879:BY884"/>
    <mergeCell ref="BZ879:BZ884"/>
    <mergeCell ref="D885:D890"/>
    <mergeCell ref="E885:E890"/>
    <mergeCell ref="F885:F890"/>
    <mergeCell ref="G885:G890"/>
    <mergeCell ref="H885:H890"/>
    <mergeCell ref="AW879:AW884"/>
    <mergeCell ref="AX879:AX884"/>
    <mergeCell ref="AY879:AY884"/>
    <mergeCell ref="AZ879:AZ884"/>
    <mergeCell ref="BA879:BA884"/>
    <mergeCell ref="BU879:BU884"/>
    <mergeCell ref="AA879:AA884"/>
    <mergeCell ref="AR879:AR884"/>
    <mergeCell ref="AS879:AS884"/>
    <mergeCell ref="AT879:AT884"/>
    <mergeCell ref="AU879:AU884"/>
    <mergeCell ref="AV879:AV884"/>
    <mergeCell ref="U879:U884"/>
    <mergeCell ref="V879:V884"/>
    <mergeCell ref="W879:W884"/>
    <mergeCell ref="X879:X884"/>
    <mergeCell ref="Y879:Y884"/>
    <mergeCell ref="Z879:Z884"/>
    <mergeCell ref="O879:O884"/>
    <mergeCell ref="P879:P884"/>
    <mergeCell ref="Q879:Q884"/>
    <mergeCell ref="R879:R884"/>
    <mergeCell ref="S879:S884"/>
    <mergeCell ref="T879:T884"/>
    <mergeCell ref="I879:I884"/>
    <mergeCell ref="J879:J884"/>
    <mergeCell ref="K879:K884"/>
    <mergeCell ref="L879:L884"/>
    <mergeCell ref="M879:M884"/>
    <mergeCell ref="N879:N884"/>
    <mergeCell ref="BV873:BV878"/>
    <mergeCell ref="BW873:BW878"/>
    <mergeCell ref="BX873:BX878"/>
    <mergeCell ref="BY873:BY878"/>
    <mergeCell ref="BZ873:BZ878"/>
    <mergeCell ref="D879:D884"/>
    <mergeCell ref="E879:E884"/>
    <mergeCell ref="F879:F884"/>
    <mergeCell ref="G879:G884"/>
    <mergeCell ref="H879:H884"/>
    <mergeCell ref="AW873:AW878"/>
    <mergeCell ref="AX873:AX878"/>
    <mergeCell ref="AY873:AY878"/>
    <mergeCell ref="AZ873:AZ878"/>
    <mergeCell ref="BA873:BA878"/>
    <mergeCell ref="BU873:BU878"/>
    <mergeCell ref="AA873:AA878"/>
    <mergeCell ref="AR873:AR878"/>
    <mergeCell ref="AS873:AS878"/>
    <mergeCell ref="AT873:AT878"/>
    <mergeCell ref="AU873:AU878"/>
    <mergeCell ref="AV873:AV878"/>
    <mergeCell ref="U873:U878"/>
    <mergeCell ref="V873:V878"/>
    <mergeCell ref="W873:W878"/>
    <mergeCell ref="X873:X878"/>
    <mergeCell ref="Y873:Y878"/>
    <mergeCell ref="Z873:Z878"/>
    <mergeCell ref="O873:O878"/>
    <mergeCell ref="P873:P878"/>
    <mergeCell ref="Q873:Q878"/>
    <mergeCell ref="R873:R878"/>
    <mergeCell ref="S873:S878"/>
    <mergeCell ref="T873:T878"/>
    <mergeCell ref="I873:I878"/>
    <mergeCell ref="J873:J878"/>
    <mergeCell ref="K873:K878"/>
    <mergeCell ref="L873:L878"/>
    <mergeCell ref="M873:M878"/>
    <mergeCell ref="N873:N878"/>
    <mergeCell ref="BV867:BV872"/>
    <mergeCell ref="T867:T872"/>
    <mergeCell ref="I867:I872"/>
    <mergeCell ref="J867:J872"/>
    <mergeCell ref="K867:K872"/>
    <mergeCell ref="L867:L872"/>
    <mergeCell ref="M867:M872"/>
    <mergeCell ref="N867:N872"/>
    <mergeCell ref="BW867:BW872"/>
    <mergeCell ref="BX867:BX872"/>
    <mergeCell ref="BY867:BY872"/>
    <mergeCell ref="BZ867:BZ872"/>
    <mergeCell ref="D873:D878"/>
    <mergeCell ref="E873:E878"/>
    <mergeCell ref="F873:F878"/>
    <mergeCell ref="G873:G878"/>
    <mergeCell ref="H873:H878"/>
    <mergeCell ref="AW867:AW872"/>
    <mergeCell ref="AX867:AX872"/>
    <mergeCell ref="AY867:AY872"/>
    <mergeCell ref="AZ867:AZ872"/>
    <mergeCell ref="BA867:BA872"/>
    <mergeCell ref="BU867:BU872"/>
    <mergeCell ref="AA867:AA872"/>
    <mergeCell ref="AR867:AR872"/>
    <mergeCell ref="AS867:AS872"/>
    <mergeCell ref="AT867:AT872"/>
    <mergeCell ref="AU867:AU872"/>
    <mergeCell ref="AV867:AV872"/>
    <mergeCell ref="U867:U872"/>
    <mergeCell ref="V867:V872"/>
    <mergeCell ref="W867:W872"/>
    <mergeCell ref="X867:X872"/>
    <mergeCell ref="Y867:Y872"/>
    <mergeCell ref="Z867:Z872"/>
    <mergeCell ref="O867:O872"/>
    <mergeCell ref="P867:P872"/>
    <mergeCell ref="Q867:Q872"/>
    <mergeCell ref="R867:R872"/>
    <mergeCell ref="S867:S872"/>
    <mergeCell ref="BV861:BV866"/>
    <mergeCell ref="BW861:BW866"/>
    <mergeCell ref="BX861:BX866"/>
    <mergeCell ref="BY861:BY866"/>
    <mergeCell ref="BZ861:BZ866"/>
    <mergeCell ref="D867:D872"/>
    <mergeCell ref="E867:E872"/>
    <mergeCell ref="F867:F872"/>
    <mergeCell ref="G867:G872"/>
    <mergeCell ref="H867:H872"/>
    <mergeCell ref="AW861:AW866"/>
    <mergeCell ref="AX861:AX866"/>
    <mergeCell ref="AY861:AY866"/>
    <mergeCell ref="AZ861:AZ866"/>
    <mergeCell ref="BA861:BA866"/>
    <mergeCell ref="BU861:BU866"/>
    <mergeCell ref="AA861:AA866"/>
    <mergeCell ref="AR861:AR866"/>
    <mergeCell ref="AS861:AS866"/>
    <mergeCell ref="AT861:AT866"/>
    <mergeCell ref="AU861:AU866"/>
    <mergeCell ref="AV861:AV866"/>
    <mergeCell ref="U861:U866"/>
    <mergeCell ref="V861:V866"/>
    <mergeCell ref="W861:W866"/>
    <mergeCell ref="X861:X866"/>
    <mergeCell ref="Y861:Y866"/>
    <mergeCell ref="Z861:Z866"/>
    <mergeCell ref="O861:O866"/>
    <mergeCell ref="P861:P866"/>
    <mergeCell ref="Q861:Q866"/>
    <mergeCell ref="R861:R866"/>
    <mergeCell ref="S861:S866"/>
    <mergeCell ref="T861:T866"/>
    <mergeCell ref="I861:I866"/>
    <mergeCell ref="J861:J866"/>
    <mergeCell ref="K861:K866"/>
    <mergeCell ref="L861:L866"/>
    <mergeCell ref="M861:M866"/>
    <mergeCell ref="N861:N866"/>
    <mergeCell ref="BY855:BY860"/>
    <mergeCell ref="BZ855:BZ860"/>
    <mergeCell ref="A861:A956"/>
    <mergeCell ref="B861:B956"/>
    <mergeCell ref="C861:C956"/>
    <mergeCell ref="D861:D866"/>
    <mergeCell ref="E861:E866"/>
    <mergeCell ref="F861:F866"/>
    <mergeCell ref="G861:G866"/>
    <mergeCell ref="H861:H866"/>
    <mergeCell ref="AZ855:AZ860"/>
    <mergeCell ref="BA855:BA860"/>
    <mergeCell ref="BU855:BU860"/>
    <mergeCell ref="BV855:BV860"/>
    <mergeCell ref="BW855:BW860"/>
    <mergeCell ref="BX855:BX860"/>
    <mergeCell ref="AT855:AT860"/>
    <mergeCell ref="AU855:AU860"/>
    <mergeCell ref="AV855:AV860"/>
    <mergeCell ref="AW855:AW860"/>
    <mergeCell ref="AX855:AX860"/>
    <mergeCell ref="AY855:AY860"/>
    <mergeCell ref="X855:X860"/>
    <mergeCell ref="Y855:Y860"/>
    <mergeCell ref="Z855:Z860"/>
    <mergeCell ref="AA855:AA860"/>
    <mergeCell ref="AR855:AR860"/>
    <mergeCell ref="AS855:AS860"/>
    <mergeCell ref="R855:R860"/>
    <mergeCell ref="S855:S860"/>
    <mergeCell ref="T855:T860"/>
    <mergeCell ref="U855:U860"/>
    <mergeCell ref="V855:V860"/>
    <mergeCell ref="W855:W860"/>
    <mergeCell ref="L855:L860"/>
    <mergeCell ref="M855:M860"/>
    <mergeCell ref="N855:N860"/>
    <mergeCell ref="O855:O860"/>
    <mergeCell ref="P855:P860"/>
    <mergeCell ref="Q855:Q860"/>
    <mergeCell ref="BY849:BY854"/>
    <mergeCell ref="W849:W854"/>
    <mergeCell ref="L849:L854"/>
    <mergeCell ref="M849:M854"/>
    <mergeCell ref="N849:N854"/>
    <mergeCell ref="O849:O854"/>
    <mergeCell ref="P849:P854"/>
    <mergeCell ref="Q849:Q854"/>
    <mergeCell ref="BZ849:BZ854"/>
    <mergeCell ref="D855:D860"/>
    <mergeCell ref="E855:E860"/>
    <mergeCell ref="F855:F860"/>
    <mergeCell ref="G855:G860"/>
    <mergeCell ref="H855:H860"/>
    <mergeCell ref="I855:I860"/>
    <mergeCell ref="J855:J860"/>
    <mergeCell ref="K855:K860"/>
    <mergeCell ref="AZ849:AZ854"/>
    <mergeCell ref="BA849:BA854"/>
    <mergeCell ref="BU849:BU854"/>
    <mergeCell ref="BV849:BV854"/>
    <mergeCell ref="BW849:BW854"/>
    <mergeCell ref="BX849:BX854"/>
    <mergeCell ref="AT849:AT854"/>
    <mergeCell ref="AU849:AU854"/>
    <mergeCell ref="AV849:AV854"/>
    <mergeCell ref="AW849:AW854"/>
    <mergeCell ref="AX849:AX854"/>
    <mergeCell ref="AY849:AY854"/>
    <mergeCell ref="X849:X854"/>
    <mergeCell ref="Y849:Y854"/>
    <mergeCell ref="Z849:Z854"/>
    <mergeCell ref="AA849:AA854"/>
    <mergeCell ref="AR849:AR854"/>
    <mergeCell ref="AS849:AS854"/>
    <mergeCell ref="R849:R854"/>
    <mergeCell ref="S849:S854"/>
    <mergeCell ref="T849:T854"/>
    <mergeCell ref="U849:U854"/>
    <mergeCell ref="V849:V854"/>
    <mergeCell ref="BY843:BY848"/>
    <mergeCell ref="BZ843:BZ848"/>
    <mergeCell ref="D849:D854"/>
    <mergeCell ref="E849:E854"/>
    <mergeCell ref="F849:F854"/>
    <mergeCell ref="G849:G854"/>
    <mergeCell ref="H849:H854"/>
    <mergeCell ref="I849:I854"/>
    <mergeCell ref="J849:J854"/>
    <mergeCell ref="K849:K854"/>
    <mergeCell ref="AZ843:AZ848"/>
    <mergeCell ref="BA843:BA848"/>
    <mergeCell ref="BU843:BU848"/>
    <mergeCell ref="BV843:BV848"/>
    <mergeCell ref="BW843:BW848"/>
    <mergeCell ref="BX843:BX848"/>
    <mergeCell ref="AT843:AT848"/>
    <mergeCell ref="AU843:AU848"/>
    <mergeCell ref="AV843:AV848"/>
    <mergeCell ref="AW843:AW848"/>
    <mergeCell ref="AX843:AX848"/>
    <mergeCell ref="AY843:AY848"/>
    <mergeCell ref="X843:X848"/>
    <mergeCell ref="Y843:Y848"/>
    <mergeCell ref="Z843:Z848"/>
    <mergeCell ref="AA843:AA848"/>
    <mergeCell ref="AR843:AR848"/>
    <mergeCell ref="AS843:AS848"/>
    <mergeCell ref="R843:R848"/>
    <mergeCell ref="S843:S848"/>
    <mergeCell ref="T843:T848"/>
    <mergeCell ref="U843:U848"/>
    <mergeCell ref="V843:V848"/>
    <mergeCell ref="W843:W848"/>
    <mergeCell ref="L843:L848"/>
    <mergeCell ref="M843:M848"/>
    <mergeCell ref="N843:N848"/>
    <mergeCell ref="O843:O848"/>
    <mergeCell ref="P843:P848"/>
    <mergeCell ref="Q843:Q848"/>
    <mergeCell ref="BY837:BY842"/>
    <mergeCell ref="BZ837:BZ842"/>
    <mergeCell ref="D843:D848"/>
    <mergeCell ref="E843:E848"/>
    <mergeCell ref="F843:F848"/>
    <mergeCell ref="G843:G848"/>
    <mergeCell ref="H843:H848"/>
    <mergeCell ref="I843:I848"/>
    <mergeCell ref="J843:J848"/>
    <mergeCell ref="K843:K848"/>
    <mergeCell ref="AZ837:AZ842"/>
    <mergeCell ref="BA837:BA842"/>
    <mergeCell ref="BU837:BU842"/>
    <mergeCell ref="BV837:BV842"/>
    <mergeCell ref="BW837:BW842"/>
    <mergeCell ref="BX837:BX842"/>
    <mergeCell ref="AT837:AT842"/>
    <mergeCell ref="AU837:AU842"/>
    <mergeCell ref="AV837:AV842"/>
    <mergeCell ref="AW837:AW842"/>
    <mergeCell ref="AX837:AX842"/>
    <mergeCell ref="AY837:AY842"/>
    <mergeCell ref="X837:X842"/>
    <mergeCell ref="Y837:Y842"/>
    <mergeCell ref="Z837:Z842"/>
    <mergeCell ref="AA837:AA842"/>
    <mergeCell ref="AR837:AR842"/>
    <mergeCell ref="AS837:AS842"/>
    <mergeCell ref="R837:R842"/>
    <mergeCell ref="S837:S842"/>
    <mergeCell ref="T837:T842"/>
    <mergeCell ref="U837:U842"/>
    <mergeCell ref="V837:V842"/>
    <mergeCell ref="W837:W842"/>
    <mergeCell ref="L837:L842"/>
    <mergeCell ref="M837:M842"/>
    <mergeCell ref="N837:N842"/>
    <mergeCell ref="O837:O842"/>
    <mergeCell ref="P837:P842"/>
    <mergeCell ref="Q837:Q842"/>
    <mergeCell ref="BY831:BY836"/>
    <mergeCell ref="W831:W836"/>
    <mergeCell ref="L831:L836"/>
    <mergeCell ref="M831:M836"/>
    <mergeCell ref="N831:N836"/>
    <mergeCell ref="O831:O836"/>
    <mergeCell ref="P831:P836"/>
    <mergeCell ref="Q831:Q836"/>
    <mergeCell ref="BZ831:BZ836"/>
    <mergeCell ref="D837:D842"/>
    <mergeCell ref="E837:E842"/>
    <mergeCell ref="F837:F842"/>
    <mergeCell ref="G837:G842"/>
    <mergeCell ref="H837:H842"/>
    <mergeCell ref="I837:I842"/>
    <mergeCell ref="J837:J842"/>
    <mergeCell ref="K837:K842"/>
    <mergeCell ref="AZ831:AZ836"/>
    <mergeCell ref="BA831:BA836"/>
    <mergeCell ref="BU831:BU836"/>
    <mergeCell ref="BV831:BV836"/>
    <mergeCell ref="BW831:BW836"/>
    <mergeCell ref="BX831:BX836"/>
    <mergeCell ref="AT831:AT836"/>
    <mergeCell ref="AU831:AU836"/>
    <mergeCell ref="AV831:AV836"/>
    <mergeCell ref="AW831:AW836"/>
    <mergeCell ref="AX831:AX836"/>
    <mergeCell ref="AY831:AY836"/>
    <mergeCell ref="X831:X836"/>
    <mergeCell ref="Y831:Y836"/>
    <mergeCell ref="Z831:Z836"/>
    <mergeCell ref="AA831:AA836"/>
    <mergeCell ref="AR831:AR836"/>
    <mergeCell ref="AS831:AS836"/>
    <mergeCell ref="R831:R836"/>
    <mergeCell ref="S831:S836"/>
    <mergeCell ref="T831:T836"/>
    <mergeCell ref="U831:U836"/>
    <mergeCell ref="V831:V836"/>
    <mergeCell ref="BY825:BY830"/>
    <mergeCell ref="BZ825:BZ830"/>
    <mergeCell ref="D831:D836"/>
    <mergeCell ref="E831:E836"/>
    <mergeCell ref="F831:F836"/>
    <mergeCell ref="G831:G836"/>
    <mergeCell ref="H831:H836"/>
    <mergeCell ref="I831:I836"/>
    <mergeCell ref="J831:J836"/>
    <mergeCell ref="K831:K836"/>
    <mergeCell ref="AZ825:AZ830"/>
    <mergeCell ref="BA825:BA830"/>
    <mergeCell ref="BU825:BU830"/>
    <mergeCell ref="BV825:BV830"/>
    <mergeCell ref="BW825:BW830"/>
    <mergeCell ref="BX825:BX830"/>
    <mergeCell ref="AT825:AT830"/>
    <mergeCell ref="AU825:AU830"/>
    <mergeCell ref="AV825:AV830"/>
    <mergeCell ref="AW825:AW830"/>
    <mergeCell ref="AX825:AX830"/>
    <mergeCell ref="AY825:AY830"/>
    <mergeCell ref="X825:X830"/>
    <mergeCell ref="Y825:Y830"/>
    <mergeCell ref="Z825:Z830"/>
    <mergeCell ref="AA825:AA830"/>
    <mergeCell ref="AR825:AR830"/>
    <mergeCell ref="AS825:AS830"/>
    <mergeCell ref="R825:R830"/>
    <mergeCell ref="S825:S830"/>
    <mergeCell ref="T825:T830"/>
    <mergeCell ref="U825:U830"/>
    <mergeCell ref="V825:V830"/>
    <mergeCell ref="W825:W830"/>
    <mergeCell ref="L825:L830"/>
    <mergeCell ref="M825:M830"/>
    <mergeCell ref="N825:N830"/>
    <mergeCell ref="O825:O830"/>
    <mergeCell ref="P825:P830"/>
    <mergeCell ref="Q825:Q830"/>
    <mergeCell ref="BY819:BY824"/>
    <mergeCell ref="BZ819:BZ824"/>
    <mergeCell ref="D825:D830"/>
    <mergeCell ref="E825:E830"/>
    <mergeCell ref="F825:F830"/>
    <mergeCell ref="G825:G830"/>
    <mergeCell ref="H825:H830"/>
    <mergeCell ref="I825:I830"/>
    <mergeCell ref="J825:J830"/>
    <mergeCell ref="K825:K830"/>
    <mergeCell ref="AZ819:AZ824"/>
    <mergeCell ref="BA819:BA824"/>
    <mergeCell ref="BU819:BU824"/>
    <mergeCell ref="BV819:BV824"/>
    <mergeCell ref="BW819:BW824"/>
    <mergeCell ref="BX819:BX824"/>
    <mergeCell ref="AT819:AT824"/>
    <mergeCell ref="AU819:AU824"/>
    <mergeCell ref="AV819:AV824"/>
    <mergeCell ref="AW819:AW824"/>
    <mergeCell ref="AX819:AX824"/>
    <mergeCell ref="AY819:AY824"/>
    <mergeCell ref="X819:X824"/>
    <mergeCell ref="Y819:Y824"/>
    <mergeCell ref="Z819:Z824"/>
    <mergeCell ref="AA819:AA824"/>
    <mergeCell ref="AR819:AR824"/>
    <mergeCell ref="AS819:AS824"/>
    <mergeCell ref="R819:R824"/>
    <mergeCell ref="S819:S824"/>
    <mergeCell ref="T819:T824"/>
    <mergeCell ref="U819:U824"/>
    <mergeCell ref="V819:V824"/>
    <mergeCell ref="W819:W824"/>
    <mergeCell ref="L819:L824"/>
    <mergeCell ref="M819:M824"/>
    <mergeCell ref="N819:N824"/>
    <mergeCell ref="O819:O824"/>
    <mergeCell ref="P819:P824"/>
    <mergeCell ref="Q819:Q824"/>
    <mergeCell ref="BY813:BY818"/>
    <mergeCell ref="W813:W818"/>
    <mergeCell ref="L813:L818"/>
    <mergeCell ref="M813:M818"/>
    <mergeCell ref="N813:N818"/>
    <mergeCell ref="O813:O818"/>
    <mergeCell ref="P813:P818"/>
    <mergeCell ref="Q813:Q818"/>
    <mergeCell ref="BZ813:BZ818"/>
    <mergeCell ref="D819:D824"/>
    <mergeCell ref="E819:E824"/>
    <mergeCell ref="F819:F824"/>
    <mergeCell ref="G819:G824"/>
    <mergeCell ref="H819:H824"/>
    <mergeCell ref="I819:I824"/>
    <mergeCell ref="J819:J824"/>
    <mergeCell ref="K819:K824"/>
    <mergeCell ref="AZ813:AZ818"/>
    <mergeCell ref="BA813:BA818"/>
    <mergeCell ref="BU813:BU818"/>
    <mergeCell ref="BV813:BV818"/>
    <mergeCell ref="BW813:BW818"/>
    <mergeCell ref="BX813:BX818"/>
    <mergeCell ref="AT813:AT818"/>
    <mergeCell ref="AU813:AU818"/>
    <mergeCell ref="AV813:AV818"/>
    <mergeCell ref="AW813:AW818"/>
    <mergeCell ref="AX813:AX818"/>
    <mergeCell ref="AY813:AY818"/>
    <mergeCell ref="X813:X818"/>
    <mergeCell ref="Y813:Y818"/>
    <mergeCell ref="Z813:Z818"/>
    <mergeCell ref="AA813:AA818"/>
    <mergeCell ref="AR813:AR818"/>
    <mergeCell ref="AS813:AS818"/>
    <mergeCell ref="R813:R818"/>
    <mergeCell ref="S813:S818"/>
    <mergeCell ref="T813:T818"/>
    <mergeCell ref="U813:U818"/>
    <mergeCell ref="V813:V818"/>
    <mergeCell ref="BY807:BY812"/>
    <mergeCell ref="BZ807:BZ812"/>
    <mergeCell ref="D813:D818"/>
    <mergeCell ref="E813:E818"/>
    <mergeCell ref="F813:F818"/>
    <mergeCell ref="G813:G818"/>
    <mergeCell ref="H813:H818"/>
    <mergeCell ref="I813:I818"/>
    <mergeCell ref="J813:J818"/>
    <mergeCell ref="K813:K818"/>
    <mergeCell ref="AZ807:AZ812"/>
    <mergeCell ref="BA807:BA812"/>
    <mergeCell ref="BU807:BU812"/>
    <mergeCell ref="BV807:BV812"/>
    <mergeCell ref="BW807:BW812"/>
    <mergeCell ref="BX807:BX812"/>
    <mergeCell ref="AT807:AT812"/>
    <mergeCell ref="AU807:AU812"/>
    <mergeCell ref="AV807:AV812"/>
    <mergeCell ref="AW807:AW812"/>
    <mergeCell ref="AX807:AX812"/>
    <mergeCell ref="AY807:AY812"/>
    <mergeCell ref="X807:X812"/>
    <mergeCell ref="Y807:Y812"/>
    <mergeCell ref="Z807:Z812"/>
    <mergeCell ref="AA807:AA812"/>
    <mergeCell ref="AR807:AR812"/>
    <mergeCell ref="AS807:AS812"/>
    <mergeCell ref="R807:R812"/>
    <mergeCell ref="S807:S812"/>
    <mergeCell ref="T807:T812"/>
    <mergeCell ref="U807:U812"/>
    <mergeCell ref="V807:V812"/>
    <mergeCell ref="W807:W812"/>
    <mergeCell ref="L807:L812"/>
    <mergeCell ref="M807:M812"/>
    <mergeCell ref="N807:N812"/>
    <mergeCell ref="O807:O812"/>
    <mergeCell ref="P807:P812"/>
    <mergeCell ref="Q807:Q812"/>
    <mergeCell ref="BY801:BY806"/>
    <mergeCell ref="BZ801:BZ806"/>
    <mergeCell ref="D807:D812"/>
    <mergeCell ref="E807:E812"/>
    <mergeCell ref="F807:F812"/>
    <mergeCell ref="G807:G812"/>
    <mergeCell ref="H807:H812"/>
    <mergeCell ref="I807:I812"/>
    <mergeCell ref="J807:J812"/>
    <mergeCell ref="K807:K812"/>
    <mergeCell ref="AZ801:AZ806"/>
    <mergeCell ref="BA801:BA806"/>
    <mergeCell ref="BU801:BU806"/>
    <mergeCell ref="BV801:BV806"/>
    <mergeCell ref="BW801:BW806"/>
    <mergeCell ref="BX801:BX806"/>
    <mergeCell ref="AT801:AT806"/>
    <mergeCell ref="AU801:AU806"/>
    <mergeCell ref="AV801:AV806"/>
    <mergeCell ref="AW801:AW806"/>
    <mergeCell ref="AX801:AX806"/>
    <mergeCell ref="AY801:AY806"/>
    <mergeCell ref="X801:X806"/>
    <mergeCell ref="Y801:Y806"/>
    <mergeCell ref="Z801:Z806"/>
    <mergeCell ref="AA801:AA806"/>
    <mergeCell ref="AR801:AR806"/>
    <mergeCell ref="AS801:AS806"/>
    <mergeCell ref="R801:R806"/>
    <mergeCell ref="S801:S806"/>
    <mergeCell ref="T801:T806"/>
    <mergeCell ref="U801:U806"/>
    <mergeCell ref="V801:V806"/>
    <mergeCell ref="W801:W806"/>
    <mergeCell ref="L801:L806"/>
    <mergeCell ref="M801:M806"/>
    <mergeCell ref="N801:N806"/>
    <mergeCell ref="O801:O806"/>
    <mergeCell ref="P801:P806"/>
    <mergeCell ref="Q801:Q806"/>
    <mergeCell ref="BY795:BY800"/>
    <mergeCell ref="W795:W800"/>
    <mergeCell ref="L795:L800"/>
    <mergeCell ref="M795:M800"/>
    <mergeCell ref="N795:N800"/>
    <mergeCell ref="O795:O800"/>
    <mergeCell ref="P795:P800"/>
    <mergeCell ref="Q795:Q800"/>
    <mergeCell ref="BZ795:BZ800"/>
    <mergeCell ref="D801:D806"/>
    <mergeCell ref="E801:E806"/>
    <mergeCell ref="F801:F806"/>
    <mergeCell ref="G801:G806"/>
    <mergeCell ref="H801:H806"/>
    <mergeCell ref="I801:I806"/>
    <mergeCell ref="J801:J806"/>
    <mergeCell ref="K801:K806"/>
    <mergeCell ref="AZ795:AZ800"/>
    <mergeCell ref="BA795:BA800"/>
    <mergeCell ref="BU795:BU800"/>
    <mergeCell ref="BV795:BV800"/>
    <mergeCell ref="BW795:BW800"/>
    <mergeCell ref="BX795:BX800"/>
    <mergeCell ref="AT795:AT800"/>
    <mergeCell ref="AU795:AU800"/>
    <mergeCell ref="AV795:AV800"/>
    <mergeCell ref="AW795:AW800"/>
    <mergeCell ref="AX795:AX800"/>
    <mergeCell ref="AY795:AY800"/>
    <mergeCell ref="X795:X800"/>
    <mergeCell ref="Y795:Y800"/>
    <mergeCell ref="Z795:Z800"/>
    <mergeCell ref="AA795:AA800"/>
    <mergeCell ref="AR795:AR800"/>
    <mergeCell ref="AS795:AS800"/>
    <mergeCell ref="R795:R800"/>
    <mergeCell ref="S795:S800"/>
    <mergeCell ref="T795:T800"/>
    <mergeCell ref="U795:U800"/>
    <mergeCell ref="V795:V800"/>
    <mergeCell ref="BY789:BY794"/>
    <mergeCell ref="BZ789:BZ794"/>
    <mergeCell ref="D795:D800"/>
    <mergeCell ref="E795:E800"/>
    <mergeCell ref="F795:F800"/>
    <mergeCell ref="G795:G800"/>
    <mergeCell ref="H795:H800"/>
    <mergeCell ref="I795:I800"/>
    <mergeCell ref="J795:J800"/>
    <mergeCell ref="K795:K800"/>
    <mergeCell ref="AZ789:AZ794"/>
    <mergeCell ref="BA789:BA794"/>
    <mergeCell ref="BU789:BU794"/>
    <mergeCell ref="BV789:BV794"/>
    <mergeCell ref="BW789:BW794"/>
    <mergeCell ref="BX789:BX794"/>
    <mergeCell ref="AT789:AT794"/>
    <mergeCell ref="AU789:AU794"/>
    <mergeCell ref="AV789:AV794"/>
    <mergeCell ref="AW789:AW794"/>
    <mergeCell ref="AX789:AX794"/>
    <mergeCell ref="AY789:AY794"/>
    <mergeCell ref="X789:X794"/>
    <mergeCell ref="Y789:Y794"/>
    <mergeCell ref="Z789:Z794"/>
    <mergeCell ref="AA789:AA794"/>
    <mergeCell ref="AR789:AR794"/>
    <mergeCell ref="AS789:AS794"/>
    <mergeCell ref="R789:R794"/>
    <mergeCell ref="S789:S794"/>
    <mergeCell ref="T789:T794"/>
    <mergeCell ref="U789:U794"/>
    <mergeCell ref="V789:V794"/>
    <mergeCell ref="W789:W794"/>
    <mergeCell ref="L789:L794"/>
    <mergeCell ref="M789:M794"/>
    <mergeCell ref="N789:N794"/>
    <mergeCell ref="O789:O794"/>
    <mergeCell ref="P789:P794"/>
    <mergeCell ref="Q789:Q794"/>
    <mergeCell ref="F789:F794"/>
    <mergeCell ref="G789:G794"/>
    <mergeCell ref="H789:H794"/>
    <mergeCell ref="I789:I794"/>
    <mergeCell ref="J789:J794"/>
    <mergeCell ref="K789:K794"/>
    <mergeCell ref="BV783:BV788"/>
    <mergeCell ref="BW783:BW788"/>
    <mergeCell ref="BX783:BX788"/>
    <mergeCell ref="J783:J788"/>
    <mergeCell ref="K783:K788"/>
    <mergeCell ref="L783:L788"/>
    <mergeCell ref="M783:M788"/>
    <mergeCell ref="N783:N788"/>
    <mergeCell ref="BY783:BY788"/>
    <mergeCell ref="BZ783:BZ788"/>
    <mergeCell ref="A789:A860"/>
    <mergeCell ref="B789:B860"/>
    <mergeCell ref="C789:C860"/>
    <mergeCell ref="D789:D794"/>
    <mergeCell ref="E789:E794"/>
    <mergeCell ref="AW783:AW788"/>
    <mergeCell ref="AX783:AX788"/>
    <mergeCell ref="AY783:AY788"/>
    <mergeCell ref="AZ783:AZ788"/>
    <mergeCell ref="BA783:BA788"/>
    <mergeCell ref="BU783:BU788"/>
    <mergeCell ref="AA783:AA788"/>
    <mergeCell ref="AR783:AR788"/>
    <mergeCell ref="AS783:AS788"/>
    <mergeCell ref="AT783:AT788"/>
    <mergeCell ref="AU783:AU788"/>
    <mergeCell ref="AV783:AV788"/>
    <mergeCell ref="U783:U788"/>
    <mergeCell ref="V783:V788"/>
    <mergeCell ref="W783:W788"/>
    <mergeCell ref="X783:X788"/>
    <mergeCell ref="Y783:Y788"/>
    <mergeCell ref="Z783:Z788"/>
    <mergeCell ref="O783:O788"/>
    <mergeCell ref="P783:P788"/>
    <mergeCell ref="Q783:Q788"/>
    <mergeCell ref="R783:R788"/>
    <mergeCell ref="S783:S788"/>
    <mergeCell ref="T783:T788"/>
    <mergeCell ref="I783:I788"/>
    <mergeCell ref="BV777:BV782"/>
    <mergeCell ref="BW777:BW782"/>
    <mergeCell ref="BX777:BX782"/>
    <mergeCell ref="BY777:BY782"/>
    <mergeCell ref="BZ777:BZ782"/>
    <mergeCell ref="D783:D788"/>
    <mergeCell ref="E783:E788"/>
    <mergeCell ref="F783:F788"/>
    <mergeCell ref="G783:G788"/>
    <mergeCell ref="H783:H788"/>
    <mergeCell ref="AW777:AW782"/>
    <mergeCell ref="AX777:AX782"/>
    <mergeCell ref="AY777:AY782"/>
    <mergeCell ref="AZ777:AZ782"/>
    <mergeCell ref="BA777:BA782"/>
    <mergeCell ref="BU777:BU782"/>
    <mergeCell ref="AA777:AA782"/>
    <mergeCell ref="AR777:AR782"/>
    <mergeCell ref="AS777:AS782"/>
    <mergeCell ref="AT777:AT782"/>
    <mergeCell ref="AU777:AU782"/>
    <mergeCell ref="AV777:AV782"/>
    <mergeCell ref="U777:U782"/>
    <mergeCell ref="V777:V782"/>
    <mergeCell ref="W777:W782"/>
    <mergeCell ref="X777:X782"/>
    <mergeCell ref="Y777:Y782"/>
    <mergeCell ref="Z777:Z782"/>
    <mergeCell ref="O777:O782"/>
    <mergeCell ref="P777:P782"/>
    <mergeCell ref="Q777:Q782"/>
    <mergeCell ref="R777:R782"/>
    <mergeCell ref="S777:S782"/>
    <mergeCell ref="T777:T782"/>
    <mergeCell ref="I777:I782"/>
    <mergeCell ref="J777:J782"/>
    <mergeCell ref="K777:K782"/>
    <mergeCell ref="L777:L782"/>
    <mergeCell ref="M777:M782"/>
    <mergeCell ref="N777:N782"/>
    <mergeCell ref="BV771:BV776"/>
    <mergeCell ref="BW771:BW776"/>
    <mergeCell ref="BX771:BX776"/>
    <mergeCell ref="BY771:BY776"/>
    <mergeCell ref="BZ771:BZ776"/>
    <mergeCell ref="D777:D782"/>
    <mergeCell ref="E777:E782"/>
    <mergeCell ref="F777:F782"/>
    <mergeCell ref="G777:G782"/>
    <mergeCell ref="H777:H782"/>
    <mergeCell ref="AW771:AW776"/>
    <mergeCell ref="AX771:AX776"/>
    <mergeCell ref="AY771:AY776"/>
    <mergeCell ref="AZ771:AZ776"/>
    <mergeCell ref="BA771:BA776"/>
    <mergeCell ref="BU771:BU776"/>
    <mergeCell ref="AA771:AA776"/>
    <mergeCell ref="AR771:AR776"/>
    <mergeCell ref="AS771:AS776"/>
    <mergeCell ref="AT771:AT776"/>
    <mergeCell ref="AU771:AU776"/>
    <mergeCell ref="AV771:AV776"/>
    <mergeCell ref="U771:U776"/>
    <mergeCell ref="V771:V776"/>
    <mergeCell ref="W771:W776"/>
    <mergeCell ref="X771:X776"/>
    <mergeCell ref="Y771:Y776"/>
    <mergeCell ref="Z771:Z776"/>
    <mergeCell ref="O771:O776"/>
    <mergeCell ref="P771:P776"/>
    <mergeCell ref="Q771:Q776"/>
    <mergeCell ref="R771:R776"/>
    <mergeCell ref="S771:S776"/>
    <mergeCell ref="T771:T776"/>
    <mergeCell ref="I771:I776"/>
    <mergeCell ref="J771:J776"/>
    <mergeCell ref="K771:K776"/>
    <mergeCell ref="L771:L776"/>
    <mergeCell ref="M771:M776"/>
    <mergeCell ref="N771:N776"/>
    <mergeCell ref="BV765:BV770"/>
    <mergeCell ref="T765:T770"/>
    <mergeCell ref="I765:I770"/>
    <mergeCell ref="J765:J770"/>
    <mergeCell ref="K765:K770"/>
    <mergeCell ref="L765:L770"/>
    <mergeCell ref="M765:M770"/>
    <mergeCell ref="N765:N770"/>
    <mergeCell ref="BW765:BW770"/>
    <mergeCell ref="BX765:BX770"/>
    <mergeCell ref="BY765:BY770"/>
    <mergeCell ref="BZ765:BZ770"/>
    <mergeCell ref="D771:D776"/>
    <mergeCell ref="E771:E776"/>
    <mergeCell ref="F771:F776"/>
    <mergeCell ref="G771:G776"/>
    <mergeCell ref="H771:H776"/>
    <mergeCell ref="AW765:AW770"/>
    <mergeCell ref="AX765:AX770"/>
    <mergeCell ref="AY765:AY770"/>
    <mergeCell ref="AZ765:AZ770"/>
    <mergeCell ref="BA765:BA770"/>
    <mergeCell ref="BU765:BU770"/>
    <mergeCell ref="AA765:AA770"/>
    <mergeCell ref="AR765:AR770"/>
    <mergeCell ref="AS765:AS770"/>
    <mergeCell ref="AT765:AT770"/>
    <mergeCell ref="AU765:AU770"/>
    <mergeCell ref="AV765:AV770"/>
    <mergeCell ref="U765:U770"/>
    <mergeCell ref="V765:V770"/>
    <mergeCell ref="W765:W770"/>
    <mergeCell ref="X765:X770"/>
    <mergeCell ref="Y765:Y770"/>
    <mergeCell ref="Z765:Z770"/>
    <mergeCell ref="O765:O770"/>
    <mergeCell ref="P765:P770"/>
    <mergeCell ref="Q765:Q770"/>
    <mergeCell ref="R765:R770"/>
    <mergeCell ref="S765:S770"/>
    <mergeCell ref="BV759:BV764"/>
    <mergeCell ref="BW759:BW764"/>
    <mergeCell ref="BX759:BX764"/>
    <mergeCell ref="BY759:BY764"/>
    <mergeCell ref="BZ759:BZ764"/>
    <mergeCell ref="D765:D770"/>
    <mergeCell ref="E765:E770"/>
    <mergeCell ref="F765:F770"/>
    <mergeCell ref="G765:G770"/>
    <mergeCell ref="H765:H770"/>
    <mergeCell ref="AW759:AW764"/>
    <mergeCell ref="AX759:AX764"/>
    <mergeCell ref="AY759:AY764"/>
    <mergeCell ref="AZ759:AZ764"/>
    <mergeCell ref="BA759:BA764"/>
    <mergeCell ref="BU759:BU764"/>
    <mergeCell ref="AA759:AA764"/>
    <mergeCell ref="AR759:AR764"/>
    <mergeCell ref="AS759:AS764"/>
    <mergeCell ref="AT759:AT764"/>
    <mergeCell ref="AU759:AU764"/>
    <mergeCell ref="AV759:AV764"/>
    <mergeCell ref="U759:U764"/>
    <mergeCell ref="V759:V764"/>
    <mergeCell ref="W759:W764"/>
    <mergeCell ref="X759:X764"/>
    <mergeCell ref="Y759:Y764"/>
    <mergeCell ref="Z759:Z764"/>
    <mergeCell ref="O759:O764"/>
    <mergeCell ref="P759:P764"/>
    <mergeCell ref="Q759:Q764"/>
    <mergeCell ref="R759:R764"/>
    <mergeCell ref="S759:S764"/>
    <mergeCell ref="T759:T764"/>
    <mergeCell ref="I759:I764"/>
    <mergeCell ref="J759:J764"/>
    <mergeCell ref="K759:K764"/>
    <mergeCell ref="L759:L764"/>
    <mergeCell ref="M759:M764"/>
    <mergeCell ref="N759:N764"/>
    <mergeCell ref="BV753:BV758"/>
    <mergeCell ref="BW753:BW758"/>
    <mergeCell ref="BX753:BX758"/>
    <mergeCell ref="BY753:BY758"/>
    <mergeCell ref="BZ753:BZ758"/>
    <mergeCell ref="D759:D764"/>
    <mergeCell ref="E759:E764"/>
    <mergeCell ref="F759:F764"/>
    <mergeCell ref="G759:G764"/>
    <mergeCell ref="H759:H764"/>
    <mergeCell ref="AW753:AW758"/>
    <mergeCell ref="AX753:AX758"/>
    <mergeCell ref="AY753:AY758"/>
    <mergeCell ref="AZ753:AZ758"/>
    <mergeCell ref="BA753:BA758"/>
    <mergeCell ref="BU753:BU758"/>
    <mergeCell ref="AA753:AA758"/>
    <mergeCell ref="AR753:AR758"/>
    <mergeCell ref="AS753:AS758"/>
    <mergeCell ref="AT753:AT758"/>
    <mergeCell ref="AU753:AU758"/>
    <mergeCell ref="AV753:AV758"/>
    <mergeCell ref="U753:U758"/>
    <mergeCell ref="V753:V758"/>
    <mergeCell ref="W753:W758"/>
    <mergeCell ref="X753:X758"/>
    <mergeCell ref="Y753:Y758"/>
    <mergeCell ref="Z753:Z758"/>
    <mergeCell ref="O753:O758"/>
    <mergeCell ref="P753:P758"/>
    <mergeCell ref="Q753:Q758"/>
    <mergeCell ref="R753:R758"/>
    <mergeCell ref="S753:S758"/>
    <mergeCell ref="T753:T758"/>
    <mergeCell ref="I753:I758"/>
    <mergeCell ref="J753:J758"/>
    <mergeCell ref="K753:K758"/>
    <mergeCell ref="L753:L758"/>
    <mergeCell ref="M753:M758"/>
    <mergeCell ref="N753:N758"/>
    <mergeCell ref="BV747:BV752"/>
    <mergeCell ref="T747:T752"/>
    <mergeCell ref="I747:I752"/>
    <mergeCell ref="J747:J752"/>
    <mergeCell ref="K747:K752"/>
    <mergeCell ref="L747:L752"/>
    <mergeCell ref="M747:M752"/>
    <mergeCell ref="N747:N752"/>
    <mergeCell ref="BW747:BW752"/>
    <mergeCell ref="BX747:BX752"/>
    <mergeCell ref="BY747:BY752"/>
    <mergeCell ref="BZ747:BZ752"/>
    <mergeCell ref="D753:D758"/>
    <mergeCell ref="E753:E758"/>
    <mergeCell ref="F753:F758"/>
    <mergeCell ref="G753:G758"/>
    <mergeCell ref="H753:H758"/>
    <mergeCell ref="AW747:AW752"/>
    <mergeCell ref="AX747:AX752"/>
    <mergeCell ref="AY747:AY752"/>
    <mergeCell ref="AZ747:AZ752"/>
    <mergeCell ref="BA747:BA752"/>
    <mergeCell ref="BU747:BU752"/>
    <mergeCell ref="AA747:AA752"/>
    <mergeCell ref="AR747:AR752"/>
    <mergeCell ref="AS747:AS752"/>
    <mergeCell ref="AT747:AT752"/>
    <mergeCell ref="AU747:AU752"/>
    <mergeCell ref="AV747:AV752"/>
    <mergeCell ref="U747:U752"/>
    <mergeCell ref="V747:V752"/>
    <mergeCell ref="W747:W752"/>
    <mergeCell ref="X747:X752"/>
    <mergeCell ref="Y747:Y752"/>
    <mergeCell ref="Z747:Z752"/>
    <mergeCell ref="O747:O752"/>
    <mergeCell ref="P747:P752"/>
    <mergeCell ref="Q747:Q752"/>
    <mergeCell ref="R747:R752"/>
    <mergeCell ref="S747:S752"/>
    <mergeCell ref="BV741:BV746"/>
    <mergeCell ref="BW741:BW746"/>
    <mergeCell ref="BX741:BX746"/>
    <mergeCell ref="BY741:BY746"/>
    <mergeCell ref="BZ741:BZ746"/>
    <mergeCell ref="D747:D752"/>
    <mergeCell ref="E747:E752"/>
    <mergeCell ref="F747:F752"/>
    <mergeCell ref="G747:G752"/>
    <mergeCell ref="H747:H752"/>
    <mergeCell ref="AW741:AW746"/>
    <mergeCell ref="AX741:AX746"/>
    <mergeCell ref="AY741:AY746"/>
    <mergeCell ref="AZ741:AZ746"/>
    <mergeCell ref="BA741:BA746"/>
    <mergeCell ref="BU741:BU746"/>
    <mergeCell ref="AA741:AA746"/>
    <mergeCell ref="AR741:AR746"/>
    <mergeCell ref="AS741:AS746"/>
    <mergeCell ref="AT741:AT746"/>
    <mergeCell ref="AU741:AU746"/>
    <mergeCell ref="AV741:AV746"/>
    <mergeCell ref="U741:U746"/>
    <mergeCell ref="V741:V746"/>
    <mergeCell ref="W741:W746"/>
    <mergeCell ref="X741:X746"/>
    <mergeCell ref="Y741:Y746"/>
    <mergeCell ref="Z741:Z746"/>
    <mergeCell ref="O741:O746"/>
    <mergeCell ref="P741:P746"/>
    <mergeCell ref="Q741:Q746"/>
    <mergeCell ref="R741:R746"/>
    <mergeCell ref="S741:S746"/>
    <mergeCell ref="T741:T746"/>
    <mergeCell ref="I741:I746"/>
    <mergeCell ref="J741:J746"/>
    <mergeCell ref="K741:K746"/>
    <mergeCell ref="L741:L746"/>
    <mergeCell ref="M741:M746"/>
    <mergeCell ref="N741:N746"/>
    <mergeCell ref="BV735:BV740"/>
    <mergeCell ref="BW735:BW740"/>
    <mergeCell ref="BX735:BX740"/>
    <mergeCell ref="BY735:BY740"/>
    <mergeCell ref="BZ735:BZ740"/>
    <mergeCell ref="D741:D746"/>
    <mergeCell ref="E741:E746"/>
    <mergeCell ref="F741:F746"/>
    <mergeCell ref="G741:G746"/>
    <mergeCell ref="H741:H746"/>
    <mergeCell ref="AW735:AW740"/>
    <mergeCell ref="AX735:AX740"/>
    <mergeCell ref="AY735:AY740"/>
    <mergeCell ref="AZ735:AZ740"/>
    <mergeCell ref="BA735:BA740"/>
    <mergeCell ref="BU735:BU740"/>
    <mergeCell ref="AA735:AA740"/>
    <mergeCell ref="AR735:AR740"/>
    <mergeCell ref="AS735:AS740"/>
    <mergeCell ref="AT735:AT740"/>
    <mergeCell ref="AU735:AU740"/>
    <mergeCell ref="AV735:AV740"/>
    <mergeCell ref="U735:U740"/>
    <mergeCell ref="V735:V740"/>
    <mergeCell ref="W735:W740"/>
    <mergeCell ref="X735:X740"/>
    <mergeCell ref="Y735:Y740"/>
    <mergeCell ref="Z735:Z740"/>
    <mergeCell ref="O735:O740"/>
    <mergeCell ref="P735:P740"/>
    <mergeCell ref="Q735:Q740"/>
    <mergeCell ref="R735:R740"/>
    <mergeCell ref="S735:S740"/>
    <mergeCell ref="T735:T740"/>
    <mergeCell ref="I735:I740"/>
    <mergeCell ref="J735:J740"/>
    <mergeCell ref="K735:K740"/>
    <mergeCell ref="L735:L740"/>
    <mergeCell ref="M735:M740"/>
    <mergeCell ref="N735:N740"/>
    <mergeCell ref="BV729:BV734"/>
    <mergeCell ref="T729:T734"/>
    <mergeCell ref="I729:I734"/>
    <mergeCell ref="J729:J734"/>
    <mergeCell ref="K729:K734"/>
    <mergeCell ref="L729:L734"/>
    <mergeCell ref="M729:M734"/>
    <mergeCell ref="N729:N734"/>
    <mergeCell ref="BW729:BW734"/>
    <mergeCell ref="BX729:BX734"/>
    <mergeCell ref="BY729:BY734"/>
    <mergeCell ref="BZ729:BZ734"/>
    <mergeCell ref="D735:D740"/>
    <mergeCell ref="E735:E740"/>
    <mergeCell ref="F735:F740"/>
    <mergeCell ref="G735:G740"/>
    <mergeCell ref="H735:H740"/>
    <mergeCell ref="AW729:AW734"/>
    <mergeCell ref="AX729:AX734"/>
    <mergeCell ref="AY729:AY734"/>
    <mergeCell ref="AZ729:AZ734"/>
    <mergeCell ref="BA729:BA734"/>
    <mergeCell ref="BU729:BU734"/>
    <mergeCell ref="AA729:AA734"/>
    <mergeCell ref="AR729:AR734"/>
    <mergeCell ref="AS729:AS734"/>
    <mergeCell ref="AT729:AT734"/>
    <mergeCell ref="AU729:AU734"/>
    <mergeCell ref="AV729:AV734"/>
    <mergeCell ref="U729:U734"/>
    <mergeCell ref="V729:V734"/>
    <mergeCell ref="W729:W734"/>
    <mergeCell ref="X729:X734"/>
    <mergeCell ref="Y729:Y734"/>
    <mergeCell ref="Z729:Z734"/>
    <mergeCell ref="O729:O734"/>
    <mergeCell ref="P729:P734"/>
    <mergeCell ref="Q729:Q734"/>
    <mergeCell ref="R729:R734"/>
    <mergeCell ref="S729:S734"/>
    <mergeCell ref="BV723:BV728"/>
    <mergeCell ref="BW723:BW728"/>
    <mergeCell ref="BX723:BX728"/>
    <mergeCell ref="BY723:BY728"/>
    <mergeCell ref="BZ723:BZ728"/>
    <mergeCell ref="D729:D734"/>
    <mergeCell ref="E729:E734"/>
    <mergeCell ref="F729:F734"/>
    <mergeCell ref="G729:G734"/>
    <mergeCell ref="H729:H734"/>
    <mergeCell ref="AW723:AW728"/>
    <mergeCell ref="AX723:AX728"/>
    <mergeCell ref="AY723:AY728"/>
    <mergeCell ref="AZ723:AZ728"/>
    <mergeCell ref="BA723:BA728"/>
    <mergeCell ref="BU723:BU728"/>
    <mergeCell ref="AA723:AA728"/>
    <mergeCell ref="AR723:AR728"/>
    <mergeCell ref="AS723:AS728"/>
    <mergeCell ref="AT723:AT728"/>
    <mergeCell ref="AU723:AU728"/>
    <mergeCell ref="AV723:AV728"/>
    <mergeCell ref="U723:U728"/>
    <mergeCell ref="V723:V728"/>
    <mergeCell ref="W723:W728"/>
    <mergeCell ref="X723:X728"/>
    <mergeCell ref="Y723:Y728"/>
    <mergeCell ref="Z723:Z728"/>
    <mergeCell ref="O723:O728"/>
    <mergeCell ref="P723:P728"/>
    <mergeCell ref="Q723:Q728"/>
    <mergeCell ref="R723:R728"/>
    <mergeCell ref="S723:S728"/>
    <mergeCell ref="T723:T728"/>
    <mergeCell ref="I723:I728"/>
    <mergeCell ref="J723:J728"/>
    <mergeCell ref="K723:K728"/>
    <mergeCell ref="L723:L728"/>
    <mergeCell ref="M723:M728"/>
    <mergeCell ref="N723:N728"/>
    <mergeCell ref="BV717:BV722"/>
    <mergeCell ref="BW717:BW722"/>
    <mergeCell ref="BX717:BX722"/>
    <mergeCell ref="BY717:BY722"/>
    <mergeCell ref="BZ717:BZ722"/>
    <mergeCell ref="D723:D728"/>
    <mergeCell ref="E723:E728"/>
    <mergeCell ref="F723:F728"/>
    <mergeCell ref="G723:G728"/>
    <mergeCell ref="H723:H728"/>
    <mergeCell ref="AW717:AW722"/>
    <mergeCell ref="AX717:AX722"/>
    <mergeCell ref="AY717:AY722"/>
    <mergeCell ref="AZ717:AZ722"/>
    <mergeCell ref="BA717:BA722"/>
    <mergeCell ref="BU717:BU722"/>
    <mergeCell ref="AA717:AA722"/>
    <mergeCell ref="AR717:AR722"/>
    <mergeCell ref="AS717:AS722"/>
    <mergeCell ref="AT717:AT722"/>
    <mergeCell ref="AU717:AU722"/>
    <mergeCell ref="AV717:AV722"/>
    <mergeCell ref="U717:U722"/>
    <mergeCell ref="V717:V722"/>
    <mergeCell ref="W717:W722"/>
    <mergeCell ref="X717:X722"/>
    <mergeCell ref="Y717:Y722"/>
    <mergeCell ref="Z717:Z722"/>
    <mergeCell ref="O717:O722"/>
    <mergeCell ref="P717:P722"/>
    <mergeCell ref="Q717:Q722"/>
    <mergeCell ref="R717:R722"/>
    <mergeCell ref="S717:S722"/>
    <mergeCell ref="T717:T722"/>
    <mergeCell ref="I717:I722"/>
    <mergeCell ref="J717:J722"/>
    <mergeCell ref="K717:K722"/>
    <mergeCell ref="L717:L722"/>
    <mergeCell ref="M717:M722"/>
    <mergeCell ref="N717:N722"/>
    <mergeCell ref="BV711:BV716"/>
    <mergeCell ref="T711:T716"/>
    <mergeCell ref="I711:I716"/>
    <mergeCell ref="J711:J716"/>
    <mergeCell ref="K711:K716"/>
    <mergeCell ref="L711:L716"/>
    <mergeCell ref="M711:M716"/>
    <mergeCell ref="N711:N716"/>
    <mergeCell ref="BW711:BW716"/>
    <mergeCell ref="BX711:BX716"/>
    <mergeCell ref="BY711:BY716"/>
    <mergeCell ref="BZ711:BZ716"/>
    <mergeCell ref="D717:D722"/>
    <mergeCell ref="E717:E722"/>
    <mergeCell ref="F717:F722"/>
    <mergeCell ref="G717:G722"/>
    <mergeCell ref="H717:H722"/>
    <mergeCell ref="AW711:AW716"/>
    <mergeCell ref="AX711:AX716"/>
    <mergeCell ref="AY711:AY716"/>
    <mergeCell ref="AZ711:AZ716"/>
    <mergeCell ref="BA711:BA716"/>
    <mergeCell ref="BU711:BU716"/>
    <mergeCell ref="AA711:AA716"/>
    <mergeCell ref="AR711:AR716"/>
    <mergeCell ref="AS711:AS716"/>
    <mergeCell ref="AT711:AT716"/>
    <mergeCell ref="AU711:AU716"/>
    <mergeCell ref="AV711:AV716"/>
    <mergeCell ref="U711:U716"/>
    <mergeCell ref="V711:V716"/>
    <mergeCell ref="W711:W716"/>
    <mergeCell ref="X711:X716"/>
    <mergeCell ref="Y711:Y716"/>
    <mergeCell ref="Z711:Z716"/>
    <mergeCell ref="O711:O716"/>
    <mergeCell ref="P711:P716"/>
    <mergeCell ref="Q711:Q716"/>
    <mergeCell ref="R711:R716"/>
    <mergeCell ref="S711:S716"/>
    <mergeCell ref="BV705:BV710"/>
    <mergeCell ref="BW705:BW710"/>
    <mergeCell ref="BX705:BX710"/>
    <mergeCell ref="BY705:BY710"/>
    <mergeCell ref="BZ705:BZ710"/>
    <mergeCell ref="D711:D716"/>
    <mergeCell ref="E711:E716"/>
    <mergeCell ref="F711:F716"/>
    <mergeCell ref="G711:G716"/>
    <mergeCell ref="H711:H716"/>
    <mergeCell ref="AW705:AW710"/>
    <mergeCell ref="AX705:AX710"/>
    <mergeCell ref="AY705:AY710"/>
    <mergeCell ref="AZ705:AZ710"/>
    <mergeCell ref="BA705:BA710"/>
    <mergeCell ref="BU705:BU710"/>
    <mergeCell ref="AA705:AA710"/>
    <mergeCell ref="AR705:AR710"/>
    <mergeCell ref="AS705:AS710"/>
    <mergeCell ref="AT705:AT710"/>
    <mergeCell ref="AU705:AU710"/>
    <mergeCell ref="AV705:AV710"/>
    <mergeCell ref="U705:U710"/>
    <mergeCell ref="V705:V710"/>
    <mergeCell ref="W705:W710"/>
    <mergeCell ref="X705:X710"/>
    <mergeCell ref="Y705:Y710"/>
    <mergeCell ref="Z705:Z710"/>
    <mergeCell ref="O705:O710"/>
    <mergeCell ref="P705:P710"/>
    <mergeCell ref="Q705:Q710"/>
    <mergeCell ref="R705:R710"/>
    <mergeCell ref="S705:S710"/>
    <mergeCell ref="T705:T710"/>
    <mergeCell ref="I705:I710"/>
    <mergeCell ref="J705:J710"/>
    <mergeCell ref="K705:K710"/>
    <mergeCell ref="L705:L710"/>
    <mergeCell ref="M705:M710"/>
    <mergeCell ref="N705:N710"/>
    <mergeCell ref="BV699:BV704"/>
    <mergeCell ref="BW699:BW704"/>
    <mergeCell ref="BX699:BX704"/>
    <mergeCell ref="BY699:BY704"/>
    <mergeCell ref="BZ699:BZ704"/>
    <mergeCell ref="D705:D710"/>
    <mergeCell ref="E705:E710"/>
    <mergeCell ref="F705:F710"/>
    <mergeCell ref="G705:G710"/>
    <mergeCell ref="H705:H710"/>
    <mergeCell ref="AW699:AW704"/>
    <mergeCell ref="AX699:AX704"/>
    <mergeCell ref="AY699:AY704"/>
    <mergeCell ref="AZ699:AZ704"/>
    <mergeCell ref="BA699:BA704"/>
    <mergeCell ref="BU699:BU704"/>
    <mergeCell ref="AA699:AA704"/>
    <mergeCell ref="AR699:AR704"/>
    <mergeCell ref="AS699:AS704"/>
    <mergeCell ref="AT699:AT704"/>
    <mergeCell ref="AU699:AU704"/>
    <mergeCell ref="AV699:AV704"/>
    <mergeCell ref="U699:U704"/>
    <mergeCell ref="V699:V704"/>
    <mergeCell ref="W699:W704"/>
    <mergeCell ref="X699:X704"/>
    <mergeCell ref="Y699:Y704"/>
    <mergeCell ref="Z699:Z704"/>
    <mergeCell ref="O699:O704"/>
    <mergeCell ref="P699:P704"/>
    <mergeCell ref="Q699:Q704"/>
    <mergeCell ref="R699:R704"/>
    <mergeCell ref="S699:S704"/>
    <mergeCell ref="T699:T704"/>
    <mergeCell ref="I699:I704"/>
    <mergeCell ref="J699:J704"/>
    <mergeCell ref="K699:K704"/>
    <mergeCell ref="L699:L704"/>
    <mergeCell ref="M699:M704"/>
    <mergeCell ref="N699:N704"/>
    <mergeCell ref="BV693:BV698"/>
    <mergeCell ref="T693:T698"/>
    <mergeCell ref="I693:I698"/>
    <mergeCell ref="J693:J698"/>
    <mergeCell ref="K693:K698"/>
    <mergeCell ref="L693:L698"/>
    <mergeCell ref="M693:M698"/>
    <mergeCell ref="N693:N698"/>
    <mergeCell ref="BW693:BW698"/>
    <mergeCell ref="BX693:BX698"/>
    <mergeCell ref="BY693:BY698"/>
    <mergeCell ref="BZ693:BZ698"/>
    <mergeCell ref="D699:D704"/>
    <mergeCell ref="E699:E704"/>
    <mergeCell ref="F699:F704"/>
    <mergeCell ref="G699:G704"/>
    <mergeCell ref="H699:H704"/>
    <mergeCell ref="AW693:AW698"/>
    <mergeCell ref="AX693:AX698"/>
    <mergeCell ref="AY693:AY698"/>
    <mergeCell ref="AZ693:AZ698"/>
    <mergeCell ref="BA693:BA698"/>
    <mergeCell ref="BU693:BU698"/>
    <mergeCell ref="AA693:AA698"/>
    <mergeCell ref="AR693:AR698"/>
    <mergeCell ref="AS693:AS698"/>
    <mergeCell ref="AT693:AT698"/>
    <mergeCell ref="AU693:AU698"/>
    <mergeCell ref="AV693:AV698"/>
    <mergeCell ref="U693:U698"/>
    <mergeCell ref="V693:V698"/>
    <mergeCell ref="W693:W698"/>
    <mergeCell ref="X693:X698"/>
    <mergeCell ref="Y693:Y698"/>
    <mergeCell ref="Z693:Z698"/>
    <mergeCell ref="O693:O698"/>
    <mergeCell ref="P693:P698"/>
    <mergeCell ref="Q693:Q698"/>
    <mergeCell ref="R693:R698"/>
    <mergeCell ref="S693:S698"/>
    <mergeCell ref="BV687:BV692"/>
    <mergeCell ref="BW687:BW692"/>
    <mergeCell ref="BX687:BX692"/>
    <mergeCell ref="BY687:BY692"/>
    <mergeCell ref="BZ687:BZ692"/>
    <mergeCell ref="D693:D698"/>
    <mergeCell ref="E693:E698"/>
    <mergeCell ref="F693:F698"/>
    <mergeCell ref="G693:G698"/>
    <mergeCell ref="H693:H698"/>
    <mergeCell ref="AW687:AW692"/>
    <mergeCell ref="AX687:AX692"/>
    <mergeCell ref="AY687:AY692"/>
    <mergeCell ref="AZ687:AZ692"/>
    <mergeCell ref="BA687:BA692"/>
    <mergeCell ref="BU687:BU692"/>
    <mergeCell ref="AA687:AA692"/>
    <mergeCell ref="AR687:AR692"/>
    <mergeCell ref="AS687:AS692"/>
    <mergeCell ref="AT687:AT692"/>
    <mergeCell ref="AU687:AU692"/>
    <mergeCell ref="AV687:AV692"/>
    <mergeCell ref="U687:U692"/>
    <mergeCell ref="V687:V692"/>
    <mergeCell ref="W687:W692"/>
    <mergeCell ref="X687:X692"/>
    <mergeCell ref="Y687:Y692"/>
    <mergeCell ref="Z687:Z692"/>
    <mergeCell ref="O687:O692"/>
    <mergeCell ref="P687:P692"/>
    <mergeCell ref="Q687:Q692"/>
    <mergeCell ref="R687:R692"/>
    <mergeCell ref="S687:S692"/>
    <mergeCell ref="T687:T692"/>
    <mergeCell ref="I687:I692"/>
    <mergeCell ref="J687:J692"/>
    <mergeCell ref="K687:K692"/>
    <mergeCell ref="L687:L692"/>
    <mergeCell ref="M687:M692"/>
    <mergeCell ref="N687:N692"/>
    <mergeCell ref="BV681:BV686"/>
    <mergeCell ref="BW681:BW686"/>
    <mergeCell ref="BX681:BX686"/>
    <mergeCell ref="BY681:BY686"/>
    <mergeCell ref="BZ681:BZ686"/>
    <mergeCell ref="D687:D692"/>
    <mergeCell ref="E687:E692"/>
    <mergeCell ref="F687:F692"/>
    <mergeCell ref="G687:G692"/>
    <mergeCell ref="H687:H692"/>
    <mergeCell ref="AW681:AW686"/>
    <mergeCell ref="AX681:AX686"/>
    <mergeCell ref="AY681:AY686"/>
    <mergeCell ref="AZ681:AZ686"/>
    <mergeCell ref="BA681:BA686"/>
    <mergeCell ref="BU681:BU686"/>
    <mergeCell ref="AA681:AA686"/>
    <mergeCell ref="AR681:AR686"/>
    <mergeCell ref="AS681:AS686"/>
    <mergeCell ref="AT681:AT686"/>
    <mergeCell ref="AU681:AU686"/>
    <mergeCell ref="AV681:AV686"/>
    <mergeCell ref="U681:U686"/>
    <mergeCell ref="V681:V686"/>
    <mergeCell ref="W681:W686"/>
    <mergeCell ref="X681:X686"/>
    <mergeCell ref="Y681:Y686"/>
    <mergeCell ref="Z681:Z686"/>
    <mergeCell ref="O681:O686"/>
    <mergeCell ref="P681:P686"/>
    <mergeCell ref="Q681:Q686"/>
    <mergeCell ref="R681:R686"/>
    <mergeCell ref="S681:S686"/>
    <mergeCell ref="T681:T686"/>
    <mergeCell ref="I681:I686"/>
    <mergeCell ref="J681:J686"/>
    <mergeCell ref="K681:K686"/>
    <mergeCell ref="L681:L686"/>
    <mergeCell ref="M681:M686"/>
    <mergeCell ref="N681:N686"/>
    <mergeCell ref="BV675:BV680"/>
    <mergeCell ref="T675:T680"/>
    <mergeCell ref="I675:I680"/>
    <mergeCell ref="J675:J680"/>
    <mergeCell ref="K675:K680"/>
    <mergeCell ref="L675:L680"/>
    <mergeCell ref="M675:M680"/>
    <mergeCell ref="N675:N680"/>
    <mergeCell ref="BW675:BW680"/>
    <mergeCell ref="BX675:BX680"/>
    <mergeCell ref="BY675:BY680"/>
    <mergeCell ref="BZ675:BZ680"/>
    <mergeCell ref="D681:D686"/>
    <mergeCell ref="E681:E686"/>
    <mergeCell ref="F681:F686"/>
    <mergeCell ref="G681:G686"/>
    <mergeCell ref="H681:H686"/>
    <mergeCell ref="AW675:AW680"/>
    <mergeCell ref="AX675:AX680"/>
    <mergeCell ref="AY675:AY680"/>
    <mergeCell ref="AZ675:AZ680"/>
    <mergeCell ref="BA675:BA680"/>
    <mergeCell ref="BU675:BU680"/>
    <mergeCell ref="AA675:AA680"/>
    <mergeCell ref="AR675:AR680"/>
    <mergeCell ref="AS675:AS680"/>
    <mergeCell ref="AT675:AT680"/>
    <mergeCell ref="AU675:AU680"/>
    <mergeCell ref="AV675:AV680"/>
    <mergeCell ref="U675:U680"/>
    <mergeCell ref="V675:V680"/>
    <mergeCell ref="W675:W680"/>
    <mergeCell ref="X675:X680"/>
    <mergeCell ref="Y675:Y680"/>
    <mergeCell ref="Z675:Z680"/>
    <mergeCell ref="O675:O680"/>
    <mergeCell ref="P675:P680"/>
    <mergeCell ref="Q675:Q680"/>
    <mergeCell ref="R675:R680"/>
    <mergeCell ref="S675:S680"/>
    <mergeCell ref="BV669:BV674"/>
    <mergeCell ref="BW669:BW674"/>
    <mergeCell ref="BX669:BX674"/>
    <mergeCell ref="BY669:BY674"/>
    <mergeCell ref="BZ669:BZ674"/>
    <mergeCell ref="D675:D680"/>
    <mergeCell ref="E675:E680"/>
    <mergeCell ref="F675:F680"/>
    <mergeCell ref="G675:G680"/>
    <mergeCell ref="H675:H680"/>
    <mergeCell ref="AW669:AW674"/>
    <mergeCell ref="AX669:AX674"/>
    <mergeCell ref="AY669:AY674"/>
    <mergeCell ref="AZ669:AZ674"/>
    <mergeCell ref="BA669:BA674"/>
    <mergeCell ref="BU669:BU674"/>
    <mergeCell ref="AA669:AA674"/>
    <mergeCell ref="AR669:AR674"/>
    <mergeCell ref="AS669:AS674"/>
    <mergeCell ref="AT669:AT674"/>
    <mergeCell ref="AU669:AU674"/>
    <mergeCell ref="AV669:AV674"/>
    <mergeCell ref="U669:U674"/>
    <mergeCell ref="V669:V674"/>
    <mergeCell ref="W669:W674"/>
    <mergeCell ref="X669:X674"/>
    <mergeCell ref="Y669:Y674"/>
    <mergeCell ref="Z669:Z674"/>
    <mergeCell ref="O669:O674"/>
    <mergeCell ref="P669:P674"/>
    <mergeCell ref="Q669:Q674"/>
    <mergeCell ref="R669:R674"/>
    <mergeCell ref="S669:S674"/>
    <mergeCell ref="T669:T674"/>
    <mergeCell ref="I669:I674"/>
    <mergeCell ref="J669:J674"/>
    <mergeCell ref="K669:K674"/>
    <mergeCell ref="L669:L674"/>
    <mergeCell ref="M669:M674"/>
    <mergeCell ref="N669:N674"/>
    <mergeCell ref="BV663:BV668"/>
    <mergeCell ref="BW663:BW668"/>
    <mergeCell ref="BX663:BX668"/>
    <mergeCell ref="BY663:BY668"/>
    <mergeCell ref="BZ663:BZ668"/>
    <mergeCell ref="D669:D674"/>
    <mergeCell ref="E669:E674"/>
    <mergeCell ref="F669:F674"/>
    <mergeCell ref="G669:G674"/>
    <mergeCell ref="H669:H674"/>
    <mergeCell ref="AW663:AW668"/>
    <mergeCell ref="AX663:AX668"/>
    <mergeCell ref="AY663:AY668"/>
    <mergeCell ref="AZ663:AZ668"/>
    <mergeCell ref="BA663:BA668"/>
    <mergeCell ref="BU663:BU668"/>
    <mergeCell ref="AA663:AA668"/>
    <mergeCell ref="AR663:AR668"/>
    <mergeCell ref="AS663:AS668"/>
    <mergeCell ref="AT663:AT668"/>
    <mergeCell ref="AU663:AU668"/>
    <mergeCell ref="AV663:AV668"/>
    <mergeCell ref="U663:U668"/>
    <mergeCell ref="V663:V668"/>
    <mergeCell ref="W663:W668"/>
    <mergeCell ref="X663:X668"/>
    <mergeCell ref="Y663:Y668"/>
    <mergeCell ref="Z663:Z668"/>
    <mergeCell ref="O663:O668"/>
    <mergeCell ref="P663:P668"/>
    <mergeCell ref="Q663:Q668"/>
    <mergeCell ref="R663:R668"/>
    <mergeCell ref="S663:S668"/>
    <mergeCell ref="T663:T668"/>
    <mergeCell ref="I663:I668"/>
    <mergeCell ref="J663:J668"/>
    <mergeCell ref="K663:K668"/>
    <mergeCell ref="L663:L668"/>
    <mergeCell ref="M663:M668"/>
    <mergeCell ref="N663:N668"/>
    <mergeCell ref="BV657:BV662"/>
    <mergeCell ref="T657:T662"/>
    <mergeCell ref="I657:I662"/>
    <mergeCell ref="J657:J662"/>
    <mergeCell ref="K657:K662"/>
    <mergeCell ref="L657:L662"/>
    <mergeCell ref="M657:M662"/>
    <mergeCell ref="N657:N662"/>
    <mergeCell ref="BW657:BW662"/>
    <mergeCell ref="BX657:BX662"/>
    <mergeCell ref="BY657:BY662"/>
    <mergeCell ref="BZ657:BZ662"/>
    <mergeCell ref="D663:D668"/>
    <mergeCell ref="E663:E668"/>
    <mergeCell ref="F663:F668"/>
    <mergeCell ref="G663:G668"/>
    <mergeCell ref="H663:H668"/>
    <mergeCell ref="AW657:AW662"/>
    <mergeCell ref="AX657:AX662"/>
    <mergeCell ref="AY657:AY662"/>
    <mergeCell ref="AZ657:AZ662"/>
    <mergeCell ref="BA657:BA662"/>
    <mergeCell ref="BU657:BU662"/>
    <mergeCell ref="AA657:AA662"/>
    <mergeCell ref="AR657:AR662"/>
    <mergeCell ref="AS657:AS662"/>
    <mergeCell ref="AT657:AT662"/>
    <mergeCell ref="AU657:AU662"/>
    <mergeCell ref="AV657:AV662"/>
    <mergeCell ref="U657:U662"/>
    <mergeCell ref="V657:V662"/>
    <mergeCell ref="W657:W662"/>
    <mergeCell ref="X657:X662"/>
    <mergeCell ref="Y657:Y662"/>
    <mergeCell ref="Z657:Z662"/>
    <mergeCell ref="O657:O662"/>
    <mergeCell ref="P657:P662"/>
    <mergeCell ref="Q657:Q662"/>
    <mergeCell ref="R657:R662"/>
    <mergeCell ref="S657:S662"/>
    <mergeCell ref="BV651:BV656"/>
    <mergeCell ref="BW651:BW656"/>
    <mergeCell ref="BX651:BX656"/>
    <mergeCell ref="BY651:BY656"/>
    <mergeCell ref="BZ651:BZ656"/>
    <mergeCell ref="D657:D662"/>
    <mergeCell ref="E657:E662"/>
    <mergeCell ref="F657:F662"/>
    <mergeCell ref="G657:G662"/>
    <mergeCell ref="H657:H662"/>
    <mergeCell ref="AW651:AW656"/>
    <mergeCell ref="AX651:AX656"/>
    <mergeCell ref="AY651:AY656"/>
    <mergeCell ref="AZ651:AZ656"/>
    <mergeCell ref="BA651:BA656"/>
    <mergeCell ref="BU651:BU656"/>
    <mergeCell ref="AA651:AA656"/>
    <mergeCell ref="AR651:AR656"/>
    <mergeCell ref="AS651:AS656"/>
    <mergeCell ref="AT651:AT656"/>
    <mergeCell ref="AU651:AU656"/>
    <mergeCell ref="AV651:AV656"/>
    <mergeCell ref="U651:U656"/>
    <mergeCell ref="V651:V656"/>
    <mergeCell ref="W651:W656"/>
    <mergeCell ref="X651:X656"/>
    <mergeCell ref="Y651:Y656"/>
    <mergeCell ref="Z651:Z656"/>
    <mergeCell ref="O651:O656"/>
    <mergeCell ref="P651:P656"/>
    <mergeCell ref="Q651:Q656"/>
    <mergeCell ref="R651:R656"/>
    <mergeCell ref="S651:S656"/>
    <mergeCell ref="T651:T656"/>
    <mergeCell ref="I651:I656"/>
    <mergeCell ref="J651:J656"/>
    <mergeCell ref="K651:K656"/>
    <mergeCell ref="L651:L656"/>
    <mergeCell ref="M651:M656"/>
    <mergeCell ref="N651:N656"/>
    <mergeCell ref="BV645:BV650"/>
    <mergeCell ref="BW645:BW650"/>
    <mergeCell ref="BX645:BX650"/>
    <mergeCell ref="BY645:BY650"/>
    <mergeCell ref="BZ645:BZ650"/>
    <mergeCell ref="D651:D656"/>
    <mergeCell ref="E651:E656"/>
    <mergeCell ref="F651:F656"/>
    <mergeCell ref="G651:G656"/>
    <mergeCell ref="H651:H656"/>
    <mergeCell ref="AW645:AW650"/>
    <mergeCell ref="AX645:AX650"/>
    <mergeCell ref="AY645:AY650"/>
    <mergeCell ref="AZ645:AZ650"/>
    <mergeCell ref="BA645:BA650"/>
    <mergeCell ref="BU645:BU650"/>
    <mergeCell ref="AA645:AA650"/>
    <mergeCell ref="AR645:AR650"/>
    <mergeCell ref="AS645:AS650"/>
    <mergeCell ref="AT645:AT650"/>
    <mergeCell ref="AU645:AU650"/>
    <mergeCell ref="AV645:AV650"/>
    <mergeCell ref="U645:U650"/>
    <mergeCell ref="V645:V650"/>
    <mergeCell ref="W645:W650"/>
    <mergeCell ref="X645:X650"/>
    <mergeCell ref="Y645:Y650"/>
    <mergeCell ref="Z645:Z650"/>
    <mergeCell ref="O645:O650"/>
    <mergeCell ref="P645:P650"/>
    <mergeCell ref="Q645:Q650"/>
    <mergeCell ref="R645:R650"/>
    <mergeCell ref="S645:S650"/>
    <mergeCell ref="T645:T650"/>
    <mergeCell ref="I645:I650"/>
    <mergeCell ref="J645:J650"/>
    <mergeCell ref="K645:K650"/>
    <mergeCell ref="L645:L650"/>
    <mergeCell ref="M645:M650"/>
    <mergeCell ref="N645:N650"/>
    <mergeCell ref="BV639:BV644"/>
    <mergeCell ref="T639:T644"/>
    <mergeCell ref="I639:I644"/>
    <mergeCell ref="J639:J644"/>
    <mergeCell ref="K639:K644"/>
    <mergeCell ref="L639:L644"/>
    <mergeCell ref="M639:M644"/>
    <mergeCell ref="N639:N644"/>
    <mergeCell ref="BW639:BW644"/>
    <mergeCell ref="BX639:BX644"/>
    <mergeCell ref="BY639:BY644"/>
    <mergeCell ref="BZ639:BZ644"/>
    <mergeCell ref="D645:D650"/>
    <mergeCell ref="E645:E650"/>
    <mergeCell ref="F645:F650"/>
    <mergeCell ref="G645:G650"/>
    <mergeCell ref="H645:H650"/>
    <mergeCell ref="AW639:AW644"/>
    <mergeCell ref="AX639:AX644"/>
    <mergeCell ref="AY639:AY644"/>
    <mergeCell ref="AZ639:AZ644"/>
    <mergeCell ref="BA639:BA644"/>
    <mergeCell ref="BU639:BU644"/>
    <mergeCell ref="AA639:AA644"/>
    <mergeCell ref="AR639:AR644"/>
    <mergeCell ref="AS639:AS644"/>
    <mergeCell ref="AT639:AT644"/>
    <mergeCell ref="AU639:AU644"/>
    <mergeCell ref="AV639:AV644"/>
    <mergeCell ref="U639:U644"/>
    <mergeCell ref="V639:V644"/>
    <mergeCell ref="W639:W644"/>
    <mergeCell ref="X639:X644"/>
    <mergeCell ref="Y639:Y644"/>
    <mergeCell ref="Z639:Z644"/>
    <mergeCell ref="O639:O644"/>
    <mergeCell ref="P639:P644"/>
    <mergeCell ref="Q639:Q644"/>
    <mergeCell ref="R639:R644"/>
    <mergeCell ref="S639:S644"/>
    <mergeCell ref="BV633:BV638"/>
    <mergeCell ref="BW633:BW638"/>
    <mergeCell ref="BX633:BX638"/>
    <mergeCell ref="BY633:BY638"/>
    <mergeCell ref="BZ633:BZ638"/>
    <mergeCell ref="D639:D644"/>
    <mergeCell ref="E639:E644"/>
    <mergeCell ref="F639:F644"/>
    <mergeCell ref="G639:G644"/>
    <mergeCell ref="H639:H644"/>
    <mergeCell ref="AW633:AW638"/>
    <mergeCell ref="AX633:AX638"/>
    <mergeCell ref="AY633:AY638"/>
    <mergeCell ref="AZ633:AZ638"/>
    <mergeCell ref="BA633:BA638"/>
    <mergeCell ref="BU633:BU638"/>
    <mergeCell ref="AA633:AA638"/>
    <mergeCell ref="AR633:AR638"/>
    <mergeCell ref="AS633:AS638"/>
    <mergeCell ref="AT633:AT638"/>
    <mergeCell ref="AU633:AU638"/>
    <mergeCell ref="AV633:AV638"/>
    <mergeCell ref="U633:U638"/>
    <mergeCell ref="V633:V638"/>
    <mergeCell ref="W633:W638"/>
    <mergeCell ref="X633:X638"/>
    <mergeCell ref="Y633:Y638"/>
    <mergeCell ref="Z633:Z638"/>
    <mergeCell ref="O633:O638"/>
    <mergeCell ref="P633:P638"/>
    <mergeCell ref="Q633:Q638"/>
    <mergeCell ref="R633:R638"/>
    <mergeCell ref="S633:S638"/>
    <mergeCell ref="T633:T638"/>
    <mergeCell ref="I633:I638"/>
    <mergeCell ref="J633:J638"/>
    <mergeCell ref="K633:K638"/>
    <mergeCell ref="L633:L638"/>
    <mergeCell ref="M633:M638"/>
    <mergeCell ref="N633:N638"/>
    <mergeCell ref="BV627:BV632"/>
    <mergeCell ref="BW627:BW632"/>
    <mergeCell ref="BX627:BX632"/>
    <mergeCell ref="BY627:BY632"/>
    <mergeCell ref="BZ627:BZ632"/>
    <mergeCell ref="D633:D638"/>
    <mergeCell ref="E633:E638"/>
    <mergeCell ref="F633:F638"/>
    <mergeCell ref="G633:G638"/>
    <mergeCell ref="H633:H638"/>
    <mergeCell ref="AW627:AW632"/>
    <mergeCell ref="AX627:AX632"/>
    <mergeCell ref="AY627:AY632"/>
    <mergeCell ref="AZ627:AZ632"/>
    <mergeCell ref="BA627:BA632"/>
    <mergeCell ref="BU627:BU632"/>
    <mergeCell ref="AA627:AA632"/>
    <mergeCell ref="AR627:AR632"/>
    <mergeCell ref="AS627:AS632"/>
    <mergeCell ref="AT627:AT632"/>
    <mergeCell ref="AU627:AU632"/>
    <mergeCell ref="AV627:AV632"/>
    <mergeCell ref="U627:U632"/>
    <mergeCell ref="V627:V632"/>
    <mergeCell ref="W627:W632"/>
    <mergeCell ref="X627:X632"/>
    <mergeCell ref="Y627:Y632"/>
    <mergeCell ref="Z627:Z632"/>
    <mergeCell ref="O627:O632"/>
    <mergeCell ref="P627:P632"/>
    <mergeCell ref="Q627:Q632"/>
    <mergeCell ref="R627:R632"/>
    <mergeCell ref="S627:S632"/>
    <mergeCell ref="T627:T632"/>
    <mergeCell ref="I627:I632"/>
    <mergeCell ref="J627:J632"/>
    <mergeCell ref="K627:K632"/>
    <mergeCell ref="L627:L632"/>
    <mergeCell ref="M627:M632"/>
    <mergeCell ref="N627:N632"/>
    <mergeCell ref="BV621:BV626"/>
    <mergeCell ref="T621:T626"/>
    <mergeCell ref="I621:I626"/>
    <mergeCell ref="J621:J626"/>
    <mergeCell ref="K621:K626"/>
    <mergeCell ref="L621:L626"/>
    <mergeCell ref="M621:M626"/>
    <mergeCell ref="N621:N626"/>
    <mergeCell ref="BW621:BW626"/>
    <mergeCell ref="BX621:BX626"/>
    <mergeCell ref="BY621:BY626"/>
    <mergeCell ref="BZ621:BZ626"/>
    <mergeCell ref="D627:D632"/>
    <mergeCell ref="E627:E632"/>
    <mergeCell ref="F627:F632"/>
    <mergeCell ref="G627:G632"/>
    <mergeCell ref="H627:H632"/>
    <mergeCell ref="AW621:AW626"/>
    <mergeCell ref="AX621:AX626"/>
    <mergeCell ref="AY621:AY626"/>
    <mergeCell ref="AZ621:AZ626"/>
    <mergeCell ref="BA621:BA626"/>
    <mergeCell ref="BU621:BU626"/>
    <mergeCell ref="AA621:AA626"/>
    <mergeCell ref="AR621:AR626"/>
    <mergeCell ref="AS621:AS626"/>
    <mergeCell ref="AT621:AT626"/>
    <mergeCell ref="AU621:AU626"/>
    <mergeCell ref="AV621:AV626"/>
    <mergeCell ref="U621:U626"/>
    <mergeCell ref="V621:V626"/>
    <mergeCell ref="W621:W626"/>
    <mergeCell ref="X621:X626"/>
    <mergeCell ref="Y621:Y626"/>
    <mergeCell ref="Z621:Z626"/>
    <mergeCell ref="O621:O626"/>
    <mergeCell ref="P621:P626"/>
    <mergeCell ref="Q621:Q626"/>
    <mergeCell ref="R621:R626"/>
    <mergeCell ref="S621:S626"/>
    <mergeCell ref="BY615:BY620"/>
    <mergeCell ref="BZ615:BZ620"/>
    <mergeCell ref="A621:A788"/>
    <mergeCell ref="B621:B788"/>
    <mergeCell ref="C621:C788"/>
    <mergeCell ref="D621:D626"/>
    <mergeCell ref="E621:E626"/>
    <mergeCell ref="F621:F626"/>
    <mergeCell ref="G621:G626"/>
    <mergeCell ref="H621:H626"/>
    <mergeCell ref="AZ615:AZ620"/>
    <mergeCell ref="BA615:BA620"/>
    <mergeCell ref="BU615:BU620"/>
    <mergeCell ref="BV615:BV620"/>
    <mergeCell ref="BW615:BW620"/>
    <mergeCell ref="BX615:BX620"/>
    <mergeCell ref="AT615:AT620"/>
    <mergeCell ref="AU615:AU620"/>
    <mergeCell ref="AV615:AV620"/>
    <mergeCell ref="AW615:AW620"/>
    <mergeCell ref="AX615:AX620"/>
    <mergeCell ref="AY615:AY620"/>
    <mergeCell ref="X615:X620"/>
    <mergeCell ref="Y615:Y620"/>
    <mergeCell ref="Z615:Z620"/>
    <mergeCell ref="AA615:AA620"/>
    <mergeCell ref="AR615:AR620"/>
    <mergeCell ref="AS615:AS620"/>
    <mergeCell ref="R615:R620"/>
    <mergeCell ref="S615:S620"/>
    <mergeCell ref="T615:T620"/>
    <mergeCell ref="U615:U620"/>
    <mergeCell ref="V615:V620"/>
    <mergeCell ref="W615:W620"/>
    <mergeCell ref="L615:L620"/>
    <mergeCell ref="M615:M620"/>
    <mergeCell ref="N615:N620"/>
    <mergeCell ref="O615:O620"/>
    <mergeCell ref="P615:P620"/>
    <mergeCell ref="Q615:Q620"/>
    <mergeCell ref="BY609:BY614"/>
    <mergeCell ref="BZ609:BZ614"/>
    <mergeCell ref="D615:D620"/>
    <mergeCell ref="E615:E620"/>
    <mergeCell ref="F615:F620"/>
    <mergeCell ref="G615:G620"/>
    <mergeCell ref="H615:H620"/>
    <mergeCell ref="I615:I620"/>
    <mergeCell ref="J615:J620"/>
    <mergeCell ref="K615:K620"/>
    <mergeCell ref="AZ609:AZ614"/>
    <mergeCell ref="BA609:BA614"/>
    <mergeCell ref="BU609:BU614"/>
    <mergeCell ref="BV609:BV614"/>
    <mergeCell ref="BW609:BW614"/>
    <mergeCell ref="BX609:BX614"/>
    <mergeCell ref="AT609:AT614"/>
    <mergeCell ref="AU609:AU614"/>
    <mergeCell ref="AV609:AV614"/>
    <mergeCell ref="AW609:AW614"/>
    <mergeCell ref="AX609:AX614"/>
    <mergeCell ref="AY609:AY614"/>
    <mergeCell ref="X609:X614"/>
    <mergeCell ref="Y609:Y614"/>
    <mergeCell ref="Z609:Z614"/>
    <mergeCell ref="AA609:AA614"/>
    <mergeCell ref="AR609:AR614"/>
    <mergeCell ref="AS609:AS614"/>
    <mergeCell ref="R609:R614"/>
    <mergeCell ref="S609:S614"/>
    <mergeCell ref="T609:T614"/>
    <mergeCell ref="U609:U614"/>
    <mergeCell ref="V609:V614"/>
    <mergeCell ref="W609:W614"/>
    <mergeCell ref="L609:L614"/>
    <mergeCell ref="M609:M614"/>
    <mergeCell ref="N609:N614"/>
    <mergeCell ref="O609:O614"/>
    <mergeCell ref="P609:P614"/>
    <mergeCell ref="Q609:Q614"/>
    <mergeCell ref="BY603:BY608"/>
    <mergeCell ref="W603:W608"/>
    <mergeCell ref="L603:L608"/>
    <mergeCell ref="M603:M608"/>
    <mergeCell ref="N603:N608"/>
    <mergeCell ref="O603:O608"/>
    <mergeCell ref="P603:P608"/>
    <mergeCell ref="Q603:Q608"/>
    <mergeCell ref="BZ603:BZ608"/>
    <mergeCell ref="D609:D614"/>
    <mergeCell ref="E609:E614"/>
    <mergeCell ref="F609:F614"/>
    <mergeCell ref="G609:G614"/>
    <mergeCell ref="H609:H614"/>
    <mergeCell ref="I609:I614"/>
    <mergeCell ref="J609:J614"/>
    <mergeCell ref="K609:K614"/>
    <mergeCell ref="AZ603:AZ608"/>
    <mergeCell ref="BA603:BA608"/>
    <mergeCell ref="BU603:BU608"/>
    <mergeCell ref="BV603:BV608"/>
    <mergeCell ref="BW603:BW608"/>
    <mergeCell ref="BX603:BX608"/>
    <mergeCell ref="AT603:AT608"/>
    <mergeCell ref="AU603:AU608"/>
    <mergeCell ref="AV603:AV608"/>
    <mergeCell ref="AW603:AW608"/>
    <mergeCell ref="AX603:AX608"/>
    <mergeCell ref="AY603:AY608"/>
    <mergeCell ref="X603:X608"/>
    <mergeCell ref="Y603:Y608"/>
    <mergeCell ref="Z603:Z608"/>
    <mergeCell ref="AA603:AA608"/>
    <mergeCell ref="AR603:AR608"/>
    <mergeCell ref="AS603:AS608"/>
    <mergeCell ref="R603:R608"/>
    <mergeCell ref="S603:S608"/>
    <mergeCell ref="T603:T608"/>
    <mergeCell ref="U603:U608"/>
    <mergeCell ref="V603:V608"/>
    <mergeCell ref="BY597:BY602"/>
    <mergeCell ref="BZ597:BZ602"/>
    <mergeCell ref="D603:D608"/>
    <mergeCell ref="E603:E608"/>
    <mergeCell ref="F603:F608"/>
    <mergeCell ref="G603:G608"/>
    <mergeCell ref="H603:H608"/>
    <mergeCell ref="I603:I608"/>
    <mergeCell ref="J603:J608"/>
    <mergeCell ref="K603:K608"/>
    <mergeCell ref="AZ597:AZ602"/>
    <mergeCell ref="BA597:BA602"/>
    <mergeCell ref="BU597:BU602"/>
    <mergeCell ref="BV597:BV602"/>
    <mergeCell ref="BW597:BW602"/>
    <mergeCell ref="BX597:BX602"/>
    <mergeCell ref="AT597:AT602"/>
    <mergeCell ref="AU597:AU602"/>
    <mergeCell ref="AV597:AV602"/>
    <mergeCell ref="AW597:AW602"/>
    <mergeCell ref="AX597:AX602"/>
    <mergeCell ref="AY597:AY602"/>
    <mergeCell ref="X597:X602"/>
    <mergeCell ref="Y597:Y602"/>
    <mergeCell ref="Z597:Z602"/>
    <mergeCell ref="AA597:AA602"/>
    <mergeCell ref="AR597:AR602"/>
    <mergeCell ref="AS597:AS602"/>
    <mergeCell ref="R597:R602"/>
    <mergeCell ref="S597:S602"/>
    <mergeCell ref="T597:T602"/>
    <mergeCell ref="U597:U602"/>
    <mergeCell ref="V597:V602"/>
    <mergeCell ref="W597:W602"/>
    <mergeCell ref="L597:L602"/>
    <mergeCell ref="M597:M602"/>
    <mergeCell ref="N597:N602"/>
    <mergeCell ref="O597:O602"/>
    <mergeCell ref="P597:P602"/>
    <mergeCell ref="Q597:Q602"/>
    <mergeCell ref="BY591:BY596"/>
    <mergeCell ref="BZ591:BZ596"/>
    <mergeCell ref="D597:D602"/>
    <mergeCell ref="E597:E602"/>
    <mergeCell ref="F597:F602"/>
    <mergeCell ref="G597:G602"/>
    <mergeCell ref="H597:H602"/>
    <mergeCell ref="I597:I602"/>
    <mergeCell ref="J597:J602"/>
    <mergeCell ref="K597:K602"/>
    <mergeCell ref="AZ591:AZ596"/>
    <mergeCell ref="BA591:BA596"/>
    <mergeCell ref="BU591:BU596"/>
    <mergeCell ref="BV591:BV596"/>
    <mergeCell ref="BW591:BW596"/>
    <mergeCell ref="BX591:BX596"/>
    <mergeCell ref="AT591:AT596"/>
    <mergeCell ref="AU591:AU596"/>
    <mergeCell ref="AV591:AV596"/>
    <mergeCell ref="AW591:AW596"/>
    <mergeCell ref="AX591:AX596"/>
    <mergeCell ref="AY591:AY596"/>
    <mergeCell ref="X591:X596"/>
    <mergeCell ref="Y591:Y596"/>
    <mergeCell ref="Z591:Z596"/>
    <mergeCell ref="AA591:AA596"/>
    <mergeCell ref="AR591:AR596"/>
    <mergeCell ref="AS591:AS596"/>
    <mergeCell ref="R591:R596"/>
    <mergeCell ref="S591:S596"/>
    <mergeCell ref="T591:T596"/>
    <mergeCell ref="U591:U596"/>
    <mergeCell ref="V591:V596"/>
    <mergeCell ref="W591:W596"/>
    <mergeCell ref="L591:L596"/>
    <mergeCell ref="M591:M596"/>
    <mergeCell ref="N591:N596"/>
    <mergeCell ref="O591:O596"/>
    <mergeCell ref="P591:P596"/>
    <mergeCell ref="Q591:Q596"/>
    <mergeCell ref="BY585:BY590"/>
    <mergeCell ref="W585:W590"/>
    <mergeCell ref="L585:L590"/>
    <mergeCell ref="M585:M590"/>
    <mergeCell ref="N585:N590"/>
    <mergeCell ref="O585:O590"/>
    <mergeCell ref="P585:P590"/>
    <mergeCell ref="Q585:Q590"/>
    <mergeCell ref="BZ585:BZ590"/>
    <mergeCell ref="D591:D596"/>
    <mergeCell ref="E591:E596"/>
    <mergeCell ref="F591:F596"/>
    <mergeCell ref="G591:G596"/>
    <mergeCell ref="H591:H596"/>
    <mergeCell ref="I591:I596"/>
    <mergeCell ref="J591:J596"/>
    <mergeCell ref="K591:K596"/>
    <mergeCell ref="AZ585:AZ590"/>
    <mergeCell ref="BA585:BA590"/>
    <mergeCell ref="BU585:BU590"/>
    <mergeCell ref="BV585:BV590"/>
    <mergeCell ref="BW585:BW590"/>
    <mergeCell ref="BX585:BX590"/>
    <mergeCell ref="AT585:AT590"/>
    <mergeCell ref="AU585:AU590"/>
    <mergeCell ref="AV585:AV590"/>
    <mergeCell ref="AW585:AW590"/>
    <mergeCell ref="AX585:AX590"/>
    <mergeCell ref="AY585:AY590"/>
    <mergeCell ref="X585:X590"/>
    <mergeCell ref="Y585:Y590"/>
    <mergeCell ref="Z585:Z590"/>
    <mergeCell ref="AA585:AA590"/>
    <mergeCell ref="AR585:AR590"/>
    <mergeCell ref="AS585:AS590"/>
    <mergeCell ref="R585:R590"/>
    <mergeCell ref="S585:S590"/>
    <mergeCell ref="T585:T590"/>
    <mergeCell ref="U585:U590"/>
    <mergeCell ref="V585:V590"/>
    <mergeCell ref="BY579:BY584"/>
    <mergeCell ref="BZ579:BZ584"/>
    <mergeCell ref="D585:D590"/>
    <mergeCell ref="E585:E590"/>
    <mergeCell ref="F585:F590"/>
    <mergeCell ref="G585:G590"/>
    <mergeCell ref="H585:H590"/>
    <mergeCell ref="I585:I590"/>
    <mergeCell ref="J585:J590"/>
    <mergeCell ref="K585:K590"/>
    <mergeCell ref="AZ579:AZ584"/>
    <mergeCell ref="BA579:BA584"/>
    <mergeCell ref="BU579:BU584"/>
    <mergeCell ref="BV579:BV584"/>
    <mergeCell ref="BW579:BW584"/>
    <mergeCell ref="BX579:BX584"/>
    <mergeCell ref="AT579:AT584"/>
    <mergeCell ref="AU579:AU584"/>
    <mergeCell ref="AV579:AV584"/>
    <mergeCell ref="AW579:AW584"/>
    <mergeCell ref="AX579:AX584"/>
    <mergeCell ref="AY579:AY584"/>
    <mergeCell ref="X579:X584"/>
    <mergeCell ref="Y579:Y584"/>
    <mergeCell ref="Z579:Z584"/>
    <mergeCell ref="AA579:AA584"/>
    <mergeCell ref="AR579:AR584"/>
    <mergeCell ref="AS579:AS584"/>
    <mergeCell ref="R579:R584"/>
    <mergeCell ref="S579:S584"/>
    <mergeCell ref="T579:T584"/>
    <mergeCell ref="U579:U584"/>
    <mergeCell ref="V579:V584"/>
    <mergeCell ref="W579:W584"/>
    <mergeCell ref="L579:L584"/>
    <mergeCell ref="M579:M584"/>
    <mergeCell ref="N579:N584"/>
    <mergeCell ref="O579:O584"/>
    <mergeCell ref="P579:P584"/>
    <mergeCell ref="Q579:Q584"/>
    <mergeCell ref="BY573:BY578"/>
    <mergeCell ref="BZ573:BZ578"/>
    <mergeCell ref="D579:D584"/>
    <mergeCell ref="E579:E584"/>
    <mergeCell ref="F579:F584"/>
    <mergeCell ref="G579:G584"/>
    <mergeCell ref="H579:H584"/>
    <mergeCell ref="I579:I584"/>
    <mergeCell ref="J579:J584"/>
    <mergeCell ref="K579:K584"/>
    <mergeCell ref="AZ573:AZ578"/>
    <mergeCell ref="BA573:BA578"/>
    <mergeCell ref="BU573:BU578"/>
    <mergeCell ref="BV573:BV578"/>
    <mergeCell ref="BW573:BW578"/>
    <mergeCell ref="BX573:BX578"/>
    <mergeCell ref="AT573:AT578"/>
    <mergeCell ref="AU573:AU578"/>
    <mergeCell ref="AV573:AV578"/>
    <mergeCell ref="AW573:AW578"/>
    <mergeCell ref="AX573:AX578"/>
    <mergeCell ref="AY573:AY578"/>
    <mergeCell ref="X573:X578"/>
    <mergeCell ref="Y573:Y578"/>
    <mergeCell ref="Z573:Z578"/>
    <mergeCell ref="AA573:AA578"/>
    <mergeCell ref="AR573:AR578"/>
    <mergeCell ref="AS573:AS578"/>
    <mergeCell ref="R573:R578"/>
    <mergeCell ref="S573:S578"/>
    <mergeCell ref="T573:T578"/>
    <mergeCell ref="U573:U578"/>
    <mergeCell ref="V573:V578"/>
    <mergeCell ref="W573:W578"/>
    <mergeCell ref="L573:L578"/>
    <mergeCell ref="M573:M578"/>
    <mergeCell ref="N573:N578"/>
    <mergeCell ref="O573:O578"/>
    <mergeCell ref="P573:P578"/>
    <mergeCell ref="Q573:Q578"/>
    <mergeCell ref="F573:F578"/>
    <mergeCell ref="G573:G578"/>
    <mergeCell ref="H573:H578"/>
    <mergeCell ref="I573:I578"/>
    <mergeCell ref="J573:J578"/>
    <mergeCell ref="K573:K578"/>
    <mergeCell ref="BV567:BV572"/>
    <mergeCell ref="BW567:BW572"/>
    <mergeCell ref="BX567:BX572"/>
    <mergeCell ref="BY567:BY572"/>
    <mergeCell ref="BZ567:BZ572"/>
    <mergeCell ref="A573:A620"/>
    <mergeCell ref="B573:B620"/>
    <mergeCell ref="C573:C620"/>
    <mergeCell ref="D573:D578"/>
    <mergeCell ref="E573:E578"/>
    <mergeCell ref="AW567:AW572"/>
    <mergeCell ref="AX567:AX572"/>
    <mergeCell ref="AY567:AY572"/>
    <mergeCell ref="AZ567:AZ572"/>
    <mergeCell ref="BA567:BA572"/>
    <mergeCell ref="BU567:BU572"/>
    <mergeCell ref="AA567:AA572"/>
    <mergeCell ref="AR567:AR572"/>
    <mergeCell ref="AS567:AS572"/>
    <mergeCell ref="AT567:AT572"/>
    <mergeCell ref="AU567:AU572"/>
    <mergeCell ref="AV567:AV572"/>
    <mergeCell ref="U567:U572"/>
    <mergeCell ref="V567:V572"/>
    <mergeCell ref="W567:W572"/>
    <mergeCell ref="X567:X572"/>
    <mergeCell ref="Y567:Y572"/>
    <mergeCell ref="Z567:Z572"/>
    <mergeCell ref="O567:O572"/>
    <mergeCell ref="P567:P572"/>
    <mergeCell ref="Q567:Q572"/>
    <mergeCell ref="R567:R572"/>
    <mergeCell ref="S567:S572"/>
    <mergeCell ref="T567:T572"/>
    <mergeCell ref="I567:I572"/>
    <mergeCell ref="J567:J572"/>
    <mergeCell ref="K567:K572"/>
    <mergeCell ref="L567:L572"/>
    <mergeCell ref="M567:M572"/>
    <mergeCell ref="N567:N572"/>
    <mergeCell ref="BV561:BV566"/>
    <mergeCell ref="BW561:BW566"/>
    <mergeCell ref="BX561:BX566"/>
    <mergeCell ref="BY561:BY566"/>
    <mergeCell ref="BZ561:BZ566"/>
    <mergeCell ref="D567:D572"/>
    <mergeCell ref="E567:E572"/>
    <mergeCell ref="F567:F572"/>
    <mergeCell ref="G567:G572"/>
    <mergeCell ref="H567:H572"/>
    <mergeCell ref="AW561:AW566"/>
    <mergeCell ref="AX561:AX566"/>
    <mergeCell ref="AY561:AY566"/>
    <mergeCell ref="AZ561:AZ566"/>
    <mergeCell ref="BA561:BA566"/>
    <mergeCell ref="BU561:BU566"/>
    <mergeCell ref="AA561:AA566"/>
    <mergeCell ref="AR561:AR566"/>
    <mergeCell ref="AS561:AS566"/>
    <mergeCell ref="AT561:AT566"/>
    <mergeCell ref="AU561:AU566"/>
    <mergeCell ref="AV561:AV566"/>
    <mergeCell ref="U561:U566"/>
    <mergeCell ref="V561:V566"/>
    <mergeCell ref="W561:W566"/>
    <mergeCell ref="X561:X566"/>
    <mergeCell ref="Y561:Y566"/>
    <mergeCell ref="Z561:Z566"/>
    <mergeCell ref="O561:O566"/>
    <mergeCell ref="P561:P566"/>
    <mergeCell ref="Q561:Q566"/>
    <mergeCell ref="R561:R566"/>
    <mergeCell ref="S561:S566"/>
    <mergeCell ref="T561:T566"/>
    <mergeCell ref="I561:I566"/>
    <mergeCell ref="J561:J566"/>
    <mergeCell ref="K561:K566"/>
    <mergeCell ref="L561:L566"/>
    <mergeCell ref="M561:M566"/>
    <mergeCell ref="N561:N566"/>
    <mergeCell ref="BV555:BV560"/>
    <mergeCell ref="T555:T560"/>
    <mergeCell ref="I555:I560"/>
    <mergeCell ref="J555:J560"/>
    <mergeCell ref="K555:K560"/>
    <mergeCell ref="L555:L560"/>
    <mergeCell ref="M555:M560"/>
    <mergeCell ref="N555:N560"/>
    <mergeCell ref="BW555:BW560"/>
    <mergeCell ref="BX555:BX560"/>
    <mergeCell ref="BY555:BY560"/>
    <mergeCell ref="BZ555:BZ560"/>
    <mergeCell ref="D561:D566"/>
    <mergeCell ref="E561:E566"/>
    <mergeCell ref="F561:F566"/>
    <mergeCell ref="G561:G566"/>
    <mergeCell ref="H561:H566"/>
    <mergeCell ref="AW555:AW560"/>
    <mergeCell ref="AX555:AX560"/>
    <mergeCell ref="AY555:AY560"/>
    <mergeCell ref="AZ555:AZ560"/>
    <mergeCell ref="BA555:BA560"/>
    <mergeCell ref="BU555:BU560"/>
    <mergeCell ref="AA555:AA560"/>
    <mergeCell ref="AR555:AR560"/>
    <mergeCell ref="AS555:AS560"/>
    <mergeCell ref="AT555:AT560"/>
    <mergeCell ref="AU555:AU560"/>
    <mergeCell ref="AV555:AV560"/>
    <mergeCell ref="U555:U560"/>
    <mergeCell ref="V555:V560"/>
    <mergeCell ref="W555:W560"/>
    <mergeCell ref="X555:X560"/>
    <mergeCell ref="Y555:Y560"/>
    <mergeCell ref="Z555:Z560"/>
    <mergeCell ref="O555:O560"/>
    <mergeCell ref="P555:P560"/>
    <mergeCell ref="Q555:Q560"/>
    <mergeCell ref="R555:R560"/>
    <mergeCell ref="S555:S560"/>
    <mergeCell ref="BV549:BV554"/>
    <mergeCell ref="BW549:BW554"/>
    <mergeCell ref="BX549:BX554"/>
    <mergeCell ref="BY549:BY554"/>
    <mergeCell ref="BZ549:BZ554"/>
    <mergeCell ref="D555:D560"/>
    <mergeCell ref="E555:E560"/>
    <mergeCell ref="F555:F560"/>
    <mergeCell ref="G555:G560"/>
    <mergeCell ref="H555:H560"/>
    <mergeCell ref="AW549:AW554"/>
    <mergeCell ref="AX549:AX554"/>
    <mergeCell ref="AY549:AY554"/>
    <mergeCell ref="AZ549:AZ554"/>
    <mergeCell ref="BA549:BA554"/>
    <mergeCell ref="BU549:BU554"/>
    <mergeCell ref="AA549:AA554"/>
    <mergeCell ref="AR549:AR554"/>
    <mergeCell ref="AS549:AS554"/>
    <mergeCell ref="AT549:AT554"/>
    <mergeCell ref="AU549:AU554"/>
    <mergeCell ref="AV549:AV554"/>
    <mergeCell ref="U549:U554"/>
    <mergeCell ref="V549:V554"/>
    <mergeCell ref="W549:W554"/>
    <mergeCell ref="X549:X554"/>
    <mergeCell ref="Y549:Y554"/>
    <mergeCell ref="Z549:Z554"/>
    <mergeCell ref="O549:O554"/>
    <mergeCell ref="P549:P554"/>
    <mergeCell ref="Q549:Q554"/>
    <mergeCell ref="R549:R554"/>
    <mergeCell ref="S549:S554"/>
    <mergeCell ref="T549:T554"/>
    <mergeCell ref="I549:I554"/>
    <mergeCell ref="J549:J554"/>
    <mergeCell ref="K549:K554"/>
    <mergeCell ref="L549:L554"/>
    <mergeCell ref="M549:M554"/>
    <mergeCell ref="N549:N554"/>
    <mergeCell ref="BV543:BV548"/>
    <mergeCell ref="BW543:BW548"/>
    <mergeCell ref="BX543:BX548"/>
    <mergeCell ref="BY543:BY548"/>
    <mergeCell ref="BZ543:BZ548"/>
    <mergeCell ref="D549:D554"/>
    <mergeCell ref="E549:E554"/>
    <mergeCell ref="F549:F554"/>
    <mergeCell ref="G549:G554"/>
    <mergeCell ref="H549:H554"/>
    <mergeCell ref="AW543:AW548"/>
    <mergeCell ref="AX543:AX548"/>
    <mergeCell ref="AY543:AY548"/>
    <mergeCell ref="AZ543:AZ548"/>
    <mergeCell ref="BA543:BA548"/>
    <mergeCell ref="BU543:BU548"/>
    <mergeCell ref="AA543:AA548"/>
    <mergeCell ref="AR543:AR548"/>
    <mergeCell ref="AS543:AS548"/>
    <mergeCell ref="AT543:AT548"/>
    <mergeCell ref="AU543:AU548"/>
    <mergeCell ref="AV543:AV548"/>
    <mergeCell ref="U543:U548"/>
    <mergeCell ref="V543:V548"/>
    <mergeCell ref="W543:W548"/>
    <mergeCell ref="X543:X548"/>
    <mergeCell ref="Y543:Y548"/>
    <mergeCell ref="Z543:Z548"/>
    <mergeCell ref="O543:O548"/>
    <mergeCell ref="P543:P548"/>
    <mergeCell ref="Q543:Q548"/>
    <mergeCell ref="R543:R548"/>
    <mergeCell ref="S543:S548"/>
    <mergeCell ref="T543:T548"/>
    <mergeCell ref="I543:I548"/>
    <mergeCell ref="J543:J548"/>
    <mergeCell ref="K543:K548"/>
    <mergeCell ref="L543:L548"/>
    <mergeCell ref="M543:M548"/>
    <mergeCell ref="N543:N548"/>
    <mergeCell ref="BV537:BV542"/>
    <mergeCell ref="T537:T542"/>
    <mergeCell ref="I537:I542"/>
    <mergeCell ref="J537:J542"/>
    <mergeCell ref="K537:K542"/>
    <mergeCell ref="L537:L542"/>
    <mergeCell ref="M537:M542"/>
    <mergeCell ref="N537:N542"/>
    <mergeCell ref="BW537:BW542"/>
    <mergeCell ref="BX537:BX542"/>
    <mergeCell ref="BY537:BY542"/>
    <mergeCell ref="BZ537:BZ542"/>
    <mergeCell ref="D543:D548"/>
    <mergeCell ref="E543:E548"/>
    <mergeCell ref="F543:F548"/>
    <mergeCell ref="G543:G548"/>
    <mergeCell ref="H543:H548"/>
    <mergeCell ref="AW537:AW542"/>
    <mergeCell ref="AX537:AX542"/>
    <mergeCell ref="AY537:AY542"/>
    <mergeCell ref="AZ537:AZ542"/>
    <mergeCell ref="BA537:BA542"/>
    <mergeCell ref="BU537:BU542"/>
    <mergeCell ref="AA537:AA542"/>
    <mergeCell ref="AR537:AR542"/>
    <mergeCell ref="AS537:AS542"/>
    <mergeCell ref="AT537:AT542"/>
    <mergeCell ref="AU537:AU542"/>
    <mergeCell ref="AV537:AV542"/>
    <mergeCell ref="U537:U542"/>
    <mergeCell ref="V537:V542"/>
    <mergeCell ref="W537:W542"/>
    <mergeCell ref="X537:X542"/>
    <mergeCell ref="Y537:Y542"/>
    <mergeCell ref="Z537:Z542"/>
    <mergeCell ref="O537:O542"/>
    <mergeCell ref="P537:P542"/>
    <mergeCell ref="Q537:Q542"/>
    <mergeCell ref="R537:R542"/>
    <mergeCell ref="S537:S542"/>
    <mergeCell ref="BV531:BV536"/>
    <mergeCell ref="BW531:BW536"/>
    <mergeCell ref="BX531:BX536"/>
    <mergeCell ref="BY531:BY536"/>
    <mergeCell ref="BZ531:BZ536"/>
    <mergeCell ref="D537:D542"/>
    <mergeCell ref="E537:E542"/>
    <mergeCell ref="F537:F542"/>
    <mergeCell ref="G537:G542"/>
    <mergeCell ref="H537:H542"/>
    <mergeCell ref="AW531:AW536"/>
    <mergeCell ref="AX531:AX536"/>
    <mergeCell ref="AY531:AY536"/>
    <mergeCell ref="AZ531:AZ536"/>
    <mergeCell ref="BA531:BA536"/>
    <mergeCell ref="BU531:BU536"/>
    <mergeCell ref="AA531:AA536"/>
    <mergeCell ref="AR531:AR536"/>
    <mergeCell ref="AS531:AS536"/>
    <mergeCell ref="AT531:AT536"/>
    <mergeCell ref="AU531:AU536"/>
    <mergeCell ref="AV531:AV536"/>
    <mergeCell ref="U531:U536"/>
    <mergeCell ref="V531:V536"/>
    <mergeCell ref="W531:W536"/>
    <mergeCell ref="X531:X536"/>
    <mergeCell ref="Y531:Y536"/>
    <mergeCell ref="Z531:Z536"/>
    <mergeCell ref="O531:O536"/>
    <mergeCell ref="P531:P536"/>
    <mergeCell ref="Q531:Q536"/>
    <mergeCell ref="R531:R536"/>
    <mergeCell ref="S531:S536"/>
    <mergeCell ref="T531:T536"/>
    <mergeCell ref="I531:I536"/>
    <mergeCell ref="J531:J536"/>
    <mergeCell ref="K531:K536"/>
    <mergeCell ref="L531:L536"/>
    <mergeCell ref="M531:M536"/>
    <mergeCell ref="N531:N536"/>
    <mergeCell ref="BV525:BV530"/>
    <mergeCell ref="BW525:BW530"/>
    <mergeCell ref="BX525:BX530"/>
    <mergeCell ref="BY525:BY530"/>
    <mergeCell ref="BZ525:BZ530"/>
    <mergeCell ref="D531:D536"/>
    <mergeCell ref="E531:E536"/>
    <mergeCell ref="F531:F536"/>
    <mergeCell ref="G531:G536"/>
    <mergeCell ref="H531:H536"/>
    <mergeCell ref="AW525:AW530"/>
    <mergeCell ref="AX525:AX530"/>
    <mergeCell ref="AY525:AY530"/>
    <mergeCell ref="AZ525:AZ530"/>
    <mergeCell ref="BA525:BA530"/>
    <mergeCell ref="BU525:BU530"/>
    <mergeCell ref="AA525:AA530"/>
    <mergeCell ref="AR525:AR530"/>
    <mergeCell ref="AS525:AS530"/>
    <mergeCell ref="AT525:AT530"/>
    <mergeCell ref="AU525:AU530"/>
    <mergeCell ref="AV525:AV530"/>
    <mergeCell ref="U525:U530"/>
    <mergeCell ref="V525:V530"/>
    <mergeCell ref="W525:W530"/>
    <mergeCell ref="X525:X530"/>
    <mergeCell ref="Y525:Y530"/>
    <mergeCell ref="Z525:Z530"/>
    <mergeCell ref="O525:O530"/>
    <mergeCell ref="P525:P530"/>
    <mergeCell ref="Q525:Q530"/>
    <mergeCell ref="R525:R530"/>
    <mergeCell ref="S525:S530"/>
    <mergeCell ref="T525:T530"/>
    <mergeCell ref="I525:I530"/>
    <mergeCell ref="J525:J530"/>
    <mergeCell ref="K525:K530"/>
    <mergeCell ref="L525:L530"/>
    <mergeCell ref="M525:M530"/>
    <mergeCell ref="N525:N530"/>
    <mergeCell ref="BV519:BV524"/>
    <mergeCell ref="T519:T524"/>
    <mergeCell ref="I519:I524"/>
    <mergeCell ref="J519:J524"/>
    <mergeCell ref="K519:K524"/>
    <mergeCell ref="L519:L524"/>
    <mergeCell ref="M519:M524"/>
    <mergeCell ref="N519:N524"/>
    <mergeCell ref="BW519:BW524"/>
    <mergeCell ref="BX519:BX524"/>
    <mergeCell ref="BY519:BY524"/>
    <mergeCell ref="BZ519:BZ524"/>
    <mergeCell ref="D525:D530"/>
    <mergeCell ref="E525:E530"/>
    <mergeCell ref="F525:F530"/>
    <mergeCell ref="G525:G530"/>
    <mergeCell ref="H525:H530"/>
    <mergeCell ref="AW519:AW524"/>
    <mergeCell ref="AX519:AX524"/>
    <mergeCell ref="AY519:AY524"/>
    <mergeCell ref="AZ519:AZ524"/>
    <mergeCell ref="BA519:BA524"/>
    <mergeCell ref="BU519:BU524"/>
    <mergeCell ref="AA519:AA524"/>
    <mergeCell ref="AR519:AR524"/>
    <mergeCell ref="AS519:AS524"/>
    <mergeCell ref="AT519:AT524"/>
    <mergeCell ref="AU519:AU524"/>
    <mergeCell ref="AV519:AV524"/>
    <mergeCell ref="U519:U524"/>
    <mergeCell ref="V519:V524"/>
    <mergeCell ref="W519:W524"/>
    <mergeCell ref="X519:X524"/>
    <mergeCell ref="Y519:Y524"/>
    <mergeCell ref="Z519:Z524"/>
    <mergeCell ref="O519:O524"/>
    <mergeCell ref="P519:P524"/>
    <mergeCell ref="Q519:Q524"/>
    <mergeCell ref="R519:R524"/>
    <mergeCell ref="S519:S524"/>
    <mergeCell ref="BV513:BV518"/>
    <mergeCell ref="BW513:BW518"/>
    <mergeCell ref="BX513:BX518"/>
    <mergeCell ref="BY513:BY518"/>
    <mergeCell ref="BZ513:BZ518"/>
    <mergeCell ref="D519:D524"/>
    <mergeCell ref="E519:E524"/>
    <mergeCell ref="F519:F524"/>
    <mergeCell ref="G519:G524"/>
    <mergeCell ref="H519:H524"/>
    <mergeCell ref="AW513:AW518"/>
    <mergeCell ref="AX513:AX518"/>
    <mergeCell ref="AY513:AY518"/>
    <mergeCell ref="AZ513:AZ518"/>
    <mergeCell ref="BA513:BA518"/>
    <mergeCell ref="BU513:BU518"/>
    <mergeCell ref="AA513:AA518"/>
    <mergeCell ref="AR513:AR518"/>
    <mergeCell ref="AS513:AS518"/>
    <mergeCell ref="AT513:AT518"/>
    <mergeCell ref="AU513:AU518"/>
    <mergeCell ref="AV513:AV518"/>
    <mergeCell ref="U513:U518"/>
    <mergeCell ref="V513:V518"/>
    <mergeCell ref="W513:W518"/>
    <mergeCell ref="X513:X518"/>
    <mergeCell ref="Y513:Y518"/>
    <mergeCell ref="Z513:Z518"/>
    <mergeCell ref="O513:O518"/>
    <mergeCell ref="P513:P518"/>
    <mergeCell ref="Q513:Q518"/>
    <mergeCell ref="R513:R518"/>
    <mergeCell ref="S513:S518"/>
    <mergeCell ref="T513:T518"/>
    <mergeCell ref="I513:I518"/>
    <mergeCell ref="J513:J518"/>
    <mergeCell ref="K513:K518"/>
    <mergeCell ref="L513:L518"/>
    <mergeCell ref="M513:M518"/>
    <mergeCell ref="N513:N518"/>
    <mergeCell ref="BV507:BV512"/>
    <mergeCell ref="BW507:BW512"/>
    <mergeCell ref="BX507:BX512"/>
    <mergeCell ref="BY507:BY512"/>
    <mergeCell ref="BZ507:BZ512"/>
    <mergeCell ref="D513:D518"/>
    <mergeCell ref="E513:E518"/>
    <mergeCell ref="F513:F518"/>
    <mergeCell ref="G513:G518"/>
    <mergeCell ref="H513:H518"/>
    <mergeCell ref="AW507:AW512"/>
    <mergeCell ref="AX507:AX512"/>
    <mergeCell ref="AY507:AY512"/>
    <mergeCell ref="AZ507:AZ512"/>
    <mergeCell ref="BA507:BA512"/>
    <mergeCell ref="BU507:BU512"/>
    <mergeCell ref="AA507:AA512"/>
    <mergeCell ref="AR507:AR512"/>
    <mergeCell ref="AS507:AS512"/>
    <mergeCell ref="AT507:AT512"/>
    <mergeCell ref="AU507:AU512"/>
    <mergeCell ref="AV507:AV512"/>
    <mergeCell ref="U507:U512"/>
    <mergeCell ref="V507:V512"/>
    <mergeCell ref="W507:W512"/>
    <mergeCell ref="X507:X512"/>
    <mergeCell ref="Y507:Y512"/>
    <mergeCell ref="Z507:Z512"/>
    <mergeCell ref="O507:O512"/>
    <mergeCell ref="P507:P512"/>
    <mergeCell ref="Q507:Q512"/>
    <mergeCell ref="R507:R512"/>
    <mergeCell ref="S507:S512"/>
    <mergeCell ref="T507:T512"/>
    <mergeCell ref="I507:I512"/>
    <mergeCell ref="J507:J512"/>
    <mergeCell ref="K507:K512"/>
    <mergeCell ref="L507:L512"/>
    <mergeCell ref="M507:M512"/>
    <mergeCell ref="N507:N512"/>
    <mergeCell ref="BV501:BV506"/>
    <mergeCell ref="T501:T506"/>
    <mergeCell ref="I501:I506"/>
    <mergeCell ref="J501:J506"/>
    <mergeCell ref="K501:K506"/>
    <mergeCell ref="L501:L506"/>
    <mergeCell ref="M501:M506"/>
    <mergeCell ref="N501:N506"/>
    <mergeCell ref="BW501:BW506"/>
    <mergeCell ref="BX501:BX506"/>
    <mergeCell ref="BY501:BY506"/>
    <mergeCell ref="BZ501:BZ506"/>
    <mergeCell ref="D507:D512"/>
    <mergeCell ref="E507:E512"/>
    <mergeCell ref="F507:F512"/>
    <mergeCell ref="G507:G512"/>
    <mergeCell ref="H507:H512"/>
    <mergeCell ref="AW501:AW506"/>
    <mergeCell ref="AX501:AX506"/>
    <mergeCell ref="AY501:AY506"/>
    <mergeCell ref="AZ501:AZ506"/>
    <mergeCell ref="BA501:BA506"/>
    <mergeCell ref="BU501:BU506"/>
    <mergeCell ref="AA501:AA506"/>
    <mergeCell ref="AR501:AR506"/>
    <mergeCell ref="AS501:AS506"/>
    <mergeCell ref="AT501:AT506"/>
    <mergeCell ref="AU501:AU506"/>
    <mergeCell ref="AV501:AV506"/>
    <mergeCell ref="U501:U506"/>
    <mergeCell ref="V501:V506"/>
    <mergeCell ref="W501:W506"/>
    <mergeCell ref="X501:X506"/>
    <mergeCell ref="Y501:Y506"/>
    <mergeCell ref="Z501:Z506"/>
    <mergeCell ref="O501:O506"/>
    <mergeCell ref="P501:P506"/>
    <mergeCell ref="Q501:Q506"/>
    <mergeCell ref="R501:R506"/>
    <mergeCell ref="S501:S506"/>
    <mergeCell ref="BV495:BV500"/>
    <mergeCell ref="BW495:BW500"/>
    <mergeCell ref="BX495:BX500"/>
    <mergeCell ref="BY495:BY500"/>
    <mergeCell ref="BZ495:BZ500"/>
    <mergeCell ref="D501:D506"/>
    <mergeCell ref="E501:E506"/>
    <mergeCell ref="F501:F506"/>
    <mergeCell ref="G501:G506"/>
    <mergeCell ref="H501:H506"/>
    <mergeCell ref="AW495:AW500"/>
    <mergeCell ref="AX495:AX500"/>
    <mergeCell ref="AY495:AY500"/>
    <mergeCell ref="AZ495:AZ500"/>
    <mergeCell ref="BA495:BA500"/>
    <mergeCell ref="BU495:BU500"/>
    <mergeCell ref="AA495:AA500"/>
    <mergeCell ref="AR495:AR500"/>
    <mergeCell ref="AS495:AS500"/>
    <mergeCell ref="AT495:AT500"/>
    <mergeCell ref="AU495:AU500"/>
    <mergeCell ref="AV495:AV500"/>
    <mergeCell ref="U495:U500"/>
    <mergeCell ref="V495:V500"/>
    <mergeCell ref="W495:W500"/>
    <mergeCell ref="X495:X500"/>
    <mergeCell ref="Y495:Y500"/>
    <mergeCell ref="Z495:Z500"/>
    <mergeCell ref="O495:O500"/>
    <mergeCell ref="P495:P500"/>
    <mergeCell ref="Q495:Q500"/>
    <mergeCell ref="R495:R500"/>
    <mergeCell ref="S495:S500"/>
    <mergeCell ref="T495:T500"/>
    <mergeCell ref="I495:I500"/>
    <mergeCell ref="J495:J500"/>
    <mergeCell ref="K495:K500"/>
    <mergeCell ref="L495:L500"/>
    <mergeCell ref="M495:M500"/>
    <mergeCell ref="N495:N500"/>
    <mergeCell ref="BV489:BV494"/>
    <mergeCell ref="BW489:BW494"/>
    <mergeCell ref="BX489:BX494"/>
    <mergeCell ref="BY489:BY494"/>
    <mergeCell ref="BZ489:BZ494"/>
    <mergeCell ref="D495:D500"/>
    <mergeCell ref="E495:E500"/>
    <mergeCell ref="F495:F500"/>
    <mergeCell ref="G495:G500"/>
    <mergeCell ref="H495:H500"/>
    <mergeCell ref="AW489:AW494"/>
    <mergeCell ref="AX489:AX494"/>
    <mergeCell ref="AY489:AY494"/>
    <mergeCell ref="AZ489:AZ494"/>
    <mergeCell ref="BA489:BA494"/>
    <mergeCell ref="BU489:BU494"/>
    <mergeCell ref="AA489:AA494"/>
    <mergeCell ref="AR489:AR494"/>
    <mergeCell ref="AS489:AS494"/>
    <mergeCell ref="AT489:AT494"/>
    <mergeCell ref="AU489:AU494"/>
    <mergeCell ref="AV489:AV494"/>
    <mergeCell ref="U489:U494"/>
    <mergeCell ref="V489:V494"/>
    <mergeCell ref="W489:W494"/>
    <mergeCell ref="X489:X494"/>
    <mergeCell ref="Y489:Y494"/>
    <mergeCell ref="Z489:Z494"/>
    <mergeCell ref="O489:O494"/>
    <mergeCell ref="P489:P494"/>
    <mergeCell ref="Q489:Q494"/>
    <mergeCell ref="R489:R494"/>
    <mergeCell ref="S489:S494"/>
    <mergeCell ref="T489:T494"/>
    <mergeCell ref="I489:I494"/>
    <mergeCell ref="J489:J494"/>
    <mergeCell ref="K489:K494"/>
    <mergeCell ref="L489:L494"/>
    <mergeCell ref="M489:M494"/>
    <mergeCell ref="N489:N494"/>
    <mergeCell ref="BV483:BV488"/>
    <mergeCell ref="T483:T488"/>
    <mergeCell ref="I483:I488"/>
    <mergeCell ref="J483:J488"/>
    <mergeCell ref="K483:K488"/>
    <mergeCell ref="L483:L488"/>
    <mergeCell ref="M483:M488"/>
    <mergeCell ref="N483:N488"/>
    <mergeCell ref="BW483:BW488"/>
    <mergeCell ref="BX483:BX488"/>
    <mergeCell ref="BY483:BY488"/>
    <mergeCell ref="BZ483:BZ488"/>
    <mergeCell ref="D489:D494"/>
    <mergeCell ref="E489:E494"/>
    <mergeCell ref="F489:F494"/>
    <mergeCell ref="G489:G494"/>
    <mergeCell ref="H489:H494"/>
    <mergeCell ref="AW483:AW488"/>
    <mergeCell ref="AX483:AX488"/>
    <mergeCell ref="AY483:AY488"/>
    <mergeCell ref="AZ483:AZ488"/>
    <mergeCell ref="BA483:BA488"/>
    <mergeCell ref="BU483:BU488"/>
    <mergeCell ref="AA483:AA488"/>
    <mergeCell ref="AR483:AR488"/>
    <mergeCell ref="AS483:AS488"/>
    <mergeCell ref="AT483:AT488"/>
    <mergeCell ref="AU483:AU488"/>
    <mergeCell ref="AV483:AV488"/>
    <mergeCell ref="U483:U488"/>
    <mergeCell ref="V483:V488"/>
    <mergeCell ref="W483:W488"/>
    <mergeCell ref="X483:X488"/>
    <mergeCell ref="Y483:Y488"/>
    <mergeCell ref="Z483:Z488"/>
    <mergeCell ref="O483:O488"/>
    <mergeCell ref="P483:P488"/>
    <mergeCell ref="Q483:Q488"/>
    <mergeCell ref="R483:R488"/>
    <mergeCell ref="S483:S488"/>
    <mergeCell ref="BV477:BV482"/>
    <mergeCell ref="BW477:BW482"/>
    <mergeCell ref="BX477:BX482"/>
    <mergeCell ref="BY477:BY482"/>
    <mergeCell ref="BZ477:BZ482"/>
    <mergeCell ref="D483:D488"/>
    <mergeCell ref="E483:E488"/>
    <mergeCell ref="F483:F488"/>
    <mergeCell ref="G483:G488"/>
    <mergeCell ref="H483:H488"/>
    <mergeCell ref="AW477:AW482"/>
    <mergeCell ref="AX477:AX482"/>
    <mergeCell ref="AY477:AY482"/>
    <mergeCell ref="AZ477:AZ482"/>
    <mergeCell ref="BA477:BA482"/>
    <mergeCell ref="BU477:BU482"/>
    <mergeCell ref="AA477:AA482"/>
    <mergeCell ref="AR477:AR482"/>
    <mergeCell ref="AS477:AS482"/>
    <mergeCell ref="AT477:AT482"/>
    <mergeCell ref="AU477:AU482"/>
    <mergeCell ref="AV477:AV482"/>
    <mergeCell ref="U477:U482"/>
    <mergeCell ref="V477:V482"/>
    <mergeCell ref="W477:W482"/>
    <mergeCell ref="X477:X482"/>
    <mergeCell ref="Y477:Y482"/>
    <mergeCell ref="Z477:Z482"/>
    <mergeCell ref="O477:O482"/>
    <mergeCell ref="P477:P482"/>
    <mergeCell ref="Q477:Q482"/>
    <mergeCell ref="R477:R482"/>
    <mergeCell ref="S477:S482"/>
    <mergeCell ref="T477:T482"/>
    <mergeCell ref="I477:I482"/>
    <mergeCell ref="J477:J482"/>
    <mergeCell ref="K477:K482"/>
    <mergeCell ref="L477:L482"/>
    <mergeCell ref="M477:M482"/>
    <mergeCell ref="N477:N482"/>
    <mergeCell ref="BY471:BY476"/>
    <mergeCell ref="BZ471:BZ476"/>
    <mergeCell ref="A477:A572"/>
    <mergeCell ref="B477:B572"/>
    <mergeCell ref="C477:C572"/>
    <mergeCell ref="D477:D482"/>
    <mergeCell ref="E477:E482"/>
    <mergeCell ref="F477:F482"/>
    <mergeCell ref="G477:G482"/>
    <mergeCell ref="H477:H482"/>
    <mergeCell ref="AZ471:AZ476"/>
    <mergeCell ref="BA471:BA476"/>
    <mergeCell ref="BU471:BU476"/>
    <mergeCell ref="BV471:BV476"/>
    <mergeCell ref="BW471:BW476"/>
    <mergeCell ref="BX471:BX476"/>
    <mergeCell ref="AT471:AT476"/>
    <mergeCell ref="AU471:AU476"/>
    <mergeCell ref="AV471:AV476"/>
    <mergeCell ref="AW471:AW476"/>
    <mergeCell ref="AX471:AX476"/>
    <mergeCell ref="AY471:AY476"/>
    <mergeCell ref="X471:X476"/>
    <mergeCell ref="Y471:Y476"/>
    <mergeCell ref="Z471:Z476"/>
    <mergeCell ref="AA471:AA476"/>
    <mergeCell ref="AR471:AR476"/>
    <mergeCell ref="AS471:AS476"/>
    <mergeCell ref="R471:R476"/>
    <mergeCell ref="S471:S476"/>
    <mergeCell ref="T471:T476"/>
    <mergeCell ref="U471:U476"/>
    <mergeCell ref="V471:V476"/>
    <mergeCell ref="W471:W476"/>
    <mergeCell ref="L471:L476"/>
    <mergeCell ref="M471:M476"/>
    <mergeCell ref="N471:N476"/>
    <mergeCell ref="O471:O476"/>
    <mergeCell ref="P471:P476"/>
    <mergeCell ref="Q471:Q476"/>
    <mergeCell ref="BY465:BY470"/>
    <mergeCell ref="W465:W470"/>
    <mergeCell ref="L465:L470"/>
    <mergeCell ref="M465:M470"/>
    <mergeCell ref="N465:N470"/>
    <mergeCell ref="O465:O470"/>
    <mergeCell ref="P465:P470"/>
    <mergeCell ref="Q465:Q470"/>
    <mergeCell ref="BZ465:BZ470"/>
    <mergeCell ref="D471:D476"/>
    <mergeCell ref="E471:E476"/>
    <mergeCell ref="F471:F476"/>
    <mergeCell ref="G471:G476"/>
    <mergeCell ref="H471:H476"/>
    <mergeCell ref="I471:I476"/>
    <mergeCell ref="J471:J476"/>
    <mergeCell ref="K471:K476"/>
    <mergeCell ref="AZ465:AZ470"/>
    <mergeCell ref="BA465:BA470"/>
    <mergeCell ref="BU465:BU470"/>
    <mergeCell ref="BV465:BV470"/>
    <mergeCell ref="BW465:BW470"/>
    <mergeCell ref="BX465:BX470"/>
    <mergeCell ref="AT465:AT470"/>
    <mergeCell ref="AU465:AU470"/>
    <mergeCell ref="AV465:AV470"/>
    <mergeCell ref="AW465:AW470"/>
    <mergeCell ref="AX465:AX470"/>
    <mergeCell ref="AY465:AY470"/>
    <mergeCell ref="X465:X470"/>
    <mergeCell ref="Y465:Y470"/>
    <mergeCell ref="Z465:Z470"/>
    <mergeCell ref="AA465:AA470"/>
    <mergeCell ref="AR465:AR470"/>
    <mergeCell ref="AS465:AS470"/>
    <mergeCell ref="R465:R470"/>
    <mergeCell ref="S465:S470"/>
    <mergeCell ref="T465:T470"/>
    <mergeCell ref="U465:U470"/>
    <mergeCell ref="V465:V470"/>
    <mergeCell ref="F465:F470"/>
    <mergeCell ref="G465:G470"/>
    <mergeCell ref="H465:H470"/>
    <mergeCell ref="I465:I470"/>
    <mergeCell ref="J465:J470"/>
    <mergeCell ref="K465:K470"/>
    <mergeCell ref="BV459:BV464"/>
    <mergeCell ref="BW459:BW464"/>
    <mergeCell ref="BX459:BX464"/>
    <mergeCell ref="BY459:BY464"/>
    <mergeCell ref="BZ459:BZ464"/>
    <mergeCell ref="A465:A476"/>
    <mergeCell ref="B465:B476"/>
    <mergeCell ref="C465:C476"/>
    <mergeCell ref="D465:D470"/>
    <mergeCell ref="E465:E470"/>
    <mergeCell ref="AW459:AW464"/>
    <mergeCell ref="AX459:AX464"/>
    <mergeCell ref="AY459:AY464"/>
    <mergeCell ref="AZ459:AZ464"/>
    <mergeCell ref="BA459:BA464"/>
    <mergeCell ref="BU459:BU464"/>
    <mergeCell ref="AA459:AA464"/>
    <mergeCell ref="AR459:AR464"/>
    <mergeCell ref="AS459:AS464"/>
    <mergeCell ref="AT459:AT464"/>
    <mergeCell ref="AU459:AU464"/>
    <mergeCell ref="AV459:AV464"/>
    <mergeCell ref="U459:U464"/>
    <mergeCell ref="V459:V464"/>
    <mergeCell ref="W459:W464"/>
    <mergeCell ref="X459:X464"/>
    <mergeCell ref="Y459:Y464"/>
    <mergeCell ref="Z459:Z464"/>
    <mergeCell ref="O459:O464"/>
    <mergeCell ref="P459:P464"/>
    <mergeCell ref="Q459:Q464"/>
    <mergeCell ref="R459:R464"/>
    <mergeCell ref="S459:S464"/>
    <mergeCell ref="T459:T464"/>
    <mergeCell ref="I459:I464"/>
    <mergeCell ref="J459:J464"/>
    <mergeCell ref="K459:K464"/>
    <mergeCell ref="L459:L464"/>
    <mergeCell ref="M459:M464"/>
    <mergeCell ref="N459:N464"/>
    <mergeCell ref="BV453:BV458"/>
    <mergeCell ref="BW453:BW458"/>
    <mergeCell ref="BX453:BX458"/>
    <mergeCell ref="J453:J458"/>
    <mergeCell ref="K453:K458"/>
    <mergeCell ref="L453:L458"/>
    <mergeCell ref="M453:M458"/>
    <mergeCell ref="N453:N458"/>
    <mergeCell ref="BY453:BY458"/>
    <mergeCell ref="BZ453:BZ458"/>
    <mergeCell ref="D459:D464"/>
    <mergeCell ref="E459:E464"/>
    <mergeCell ref="F459:F464"/>
    <mergeCell ref="G459:G464"/>
    <mergeCell ref="H459:H464"/>
    <mergeCell ref="AW453:AW458"/>
    <mergeCell ref="AX453:AX458"/>
    <mergeCell ref="AY453:AY458"/>
    <mergeCell ref="AZ453:AZ458"/>
    <mergeCell ref="BA453:BA458"/>
    <mergeCell ref="BU453:BU458"/>
    <mergeCell ref="AA453:AA458"/>
    <mergeCell ref="AR453:AR458"/>
    <mergeCell ref="AS453:AS458"/>
    <mergeCell ref="AT453:AT458"/>
    <mergeCell ref="AU453:AU458"/>
    <mergeCell ref="AV453:AV458"/>
    <mergeCell ref="U453:U458"/>
    <mergeCell ref="V453:V458"/>
    <mergeCell ref="W453:W458"/>
    <mergeCell ref="X453:X458"/>
    <mergeCell ref="Y453:Y458"/>
    <mergeCell ref="Z453:Z458"/>
    <mergeCell ref="O453:O458"/>
    <mergeCell ref="P453:P458"/>
    <mergeCell ref="Q453:Q458"/>
    <mergeCell ref="R453:R458"/>
    <mergeCell ref="S453:S458"/>
    <mergeCell ref="T453:T458"/>
    <mergeCell ref="I453:I458"/>
    <mergeCell ref="BV447:BV452"/>
    <mergeCell ref="BW447:BW452"/>
    <mergeCell ref="BX447:BX452"/>
    <mergeCell ref="BY447:BY452"/>
    <mergeCell ref="BZ447:BZ452"/>
    <mergeCell ref="D453:D458"/>
    <mergeCell ref="E453:E458"/>
    <mergeCell ref="F453:F458"/>
    <mergeCell ref="G453:G458"/>
    <mergeCell ref="H453:H458"/>
    <mergeCell ref="AW447:AW452"/>
    <mergeCell ref="AX447:AX452"/>
    <mergeCell ref="AY447:AY452"/>
    <mergeCell ref="AZ447:AZ452"/>
    <mergeCell ref="BA447:BA452"/>
    <mergeCell ref="BU447:BU452"/>
    <mergeCell ref="AA447:AA452"/>
    <mergeCell ref="AR447:AR452"/>
    <mergeCell ref="AS447:AS452"/>
    <mergeCell ref="AT447:AT452"/>
    <mergeCell ref="AU447:AU452"/>
    <mergeCell ref="AV447:AV452"/>
    <mergeCell ref="U447:U452"/>
    <mergeCell ref="V447:V452"/>
    <mergeCell ref="W447:W452"/>
    <mergeCell ref="X447:X452"/>
    <mergeCell ref="Y447:Y452"/>
    <mergeCell ref="Z447:Z452"/>
    <mergeCell ref="O447:O452"/>
    <mergeCell ref="P447:P452"/>
    <mergeCell ref="Q447:Q452"/>
    <mergeCell ref="R447:R452"/>
    <mergeCell ref="S447:S452"/>
    <mergeCell ref="T447:T452"/>
    <mergeCell ref="I447:I452"/>
    <mergeCell ref="J447:J452"/>
    <mergeCell ref="K447:K452"/>
    <mergeCell ref="L447:L452"/>
    <mergeCell ref="M447:M452"/>
    <mergeCell ref="N447:N452"/>
    <mergeCell ref="BV441:BV446"/>
    <mergeCell ref="BW441:BW446"/>
    <mergeCell ref="BX441:BX446"/>
    <mergeCell ref="BY441:BY446"/>
    <mergeCell ref="BZ441:BZ446"/>
    <mergeCell ref="D447:D452"/>
    <mergeCell ref="E447:E452"/>
    <mergeCell ref="F447:F452"/>
    <mergeCell ref="G447:G452"/>
    <mergeCell ref="H447:H452"/>
    <mergeCell ref="AW441:AW446"/>
    <mergeCell ref="AX441:AX446"/>
    <mergeCell ref="AY441:AY446"/>
    <mergeCell ref="AZ441:AZ446"/>
    <mergeCell ref="BA441:BA446"/>
    <mergeCell ref="BU441:BU446"/>
    <mergeCell ref="AA441:AA446"/>
    <mergeCell ref="AR441:AR446"/>
    <mergeCell ref="AS441:AS446"/>
    <mergeCell ref="AT441:AT446"/>
    <mergeCell ref="AU441:AU446"/>
    <mergeCell ref="AV441:AV446"/>
    <mergeCell ref="U441:U446"/>
    <mergeCell ref="V441:V446"/>
    <mergeCell ref="W441:W446"/>
    <mergeCell ref="X441:X446"/>
    <mergeCell ref="Y441:Y446"/>
    <mergeCell ref="Z441:Z446"/>
    <mergeCell ref="O441:O446"/>
    <mergeCell ref="P441:P446"/>
    <mergeCell ref="Q441:Q446"/>
    <mergeCell ref="R441:R446"/>
    <mergeCell ref="S441:S446"/>
    <mergeCell ref="T441:T446"/>
    <mergeCell ref="I441:I446"/>
    <mergeCell ref="J441:J446"/>
    <mergeCell ref="K441:K446"/>
    <mergeCell ref="L441:L446"/>
    <mergeCell ref="M441:M446"/>
    <mergeCell ref="N441:N446"/>
    <mergeCell ref="BV435:BV440"/>
    <mergeCell ref="T435:T440"/>
    <mergeCell ref="I435:I440"/>
    <mergeCell ref="J435:J440"/>
    <mergeCell ref="K435:K440"/>
    <mergeCell ref="L435:L440"/>
    <mergeCell ref="M435:M440"/>
    <mergeCell ref="N435:N440"/>
    <mergeCell ref="BW435:BW440"/>
    <mergeCell ref="BX435:BX440"/>
    <mergeCell ref="BY435:BY440"/>
    <mergeCell ref="BZ435:BZ440"/>
    <mergeCell ref="D441:D446"/>
    <mergeCell ref="E441:E446"/>
    <mergeCell ref="F441:F446"/>
    <mergeCell ref="G441:G446"/>
    <mergeCell ref="H441:H446"/>
    <mergeCell ref="AW435:AW440"/>
    <mergeCell ref="AX435:AX440"/>
    <mergeCell ref="AY435:AY440"/>
    <mergeCell ref="AZ435:AZ440"/>
    <mergeCell ref="BA435:BA440"/>
    <mergeCell ref="BU435:BU440"/>
    <mergeCell ref="AA435:AA440"/>
    <mergeCell ref="AR435:AR440"/>
    <mergeCell ref="AS435:AS440"/>
    <mergeCell ref="AT435:AT440"/>
    <mergeCell ref="AU435:AU440"/>
    <mergeCell ref="AV435:AV440"/>
    <mergeCell ref="U435:U440"/>
    <mergeCell ref="V435:V440"/>
    <mergeCell ref="W435:W440"/>
    <mergeCell ref="X435:X440"/>
    <mergeCell ref="Y435:Y440"/>
    <mergeCell ref="Z435:Z440"/>
    <mergeCell ref="O435:O440"/>
    <mergeCell ref="P435:P440"/>
    <mergeCell ref="Q435:Q440"/>
    <mergeCell ref="R435:R440"/>
    <mergeCell ref="S435:S440"/>
    <mergeCell ref="BV429:BV434"/>
    <mergeCell ref="BW429:BW434"/>
    <mergeCell ref="BX429:BX434"/>
    <mergeCell ref="BY429:BY434"/>
    <mergeCell ref="BZ429:BZ434"/>
    <mergeCell ref="D435:D440"/>
    <mergeCell ref="E435:E440"/>
    <mergeCell ref="F435:F440"/>
    <mergeCell ref="G435:G440"/>
    <mergeCell ref="H435:H440"/>
    <mergeCell ref="AW429:AW434"/>
    <mergeCell ref="AX429:AX434"/>
    <mergeCell ref="AY429:AY434"/>
    <mergeCell ref="AZ429:AZ434"/>
    <mergeCell ref="BA429:BA434"/>
    <mergeCell ref="BU429:BU434"/>
    <mergeCell ref="AA429:AA434"/>
    <mergeCell ref="AR429:AR434"/>
    <mergeCell ref="AS429:AS434"/>
    <mergeCell ref="AT429:AT434"/>
    <mergeCell ref="AU429:AU434"/>
    <mergeCell ref="AV429:AV434"/>
    <mergeCell ref="U429:U434"/>
    <mergeCell ref="V429:V434"/>
    <mergeCell ref="W429:W434"/>
    <mergeCell ref="X429:X434"/>
    <mergeCell ref="Y429:Y434"/>
    <mergeCell ref="Z429:Z434"/>
    <mergeCell ref="O429:O434"/>
    <mergeCell ref="P429:P434"/>
    <mergeCell ref="Q429:Q434"/>
    <mergeCell ref="R429:R434"/>
    <mergeCell ref="S429:S434"/>
    <mergeCell ref="T429:T434"/>
    <mergeCell ref="I429:I434"/>
    <mergeCell ref="J429:J434"/>
    <mergeCell ref="K429:K434"/>
    <mergeCell ref="L429:L434"/>
    <mergeCell ref="M429:M434"/>
    <mergeCell ref="N429:N434"/>
    <mergeCell ref="BY423:BY428"/>
    <mergeCell ref="BZ423:BZ428"/>
    <mergeCell ref="A429:A464"/>
    <mergeCell ref="B429:B464"/>
    <mergeCell ref="C429:C464"/>
    <mergeCell ref="D429:D434"/>
    <mergeCell ref="E429:E434"/>
    <mergeCell ref="F429:F434"/>
    <mergeCell ref="G429:G434"/>
    <mergeCell ref="H429:H434"/>
    <mergeCell ref="AZ423:AZ428"/>
    <mergeCell ref="BA423:BA428"/>
    <mergeCell ref="BU423:BU428"/>
    <mergeCell ref="BV423:BV428"/>
    <mergeCell ref="BW423:BW428"/>
    <mergeCell ref="BX423:BX428"/>
    <mergeCell ref="AT423:AT428"/>
    <mergeCell ref="AU423:AU428"/>
    <mergeCell ref="AV423:AV428"/>
    <mergeCell ref="AW423:AW428"/>
    <mergeCell ref="AX423:AX428"/>
    <mergeCell ref="AY423:AY428"/>
    <mergeCell ref="X423:X428"/>
    <mergeCell ref="Y423:Y428"/>
    <mergeCell ref="Z423:Z428"/>
    <mergeCell ref="AA423:AA428"/>
    <mergeCell ref="AR423:AR428"/>
    <mergeCell ref="AS423:AS428"/>
    <mergeCell ref="R423:R428"/>
    <mergeCell ref="S423:S428"/>
    <mergeCell ref="T423:T428"/>
    <mergeCell ref="U423:U428"/>
    <mergeCell ref="V423:V428"/>
    <mergeCell ref="W423:W428"/>
    <mergeCell ref="L423:L428"/>
    <mergeCell ref="M423:M428"/>
    <mergeCell ref="N423:N428"/>
    <mergeCell ref="O423:O428"/>
    <mergeCell ref="P423:P428"/>
    <mergeCell ref="Q423:Q428"/>
    <mergeCell ref="BY417:BY422"/>
    <mergeCell ref="W417:W422"/>
    <mergeCell ref="L417:L422"/>
    <mergeCell ref="M417:M422"/>
    <mergeCell ref="N417:N422"/>
    <mergeCell ref="O417:O422"/>
    <mergeCell ref="P417:P422"/>
    <mergeCell ref="Q417:Q422"/>
    <mergeCell ref="BZ417:BZ422"/>
    <mergeCell ref="D423:D428"/>
    <mergeCell ref="E423:E428"/>
    <mergeCell ref="F423:F428"/>
    <mergeCell ref="G423:G428"/>
    <mergeCell ref="H423:H428"/>
    <mergeCell ref="I423:I428"/>
    <mergeCell ref="J423:J428"/>
    <mergeCell ref="K423:K428"/>
    <mergeCell ref="AZ417:AZ422"/>
    <mergeCell ref="BA417:BA422"/>
    <mergeCell ref="BU417:BU422"/>
    <mergeCell ref="BV417:BV422"/>
    <mergeCell ref="BW417:BW422"/>
    <mergeCell ref="BX417:BX422"/>
    <mergeCell ref="AT417:AT422"/>
    <mergeCell ref="AU417:AU422"/>
    <mergeCell ref="AV417:AV422"/>
    <mergeCell ref="AW417:AW422"/>
    <mergeCell ref="AX417:AX422"/>
    <mergeCell ref="AY417:AY422"/>
    <mergeCell ref="X417:X422"/>
    <mergeCell ref="Y417:Y422"/>
    <mergeCell ref="Z417:Z422"/>
    <mergeCell ref="AA417:AA422"/>
    <mergeCell ref="AR417:AR422"/>
    <mergeCell ref="AS417:AS422"/>
    <mergeCell ref="R417:R422"/>
    <mergeCell ref="S417:S422"/>
    <mergeCell ref="T417:T422"/>
    <mergeCell ref="U417:U422"/>
    <mergeCell ref="V417:V422"/>
    <mergeCell ref="BY411:BY416"/>
    <mergeCell ref="BZ411:BZ416"/>
    <mergeCell ref="D417:D422"/>
    <mergeCell ref="E417:E422"/>
    <mergeCell ref="F417:F422"/>
    <mergeCell ref="G417:G422"/>
    <mergeCell ref="H417:H422"/>
    <mergeCell ref="I417:I422"/>
    <mergeCell ref="J417:J422"/>
    <mergeCell ref="K417:K422"/>
    <mergeCell ref="AZ411:AZ416"/>
    <mergeCell ref="BA411:BA416"/>
    <mergeCell ref="BU411:BU416"/>
    <mergeCell ref="BV411:BV416"/>
    <mergeCell ref="BW411:BW416"/>
    <mergeCell ref="BX411:BX416"/>
    <mergeCell ref="AT411:AT416"/>
    <mergeCell ref="AU411:AU416"/>
    <mergeCell ref="AV411:AV416"/>
    <mergeCell ref="AW411:AW416"/>
    <mergeCell ref="AX411:AX416"/>
    <mergeCell ref="AY411:AY416"/>
    <mergeCell ref="X411:X416"/>
    <mergeCell ref="Y411:Y416"/>
    <mergeCell ref="Z411:Z416"/>
    <mergeCell ref="AA411:AA416"/>
    <mergeCell ref="AR411:AR416"/>
    <mergeCell ref="AS411:AS416"/>
    <mergeCell ref="R411:R416"/>
    <mergeCell ref="S411:S416"/>
    <mergeCell ref="T411:T416"/>
    <mergeCell ref="U411:U416"/>
    <mergeCell ref="V411:V416"/>
    <mergeCell ref="W411:W416"/>
    <mergeCell ref="L411:L416"/>
    <mergeCell ref="M411:M416"/>
    <mergeCell ref="N411:N416"/>
    <mergeCell ref="O411:O416"/>
    <mergeCell ref="P411:P416"/>
    <mergeCell ref="Q411:Q416"/>
    <mergeCell ref="BY405:BY410"/>
    <mergeCell ref="BZ405:BZ410"/>
    <mergeCell ref="D411:D416"/>
    <mergeCell ref="E411:E416"/>
    <mergeCell ref="F411:F416"/>
    <mergeCell ref="G411:G416"/>
    <mergeCell ref="H411:H416"/>
    <mergeCell ref="I411:I416"/>
    <mergeCell ref="J411:J416"/>
    <mergeCell ref="K411:K416"/>
    <mergeCell ref="AZ405:AZ410"/>
    <mergeCell ref="BA405:BA410"/>
    <mergeCell ref="BU405:BU410"/>
    <mergeCell ref="BV405:BV410"/>
    <mergeCell ref="BW405:BW410"/>
    <mergeCell ref="BX405:BX410"/>
    <mergeCell ref="AT405:AT410"/>
    <mergeCell ref="AU405:AU410"/>
    <mergeCell ref="AV405:AV410"/>
    <mergeCell ref="AW405:AW410"/>
    <mergeCell ref="AX405:AX410"/>
    <mergeCell ref="AY405:AY410"/>
    <mergeCell ref="X405:X410"/>
    <mergeCell ref="Y405:Y410"/>
    <mergeCell ref="Z405:Z410"/>
    <mergeCell ref="AA405:AA410"/>
    <mergeCell ref="AR405:AR410"/>
    <mergeCell ref="AS405:AS410"/>
    <mergeCell ref="R405:R410"/>
    <mergeCell ref="S405:S410"/>
    <mergeCell ref="T405:T410"/>
    <mergeCell ref="U405:U410"/>
    <mergeCell ref="V405:V410"/>
    <mergeCell ref="W405:W410"/>
    <mergeCell ref="L405:L410"/>
    <mergeCell ref="M405:M410"/>
    <mergeCell ref="N405:N410"/>
    <mergeCell ref="O405:O410"/>
    <mergeCell ref="P405:P410"/>
    <mergeCell ref="Q405:Q410"/>
    <mergeCell ref="BY399:BY404"/>
    <mergeCell ref="W399:W404"/>
    <mergeCell ref="L399:L404"/>
    <mergeCell ref="M399:M404"/>
    <mergeCell ref="N399:N404"/>
    <mergeCell ref="O399:O404"/>
    <mergeCell ref="P399:P404"/>
    <mergeCell ref="Q399:Q404"/>
    <mergeCell ref="BZ399:BZ404"/>
    <mergeCell ref="D405:D410"/>
    <mergeCell ref="E405:E410"/>
    <mergeCell ref="F405:F410"/>
    <mergeCell ref="G405:G410"/>
    <mergeCell ref="H405:H410"/>
    <mergeCell ref="I405:I410"/>
    <mergeCell ref="J405:J410"/>
    <mergeCell ref="K405:K410"/>
    <mergeCell ref="AZ399:AZ404"/>
    <mergeCell ref="BA399:BA404"/>
    <mergeCell ref="BU399:BU404"/>
    <mergeCell ref="BV399:BV404"/>
    <mergeCell ref="BW399:BW404"/>
    <mergeCell ref="BX399:BX404"/>
    <mergeCell ref="AT399:AT404"/>
    <mergeCell ref="AU399:AU404"/>
    <mergeCell ref="AV399:AV404"/>
    <mergeCell ref="AW399:AW404"/>
    <mergeCell ref="AX399:AX404"/>
    <mergeCell ref="AY399:AY404"/>
    <mergeCell ref="X399:X404"/>
    <mergeCell ref="Y399:Y404"/>
    <mergeCell ref="Z399:Z404"/>
    <mergeCell ref="AA399:AA404"/>
    <mergeCell ref="AR399:AR404"/>
    <mergeCell ref="AS399:AS404"/>
    <mergeCell ref="R399:R404"/>
    <mergeCell ref="S399:S404"/>
    <mergeCell ref="T399:T404"/>
    <mergeCell ref="U399:U404"/>
    <mergeCell ref="V399:V404"/>
    <mergeCell ref="BY393:BY398"/>
    <mergeCell ref="BZ393:BZ398"/>
    <mergeCell ref="D399:D404"/>
    <mergeCell ref="E399:E404"/>
    <mergeCell ref="F399:F404"/>
    <mergeCell ref="G399:G404"/>
    <mergeCell ref="H399:H404"/>
    <mergeCell ref="I399:I404"/>
    <mergeCell ref="J399:J404"/>
    <mergeCell ref="K399:K404"/>
    <mergeCell ref="AZ393:AZ398"/>
    <mergeCell ref="BA393:BA398"/>
    <mergeCell ref="BU393:BU398"/>
    <mergeCell ref="BV393:BV398"/>
    <mergeCell ref="BW393:BW398"/>
    <mergeCell ref="BX393:BX398"/>
    <mergeCell ref="AT393:AT398"/>
    <mergeCell ref="AU393:AU398"/>
    <mergeCell ref="AV393:AV398"/>
    <mergeCell ref="AW393:AW398"/>
    <mergeCell ref="AX393:AX398"/>
    <mergeCell ref="AY393:AY398"/>
    <mergeCell ref="X393:X398"/>
    <mergeCell ref="Y393:Y398"/>
    <mergeCell ref="Z393:Z398"/>
    <mergeCell ref="AA393:AA398"/>
    <mergeCell ref="AR393:AR398"/>
    <mergeCell ref="AS393:AS398"/>
    <mergeCell ref="R393:R398"/>
    <mergeCell ref="S393:S398"/>
    <mergeCell ref="T393:T398"/>
    <mergeCell ref="U393:U398"/>
    <mergeCell ref="V393:V398"/>
    <mergeCell ref="W393:W398"/>
    <mergeCell ref="L393:L398"/>
    <mergeCell ref="M393:M398"/>
    <mergeCell ref="N393:N398"/>
    <mergeCell ref="O393:O398"/>
    <mergeCell ref="P393:P398"/>
    <mergeCell ref="Q393:Q398"/>
    <mergeCell ref="BY387:BY392"/>
    <mergeCell ref="BZ387:BZ392"/>
    <mergeCell ref="D393:D398"/>
    <mergeCell ref="E393:E398"/>
    <mergeCell ref="F393:F398"/>
    <mergeCell ref="G393:G398"/>
    <mergeCell ref="H393:H398"/>
    <mergeCell ref="I393:I398"/>
    <mergeCell ref="J393:J398"/>
    <mergeCell ref="K393:K398"/>
    <mergeCell ref="AZ387:AZ392"/>
    <mergeCell ref="BA387:BA392"/>
    <mergeCell ref="BU387:BU392"/>
    <mergeCell ref="BV387:BV392"/>
    <mergeCell ref="BW387:BW392"/>
    <mergeCell ref="BX387:BX392"/>
    <mergeCell ref="AT387:AT392"/>
    <mergeCell ref="AU387:AU392"/>
    <mergeCell ref="AV387:AV392"/>
    <mergeCell ref="AW387:AW392"/>
    <mergeCell ref="AX387:AX392"/>
    <mergeCell ref="AY387:AY392"/>
    <mergeCell ref="X387:X392"/>
    <mergeCell ref="Y387:Y392"/>
    <mergeCell ref="Z387:Z392"/>
    <mergeCell ref="AA387:AA392"/>
    <mergeCell ref="AR387:AR392"/>
    <mergeCell ref="AS387:AS392"/>
    <mergeCell ref="R387:R392"/>
    <mergeCell ref="S387:S392"/>
    <mergeCell ref="T387:T392"/>
    <mergeCell ref="U387:U392"/>
    <mergeCell ref="V387:V392"/>
    <mergeCell ref="W387:W392"/>
    <mergeCell ref="L387:L392"/>
    <mergeCell ref="M387:M392"/>
    <mergeCell ref="N387:N392"/>
    <mergeCell ref="O387:O392"/>
    <mergeCell ref="P387:P392"/>
    <mergeCell ref="Q387:Q392"/>
    <mergeCell ref="BY381:BY386"/>
    <mergeCell ref="W381:W386"/>
    <mergeCell ref="L381:L386"/>
    <mergeCell ref="M381:M386"/>
    <mergeCell ref="N381:N386"/>
    <mergeCell ref="O381:O386"/>
    <mergeCell ref="P381:P386"/>
    <mergeCell ref="Q381:Q386"/>
    <mergeCell ref="BZ381:BZ386"/>
    <mergeCell ref="D387:D392"/>
    <mergeCell ref="E387:E392"/>
    <mergeCell ref="F387:F392"/>
    <mergeCell ref="G387:G392"/>
    <mergeCell ref="H387:H392"/>
    <mergeCell ref="I387:I392"/>
    <mergeCell ref="J387:J392"/>
    <mergeCell ref="K387:K392"/>
    <mergeCell ref="AZ381:AZ386"/>
    <mergeCell ref="BA381:BA386"/>
    <mergeCell ref="BU381:BU386"/>
    <mergeCell ref="BV381:BV386"/>
    <mergeCell ref="BW381:BW386"/>
    <mergeCell ref="BX381:BX386"/>
    <mergeCell ref="AT381:AT386"/>
    <mergeCell ref="AU381:AU386"/>
    <mergeCell ref="AV381:AV386"/>
    <mergeCell ref="AW381:AW386"/>
    <mergeCell ref="AX381:AX386"/>
    <mergeCell ref="AY381:AY386"/>
    <mergeCell ref="X381:X386"/>
    <mergeCell ref="Y381:Y386"/>
    <mergeCell ref="Z381:Z386"/>
    <mergeCell ref="AA381:AA386"/>
    <mergeCell ref="AR381:AR386"/>
    <mergeCell ref="AS381:AS386"/>
    <mergeCell ref="R381:R386"/>
    <mergeCell ref="S381:S386"/>
    <mergeCell ref="T381:T386"/>
    <mergeCell ref="U381:U386"/>
    <mergeCell ref="V381:V386"/>
    <mergeCell ref="BY375:BY380"/>
    <mergeCell ref="BZ375:BZ380"/>
    <mergeCell ref="D381:D386"/>
    <mergeCell ref="E381:E386"/>
    <mergeCell ref="F381:F386"/>
    <mergeCell ref="G381:G386"/>
    <mergeCell ref="H381:H386"/>
    <mergeCell ref="I381:I386"/>
    <mergeCell ref="J381:J386"/>
    <mergeCell ref="K381:K386"/>
    <mergeCell ref="AZ375:AZ380"/>
    <mergeCell ref="BA375:BA380"/>
    <mergeCell ref="BU375:BU380"/>
    <mergeCell ref="BV375:BV380"/>
    <mergeCell ref="BW375:BW380"/>
    <mergeCell ref="BX375:BX380"/>
    <mergeCell ref="AT375:AT380"/>
    <mergeCell ref="AU375:AU380"/>
    <mergeCell ref="AV375:AV380"/>
    <mergeCell ref="AW375:AW380"/>
    <mergeCell ref="AX375:AX380"/>
    <mergeCell ref="AY375:AY380"/>
    <mergeCell ref="X375:X380"/>
    <mergeCell ref="Y375:Y380"/>
    <mergeCell ref="Z375:Z380"/>
    <mergeCell ref="AA375:AA380"/>
    <mergeCell ref="AR375:AR380"/>
    <mergeCell ref="AS375:AS380"/>
    <mergeCell ref="R375:R380"/>
    <mergeCell ref="S375:S380"/>
    <mergeCell ref="T375:T380"/>
    <mergeCell ref="U375:U380"/>
    <mergeCell ref="V375:V380"/>
    <mergeCell ref="W375:W380"/>
    <mergeCell ref="L375:L380"/>
    <mergeCell ref="M375:M380"/>
    <mergeCell ref="N375:N380"/>
    <mergeCell ref="O375:O380"/>
    <mergeCell ref="P375:P380"/>
    <mergeCell ref="Q375:Q380"/>
    <mergeCell ref="BY369:BY374"/>
    <mergeCell ref="BZ369:BZ374"/>
    <mergeCell ref="D375:D380"/>
    <mergeCell ref="E375:E380"/>
    <mergeCell ref="F375:F380"/>
    <mergeCell ref="G375:G380"/>
    <mergeCell ref="H375:H380"/>
    <mergeCell ref="I375:I380"/>
    <mergeCell ref="J375:J380"/>
    <mergeCell ref="K375:K380"/>
    <mergeCell ref="AZ369:AZ374"/>
    <mergeCell ref="BA369:BA374"/>
    <mergeCell ref="BU369:BU374"/>
    <mergeCell ref="BV369:BV374"/>
    <mergeCell ref="BW369:BW374"/>
    <mergeCell ref="BX369:BX374"/>
    <mergeCell ref="AT369:AT374"/>
    <mergeCell ref="AU369:AU374"/>
    <mergeCell ref="AV369:AV374"/>
    <mergeCell ref="AW369:AW374"/>
    <mergeCell ref="AX369:AX374"/>
    <mergeCell ref="AY369:AY374"/>
    <mergeCell ref="X369:X374"/>
    <mergeCell ref="Y369:Y374"/>
    <mergeCell ref="Z369:Z374"/>
    <mergeCell ref="AA369:AA374"/>
    <mergeCell ref="AR369:AR374"/>
    <mergeCell ref="AS369:AS374"/>
    <mergeCell ref="R369:R374"/>
    <mergeCell ref="S369:S374"/>
    <mergeCell ref="T369:T374"/>
    <mergeCell ref="U369:U374"/>
    <mergeCell ref="V369:V374"/>
    <mergeCell ref="W369:W374"/>
    <mergeCell ref="L369:L374"/>
    <mergeCell ref="M369:M374"/>
    <mergeCell ref="N369:N374"/>
    <mergeCell ref="O369:O374"/>
    <mergeCell ref="P369:P374"/>
    <mergeCell ref="Q369:Q374"/>
    <mergeCell ref="BY363:BY368"/>
    <mergeCell ref="W363:W368"/>
    <mergeCell ref="L363:L368"/>
    <mergeCell ref="M363:M368"/>
    <mergeCell ref="N363:N368"/>
    <mergeCell ref="O363:O368"/>
    <mergeCell ref="P363:P368"/>
    <mergeCell ref="Q363:Q368"/>
    <mergeCell ref="BZ363:BZ368"/>
    <mergeCell ref="D369:D374"/>
    <mergeCell ref="E369:E374"/>
    <mergeCell ref="F369:F374"/>
    <mergeCell ref="G369:G374"/>
    <mergeCell ref="H369:H374"/>
    <mergeCell ref="I369:I374"/>
    <mergeCell ref="J369:J374"/>
    <mergeCell ref="K369:K374"/>
    <mergeCell ref="AZ363:AZ368"/>
    <mergeCell ref="BA363:BA368"/>
    <mergeCell ref="BU363:BU368"/>
    <mergeCell ref="BV363:BV368"/>
    <mergeCell ref="BW363:BW368"/>
    <mergeCell ref="BX363:BX368"/>
    <mergeCell ref="AT363:AT368"/>
    <mergeCell ref="AU363:AU368"/>
    <mergeCell ref="AV363:AV368"/>
    <mergeCell ref="AW363:AW368"/>
    <mergeCell ref="AX363:AX368"/>
    <mergeCell ref="AY363:AY368"/>
    <mergeCell ref="X363:X368"/>
    <mergeCell ref="Y363:Y368"/>
    <mergeCell ref="Z363:Z368"/>
    <mergeCell ref="AA363:AA368"/>
    <mergeCell ref="AR363:AR368"/>
    <mergeCell ref="AS363:AS368"/>
    <mergeCell ref="R363:R368"/>
    <mergeCell ref="S363:S368"/>
    <mergeCell ref="T363:T368"/>
    <mergeCell ref="U363:U368"/>
    <mergeCell ref="V363:V368"/>
    <mergeCell ref="BY357:BY362"/>
    <mergeCell ref="BZ357:BZ362"/>
    <mergeCell ref="D363:D368"/>
    <mergeCell ref="E363:E368"/>
    <mergeCell ref="F363:F368"/>
    <mergeCell ref="G363:G368"/>
    <mergeCell ref="H363:H368"/>
    <mergeCell ref="I363:I368"/>
    <mergeCell ref="J363:J368"/>
    <mergeCell ref="K363:K368"/>
    <mergeCell ref="AZ357:AZ362"/>
    <mergeCell ref="BA357:BA362"/>
    <mergeCell ref="BU357:BU362"/>
    <mergeCell ref="BV357:BV362"/>
    <mergeCell ref="BW357:BW362"/>
    <mergeCell ref="BX357:BX362"/>
    <mergeCell ref="AT357:AT362"/>
    <mergeCell ref="AU357:AU362"/>
    <mergeCell ref="AV357:AV362"/>
    <mergeCell ref="AW357:AW362"/>
    <mergeCell ref="AX357:AX362"/>
    <mergeCell ref="AY357:AY362"/>
    <mergeCell ref="X357:X362"/>
    <mergeCell ref="Y357:Y362"/>
    <mergeCell ref="Z357:Z362"/>
    <mergeCell ref="AA357:AA362"/>
    <mergeCell ref="AR357:AR362"/>
    <mergeCell ref="AS357:AS362"/>
    <mergeCell ref="R357:R362"/>
    <mergeCell ref="S357:S362"/>
    <mergeCell ref="T357:T362"/>
    <mergeCell ref="U357:U362"/>
    <mergeCell ref="V357:V362"/>
    <mergeCell ref="W357:W362"/>
    <mergeCell ref="L357:L362"/>
    <mergeCell ref="M357:M362"/>
    <mergeCell ref="N357:N362"/>
    <mergeCell ref="O357:O362"/>
    <mergeCell ref="P357:P362"/>
    <mergeCell ref="Q357:Q362"/>
    <mergeCell ref="F357:F362"/>
    <mergeCell ref="G357:G362"/>
    <mergeCell ref="H357:H362"/>
    <mergeCell ref="I357:I362"/>
    <mergeCell ref="J357:J362"/>
    <mergeCell ref="K357:K362"/>
    <mergeCell ref="BV351:BV356"/>
    <mergeCell ref="BW351:BW356"/>
    <mergeCell ref="BX351:BX356"/>
    <mergeCell ref="J351:J356"/>
    <mergeCell ref="K351:K356"/>
    <mergeCell ref="L351:L356"/>
    <mergeCell ref="M351:M356"/>
    <mergeCell ref="N351:N356"/>
    <mergeCell ref="BY351:BY356"/>
    <mergeCell ref="BZ351:BZ356"/>
    <mergeCell ref="A357:A428"/>
    <mergeCell ref="B357:B428"/>
    <mergeCell ref="C357:C428"/>
    <mergeCell ref="D357:D362"/>
    <mergeCell ref="E357:E362"/>
    <mergeCell ref="AW351:AW356"/>
    <mergeCell ref="AX351:AX356"/>
    <mergeCell ref="AY351:AY356"/>
    <mergeCell ref="AZ351:AZ356"/>
    <mergeCell ref="BA351:BA356"/>
    <mergeCell ref="BU351:BU356"/>
    <mergeCell ref="AA351:AA356"/>
    <mergeCell ref="AR351:AR356"/>
    <mergeCell ref="AS351:AS356"/>
    <mergeCell ref="AT351:AT356"/>
    <mergeCell ref="AU351:AU356"/>
    <mergeCell ref="AV351:AV356"/>
    <mergeCell ref="U351:U356"/>
    <mergeCell ref="V351:V356"/>
    <mergeCell ref="W351:W356"/>
    <mergeCell ref="X351:X356"/>
    <mergeCell ref="Y351:Y356"/>
    <mergeCell ref="Z351:Z356"/>
    <mergeCell ref="O351:O356"/>
    <mergeCell ref="P351:P356"/>
    <mergeCell ref="Q351:Q356"/>
    <mergeCell ref="R351:R356"/>
    <mergeCell ref="S351:S356"/>
    <mergeCell ref="T351:T356"/>
    <mergeCell ref="I351:I356"/>
    <mergeCell ref="BV345:BV350"/>
    <mergeCell ref="BW345:BW350"/>
    <mergeCell ref="BX345:BX350"/>
    <mergeCell ref="BY345:BY350"/>
    <mergeCell ref="BZ345:BZ350"/>
    <mergeCell ref="D351:D356"/>
    <mergeCell ref="E351:E356"/>
    <mergeCell ref="F351:F356"/>
    <mergeCell ref="G351:G356"/>
    <mergeCell ref="H351:H356"/>
    <mergeCell ref="AW345:AW350"/>
    <mergeCell ref="AX345:AX350"/>
    <mergeCell ref="AY345:AY350"/>
    <mergeCell ref="AZ345:AZ350"/>
    <mergeCell ref="BA345:BA350"/>
    <mergeCell ref="BU345:BU350"/>
    <mergeCell ref="AA345:AA350"/>
    <mergeCell ref="AR345:AR350"/>
    <mergeCell ref="AS345:AS350"/>
    <mergeCell ref="AT345:AT350"/>
    <mergeCell ref="AU345:AU350"/>
    <mergeCell ref="AV345:AV350"/>
    <mergeCell ref="U345:U350"/>
    <mergeCell ref="V345:V350"/>
    <mergeCell ref="W345:W350"/>
    <mergeCell ref="X345:X350"/>
    <mergeCell ref="Y345:Y350"/>
    <mergeCell ref="Z345:Z350"/>
    <mergeCell ref="O345:O350"/>
    <mergeCell ref="P345:P350"/>
    <mergeCell ref="Q345:Q350"/>
    <mergeCell ref="R345:R350"/>
    <mergeCell ref="S345:S350"/>
    <mergeCell ref="T345:T350"/>
    <mergeCell ref="I345:I350"/>
    <mergeCell ref="J345:J350"/>
    <mergeCell ref="K345:K350"/>
    <mergeCell ref="L345:L350"/>
    <mergeCell ref="M345:M350"/>
    <mergeCell ref="N345:N350"/>
    <mergeCell ref="BV339:BV344"/>
    <mergeCell ref="BW339:BW344"/>
    <mergeCell ref="BX339:BX344"/>
    <mergeCell ref="BY339:BY344"/>
    <mergeCell ref="BZ339:BZ344"/>
    <mergeCell ref="D345:D350"/>
    <mergeCell ref="E345:E350"/>
    <mergeCell ref="F345:F350"/>
    <mergeCell ref="G345:G350"/>
    <mergeCell ref="H345:H350"/>
    <mergeCell ref="AW339:AW344"/>
    <mergeCell ref="AX339:AX344"/>
    <mergeCell ref="AY339:AY344"/>
    <mergeCell ref="AZ339:AZ344"/>
    <mergeCell ref="BA339:BA344"/>
    <mergeCell ref="BU339:BU344"/>
    <mergeCell ref="AA339:AA344"/>
    <mergeCell ref="AR339:AR344"/>
    <mergeCell ref="AS339:AS344"/>
    <mergeCell ref="AT339:AT344"/>
    <mergeCell ref="AU339:AU344"/>
    <mergeCell ref="AV339:AV344"/>
    <mergeCell ref="U339:U344"/>
    <mergeCell ref="V339:V344"/>
    <mergeCell ref="W339:W344"/>
    <mergeCell ref="X339:X344"/>
    <mergeCell ref="Y339:Y344"/>
    <mergeCell ref="Z339:Z344"/>
    <mergeCell ref="O339:O344"/>
    <mergeCell ref="P339:P344"/>
    <mergeCell ref="Q339:Q344"/>
    <mergeCell ref="R339:R344"/>
    <mergeCell ref="S339:S344"/>
    <mergeCell ref="T339:T344"/>
    <mergeCell ref="I339:I344"/>
    <mergeCell ref="J339:J344"/>
    <mergeCell ref="K339:K344"/>
    <mergeCell ref="L339:L344"/>
    <mergeCell ref="M339:M344"/>
    <mergeCell ref="N339:N344"/>
    <mergeCell ref="BV333:BV338"/>
    <mergeCell ref="T333:T338"/>
    <mergeCell ref="I333:I338"/>
    <mergeCell ref="J333:J338"/>
    <mergeCell ref="K333:K338"/>
    <mergeCell ref="L333:L338"/>
    <mergeCell ref="M333:M338"/>
    <mergeCell ref="N333:N338"/>
    <mergeCell ref="BW333:BW338"/>
    <mergeCell ref="BX333:BX338"/>
    <mergeCell ref="BY333:BY338"/>
    <mergeCell ref="BZ333:BZ338"/>
    <mergeCell ref="D339:D344"/>
    <mergeCell ref="E339:E344"/>
    <mergeCell ref="F339:F344"/>
    <mergeCell ref="G339:G344"/>
    <mergeCell ref="H339:H344"/>
    <mergeCell ref="AW333:AW338"/>
    <mergeCell ref="AX333:AX338"/>
    <mergeCell ref="AY333:AY338"/>
    <mergeCell ref="AZ333:AZ338"/>
    <mergeCell ref="BA333:BA338"/>
    <mergeCell ref="BU333:BU338"/>
    <mergeCell ref="AA333:AA338"/>
    <mergeCell ref="AR333:AR338"/>
    <mergeCell ref="AS333:AS338"/>
    <mergeCell ref="AT333:AT338"/>
    <mergeCell ref="AU333:AU338"/>
    <mergeCell ref="AV333:AV338"/>
    <mergeCell ref="U333:U338"/>
    <mergeCell ref="V333:V338"/>
    <mergeCell ref="W333:W338"/>
    <mergeCell ref="X333:X338"/>
    <mergeCell ref="Y333:Y338"/>
    <mergeCell ref="Z333:Z338"/>
    <mergeCell ref="O333:O338"/>
    <mergeCell ref="P333:P338"/>
    <mergeCell ref="Q333:Q338"/>
    <mergeCell ref="R333:R338"/>
    <mergeCell ref="S333:S338"/>
    <mergeCell ref="BV327:BV332"/>
    <mergeCell ref="BW327:BW332"/>
    <mergeCell ref="BX327:BX332"/>
    <mergeCell ref="BY327:BY332"/>
    <mergeCell ref="BZ327:BZ332"/>
    <mergeCell ref="D333:D338"/>
    <mergeCell ref="E333:E338"/>
    <mergeCell ref="F333:F338"/>
    <mergeCell ref="G333:G338"/>
    <mergeCell ref="H333:H338"/>
    <mergeCell ref="AW327:AW332"/>
    <mergeCell ref="AX327:AX332"/>
    <mergeCell ref="AY327:AY332"/>
    <mergeCell ref="AZ327:AZ332"/>
    <mergeCell ref="BA327:BA332"/>
    <mergeCell ref="BU327:BU332"/>
    <mergeCell ref="AA327:AA332"/>
    <mergeCell ref="AR327:AR332"/>
    <mergeCell ref="AS327:AS332"/>
    <mergeCell ref="AT327:AT332"/>
    <mergeCell ref="AU327:AU332"/>
    <mergeCell ref="AV327:AV332"/>
    <mergeCell ref="U327:U332"/>
    <mergeCell ref="V327:V332"/>
    <mergeCell ref="W327:W332"/>
    <mergeCell ref="X327:X332"/>
    <mergeCell ref="Y327:Y332"/>
    <mergeCell ref="Z327:Z332"/>
    <mergeCell ref="O327:O332"/>
    <mergeCell ref="P327:P332"/>
    <mergeCell ref="Q327:Q332"/>
    <mergeCell ref="R327:R332"/>
    <mergeCell ref="S327:S332"/>
    <mergeCell ref="T327:T332"/>
    <mergeCell ref="I327:I332"/>
    <mergeCell ref="J327:J332"/>
    <mergeCell ref="K327:K332"/>
    <mergeCell ref="L327:L332"/>
    <mergeCell ref="M327:M332"/>
    <mergeCell ref="N327:N332"/>
    <mergeCell ref="BV321:BV326"/>
    <mergeCell ref="BW321:BW326"/>
    <mergeCell ref="BX321:BX326"/>
    <mergeCell ref="BY321:BY326"/>
    <mergeCell ref="BZ321:BZ326"/>
    <mergeCell ref="D327:D332"/>
    <mergeCell ref="E327:E332"/>
    <mergeCell ref="F327:F332"/>
    <mergeCell ref="G327:G332"/>
    <mergeCell ref="H327:H332"/>
    <mergeCell ref="AW321:AW326"/>
    <mergeCell ref="AX321:AX326"/>
    <mergeCell ref="AY321:AY326"/>
    <mergeCell ref="AZ321:AZ326"/>
    <mergeCell ref="BA321:BA326"/>
    <mergeCell ref="BU321:BU326"/>
    <mergeCell ref="AA321:AA326"/>
    <mergeCell ref="AR321:AR326"/>
    <mergeCell ref="AS321:AS326"/>
    <mergeCell ref="AT321:AT326"/>
    <mergeCell ref="AU321:AU326"/>
    <mergeCell ref="AV321:AV326"/>
    <mergeCell ref="U321:U326"/>
    <mergeCell ref="V321:V326"/>
    <mergeCell ref="W321:W326"/>
    <mergeCell ref="X321:X326"/>
    <mergeCell ref="Y321:Y326"/>
    <mergeCell ref="Z321:Z326"/>
    <mergeCell ref="O321:O326"/>
    <mergeCell ref="P321:P326"/>
    <mergeCell ref="Q321:Q326"/>
    <mergeCell ref="R321:R326"/>
    <mergeCell ref="S321:S326"/>
    <mergeCell ref="T321:T326"/>
    <mergeCell ref="I321:I326"/>
    <mergeCell ref="J321:J326"/>
    <mergeCell ref="K321:K326"/>
    <mergeCell ref="L321:L326"/>
    <mergeCell ref="M321:M326"/>
    <mergeCell ref="N321:N326"/>
    <mergeCell ref="BY315:BY320"/>
    <mergeCell ref="W315:W320"/>
    <mergeCell ref="L315:L320"/>
    <mergeCell ref="M315:M320"/>
    <mergeCell ref="N315:N320"/>
    <mergeCell ref="O315:O320"/>
    <mergeCell ref="P315:P320"/>
    <mergeCell ref="Q315:Q320"/>
    <mergeCell ref="BZ315:BZ320"/>
    <mergeCell ref="A321:A356"/>
    <mergeCell ref="B321:B356"/>
    <mergeCell ref="C321:C356"/>
    <mergeCell ref="D321:D326"/>
    <mergeCell ref="E321:E326"/>
    <mergeCell ref="F321:F326"/>
    <mergeCell ref="G321:G326"/>
    <mergeCell ref="H321:H326"/>
    <mergeCell ref="AZ315:AZ320"/>
    <mergeCell ref="BA315:BA320"/>
    <mergeCell ref="BU315:BU320"/>
    <mergeCell ref="BV315:BV320"/>
    <mergeCell ref="BW315:BW320"/>
    <mergeCell ref="BX315:BX320"/>
    <mergeCell ref="AT315:AT320"/>
    <mergeCell ref="AU315:AU320"/>
    <mergeCell ref="AV315:AV320"/>
    <mergeCell ref="AW315:AW320"/>
    <mergeCell ref="AX315:AX320"/>
    <mergeCell ref="AY315:AY320"/>
    <mergeCell ref="X315:X320"/>
    <mergeCell ref="Y315:Y320"/>
    <mergeCell ref="Z315:Z320"/>
    <mergeCell ref="AA315:AA320"/>
    <mergeCell ref="AR315:AR320"/>
    <mergeCell ref="AS315:AS320"/>
    <mergeCell ref="R315:R320"/>
    <mergeCell ref="S315:S320"/>
    <mergeCell ref="T315:T320"/>
    <mergeCell ref="U315:U320"/>
    <mergeCell ref="V315:V320"/>
    <mergeCell ref="BY309:BY314"/>
    <mergeCell ref="BZ309:BZ314"/>
    <mergeCell ref="D315:D320"/>
    <mergeCell ref="E315:E320"/>
    <mergeCell ref="F315:F320"/>
    <mergeCell ref="G315:G320"/>
    <mergeCell ref="H315:H320"/>
    <mergeCell ref="I315:I320"/>
    <mergeCell ref="J315:J320"/>
    <mergeCell ref="K315:K320"/>
    <mergeCell ref="AZ309:AZ314"/>
    <mergeCell ref="BA309:BA314"/>
    <mergeCell ref="BU309:BU314"/>
    <mergeCell ref="BV309:BV314"/>
    <mergeCell ref="BW309:BW314"/>
    <mergeCell ref="BX309:BX314"/>
    <mergeCell ref="AT309:AT314"/>
    <mergeCell ref="AU309:AU314"/>
    <mergeCell ref="AV309:AV314"/>
    <mergeCell ref="AW309:AW314"/>
    <mergeCell ref="AX309:AX314"/>
    <mergeCell ref="AY309:AY314"/>
    <mergeCell ref="X309:X314"/>
    <mergeCell ref="Y309:Y314"/>
    <mergeCell ref="Z309:Z314"/>
    <mergeCell ref="AA309:AA314"/>
    <mergeCell ref="AR309:AR314"/>
    <mergeCell ref="AS309:AS314"/>
    <mergeCell ref="R309:R314"/>
    <mergeCell ref="S309:S314"/>
    <mergeCell ref="T309:T314"/>
    <mergeCell ref="U309:U314"/>
    <mergeCell ref="V309:V314"/>
    <mergeCell ref="W309:W314"/>
    <mergeCell ref="L309:L314"/>
    <mergeCell ref="M309:M314"/>
    <mergeCell ref="N309:N314"/>
    <mergeCell ref="O309:O314"/>
    <mergeCell ref="P309:P314"/>
    <mergeCell ref="Q309:Q314"/>
    <mergeCell ref="BY303:BY308"/>
    <mergeCell ref="BZ303:BZ308"/>
    <mergeCell ref="D309:D314"/>
    <mergeCell ref="E309:E314"/>
    <mergeCell ref="F309:F314"/>
    <mergeCell ref="G309:G314"/>
    <mergeCell ref="H309:H314"/>
    <mergeCell ref="I309:I314"/>
    <mergeCell ref="J309:J314"/>
    <mergeCell ref="K309:K314"/>
    <mergeCell ref="AZ303:AZ308"/>
    <mergeCell ref="BA303:BA308"/>
    <mergeCell ref="BU303:BU308"/>
    <mergeCell ref="BV303:BV308"/>
    <mergeCell ref="BW303:BW308"/>
    <mergeCell ref="BX303:BX308"/>
    <mergeCell ref="AT303:AT308"/>
    <mergeCell ref="AU303:AU308"/>
    <mergeCell ref="AV303:AV308"/>
    <mergeCell ref="AW303:AW308"/>
    <mergeCell ref="AX303:AX308"/>
    <mergeCell ref="AY303:AY308"/>
    <mergeCell ref="X303:X308"/>
    <mergeCell ref="Y303:Y308"/>
    <mergeCell ref="Z303:Z308"/>
    <mergeCell ref="AA303:AA308"/>
    <mergeCell ref="AR303:AR308"/>
    <mergeCell ref="AS303:AS308"/>
    <mergeCell ref="R303:R308"/>
    <mergeCell ref="S303:S308"/>
    <mergeCell ref="T303:T308"/>
    <mergeCell ref="U303:U308"/>
    <mergeCell ref="V303:V308"/>
    <mergeCell ref="W303:W308"/>
    <mergeCell ref="L303:L308"/>
    <mergeCell ref="M303:M308"/>
    <mergeCell ref="N303:N308"/>
    <mergeCell ref="O303:O308"/>
    <mergeCell ref="P303:P308"/>
    <mergeCell ref="Q303:Q308"/>
    <mergeCell ref="BY297:BY302"/>
    <mergeCell ref="W297:W302"/>
    <mergeCell ref="L297:L302"/>
    <mergeCell ref="M297:M302"/>
    <mergeCell ref="N297:N302"/>
    <mergeCell ref="O297:O302"/>
    <mergeCell ref="P297:P302"/>
    <mergeCell ref="Q297:Q302"/>
    <mergeCell ref="BZ297:BZ302"/>
    <mergeCell ref="D303:D308"/>
    <mergeCell ref="E303:E308"/>
    <mergeCell ref="F303:F308"/>
    <mergeCell ref="G303:G308"/>
    <mergeCell ref="H303:H308"/>
    <mergeCell ref="I303:I308"/>
    <mergeCell ref="J303:J308"/>
    <mergeCell ref="K303:K308"/>
    <mergeCell ref="AZ297:AZ302"/>
    <mergeCell ref="BA297:BA302"/>
    <mergeCell ref="BU297:BU302"/>
    <mergeCell ref="BV297:BV302"/>
    <mergeCell ref="BW297:BW302"/>
    <mergeCell ref="BX297:BX302"/>
    <mergeCell ref="AT297:AT302"/>
    <mergeCell ref="AU297:AU302"/>
    <mergeCell ref="AV297:AV302"/>
    <mergeCell ref="AW297:AW302"/>
    <mergeCell ref="AX297:AX302"/>
    <mergeCell ref="AY297:AY302"/>
    <mergeCell ref="X297:X302"/>
    <mergeCell ref="Y297:Y302"/>
    <mergeCell ref="Z297:Z302"/>
    <mergeCell ref="AA297:AA302"/>
    <mergeCell ref="AR297:AR302"/>
    <mergeCell ref="AS297:AS302"/>
    <mergeCell ref="R297:R302"/>
    <mergeCell ref="S297:S302"/>
    <mergeCell ref="T297:T302"/>
    <mergeCell ref="U297:U302"/>
    <mergeCell ref="V297:V302"/>
    <mergeCell ref="BY291:BY296"/>
    <mergeCell ref="BZ291:BZ296"/>
    <mergeCell ref="D297:D302"/>
    <mergeCell ref="E297:E302"/>
    <mergeCell ref="F297:F302"/>
    <mergeCell ref="G297:G302"/>
    <mergeCell ref="H297:H302"/>
    <mergeCell ref="I297:I302"/>
    <mergeCell ref="J297:J302"/>
    <mergeCell ref="K297:K302"/>
    <mergeCell ref="AZ291:AZ296"/>
    <mergeCell ref="BA291:BA296"/>
    <mergeCell ref="BU291:BU296"/>
    <mergeCell ref="BV291:BV296"/>
    <mergeCell ref="BW291:BW296"/>
    <mergeCell ref="BX291:BX296"/>
    <mergeCell ref="AT291:AT296"/>
    <mergeCell ref="AU291:AU296"/>
    <mergeCell ref="AV291:AV296"/>
    <mergeCell ref="AW291:AW296"/>
    <mergeCell ref="AX291:AX296"/>
    <mergeCell ref="AY291:AY296"/>
    <mergeCell ref="X291:X296"/>
    <mergeCell ref="Y291:Y296"/>
    <mergeCell ref="Z291:Z296"/>
    <mergeCell ref="AA291:AA296"/>
    <mergeCell ref="AR291:AR296"/>
    <mergeCell ref="AS291:AS296"/>
    <mergeCell ref="R291:R296"/>
    <mergeCell ref="S291:S296"/>
    <mergeCell ref="T291:T296"/>
    <mergeCell ref="U291:U296"/>
    <mergeCell ref="V291:V296"/>
    <mergeCell ref="W291:W296"/>
    <mergeCell ref="L291:L296"/>
    <mergeCell ref="M291:M296"/>
    <mergeCell ref="N291:N296"/>
    <mergeCell ref="O291:O296"/>
    <mergeCell ref="P291:P296"/>
    <mergeCell ref="Q291:Q296"/>
    <mergeCell ref="BY285:BY290"/>
    <mergeCell ref="BZ285:BZ290"/>
    <mergeCell ref="D291:D296"/>
    <mergeCell ref="E291:E296"/>
    <mergeCell ref="F291:F296"/>
    <mergeCell ref="G291:G296"/>
    <mergeCell ref="H291:H296"/>
    <mergeCell ref="I291:I296"/>
    <mergeCell ref="J291:J296"/>
    <mergeCell ref="K291:K296"/>
    <mergeCell ref="AZ285:AZ290"/>
    <mergeCell ref="BA285:BA290"/>
    <mergeCell ref="BU285:BU290"/>
    <mergeCell ref="BV285:BV290"/>
    <mergeCell ref="BW285:BW290"/>
    <mergeCell ref="BX285:BX290"/>
    <mergeCell ref="AT285:AT290"/>
    <mergeCell ref="AU285:AU290"/>
    <mergeCell ref="AV285:AV290"/>
    <mergeCell ref="AW285:AW290"/>
    <mergeCell ref="AX285:AX290"/>
    <mergeCell ref="AY285:AY290"/>
    <mergeCell ref="X285:X290"/>
    <mergeCell ref="Y285:Y290"/>
    <mergeCell ref="Z285:Z290"/>
    <mergeCell ref="AA285:AA290"/>
    <mergeCell ref="AR285:AR290"/>
    <mergeCell ref="AS285:AS290"/>
    <mergeCell ref="R285:R290"/>
    <mergeCell ref="S285:S290"/>
    <mergeCell ref="T285:T290"/>
    <mergeCell ref="U285:U290"/>
    <mergeCell ref="V285:V290"/>
    <mergeCell ref="W285:W290"/>
    <mergeCell ref="L285:L290"/>
    <mergeCell ref="M285:M290"/>
    <mergeCell ref="N285:N290"/>
    <mergeCell ref="O285:O290"/>
    <mergeCell ref="P285:P290"/>
    <mergeCell ref="Q285:Q290"/>
    <mergeCell ref="F285:F290"/>
    <mergeCell ref="G285:G290"/>
    <mergeCell ref="H285:H290"/>
    <mergeCell ref="I285:I290"/>
    <mergeCell ref="J285:J290"/>
    <mergeCell ref="K285:K290"/>
    <mergeCell ref="BV279:BV284"/>
    <mergeCell ref="BW279:BW284"/>
    <mergeCell ref="BX279:BX284"/>
    <mergeCell ref="BY279:BY284"/>
    <mergeCell ref="BZ279:BZ284"/>
    <mergeCell ref="A285:A320"/>
    <mergeCell ref="B285:B320"/>
    <mergeCell ref="C285:C320"/>
    <mergeCell ref="D285:D290"/>
    <mergeCell ref="E285:E290"/>
    <mergeCell ref="AW279:AW284"/>
    <mergeCell ref="AX279:AX284"/>
    <mergeCell ref="AY279:AY284"/>
    <mergeCell ref="AZ279:AZ284"/>
    <mergeCell ref="BA279:BA284"/>
    <mergeCell ref="BU279:BU284"/>
    <mergeCell ref="AA279:AA284"/>
    <mergeCell ref="AR279:AR284"/>
    <mergeCell ref="AS279:AS284"/>
    <mergeCell ref="AT279:AT284"/>
    <mergeCell ref="AU279:AU284"/>
    <mergeCell ref="AV279:AV284"/>
    <mergeCell ref="U279:U284"/>
    <mergeCell ref="V279:V284"/>
    <mergeCell ref="W279:W284"/>
    <mergeCell ref="X279:X284"/>
    <mergeCell ref="Y279:Y284"/>
    <mergeCell ref="Z279:Z284"/>
    <mergeCell ref="O279:O284"/>
    <mergeCell ref="P279:P284"/>
    <mergeCell ref="Q279:Q284"/>
    <mergeCell ref="R279:R284"/>
    <mergeCell ref="S279:S284"/>
    <mergeCell ref="T279:T284"/>
    <mergeCell ref="I279:I284"/>
    <mergeCell ref="J279:J284"/>
    <mergeCell ref="K279:K284"/>
    <mergeCell ref="L279:L284"/>
    <mergeCell ref="M279:M284"/>
    <mergeCell ref="N279:N284"/>
    <mergeCell ref="BV273:BV278"/>
    <mergeCell ref="BW273:BW278"/>
    <mergeCell ref="BX273:BX278"/>
    <mergeCell ref="BY273:BY278"/>
    <mergeCell ref="BZ273:BZ278"/>
    <mergeCell ref="D279:D284"/>
    <mergeCell ref="E279:E284"/>
    <mergeCell ref="F279:F284"/>
    <mergeCell ref="G279:G284"/>
    <mergeCell ref="H279:H284"/>
    <mergeCell ref="AW273:AW278"/>
    <mergeCell ref="AX273:AX278"/>
    <mergeCell ref="AY273:AY278"/>
    <mergeCell ref="AZ273:AZ278"/>
    <mergeCell ref="BA273:BA278"/>
    <mergeCell ref="BU273:BU278"/>
    <mergeCell ref="AA273:AA278"/>
    <mergeCell ref="AR273:AR278"/>
    <mergeCell ref="AS273:AS278"/>
    <mergeCell ref="AT273:AT278"/>
    <mergeCell ref="AU273:AU278"/>
    <mergeCell ref="AV273:AV278"/>
    <mergeCell ref="U273:U278"/>
    <mergeCell ref="V273:V278"/>
    <mergeCell ref="W273:W278"/>
    <mergeCell ref="X273:X278"/>
    <mergeCell ref="Y273:Y278"/>
    <mergeCell ref="Z273:Z278"/>
    <mergeCell ref="O273:O278"/>
    <mergeCell ref="P273:P278"/>
    <mergeCell ref="Q273:Q278"/>
    <mergeCell ref="R273:R278"/>
    <mergeCell ref="S273:S278"/>
    <mergeCell ref="T273:T278"/>
    <mergeCell ref="I273:I278"/>
    <mergeCell ref="J273:J278"/>
    <mergeCell ref="K273:K278"/>
    <mergeCell ref="L273:L278"/>
    <mergeCell ref="M273:M278"/>
    <mergeCell ref="N273:N278"/>
    <mergeCell ref="BY267:BY272"/>
    <mergeCell ref="W267:W272"/>
    <mergeCell ref="L267:L272"/>
    <mergeCell ref="M267:M272"/>
    <mergeCell ref="N267:N272"/>
    <mergeCell ref="O267:O272"/>
    <mergeCell ref="P267:P272"/>
    <mergeCell ref="Q267:Q272"/>
    <mergeCell ref="BZ267:BZ272"/>
    <mergeCell ref="A273:A284"/>
    <mergeCell ref="B273:B284"/>
    <mergeCell ref="C273:C284"/>
    <mergeCell ref="D273:D278"/>
    <mergeCell ref="E273:E278"/>
    <mergeCell ref="F273:F278"/>
    <mergeCell ref="G273:G278"/>
    <mergeCell ref="H273:H278"/>
    <mergeCell ref="AZ267:AZ272"/>
    <mergeCell ref="BA267:BA272"/>
    <mergeCell ref="BU267:BU272"/>
    <mergeCell ref="BV267:BV272"/>
    <mergeCell ref="BW267:BW272"/>
    <mergeCell ref="BX267:BX272"/>
    <mergeCell ref="AT267:AT272"/>
    <mergeCell ref="AU267:AU272"/>
    <mergeCell ref="AV267:AV272"/>
    <mergeCell ref="AW267:AW272"/>
    <mergeCell ref="AX267:AX272"/>
    <mergeCell ref="AY267:AY272"/>
    <mergeCell ref="X267:X272"/>
    <mergeCell ref="Y267:Y272"/>
    <mergeCell ref="Z267:Z272"/>
    <mergeCell ref="AA267:AA272"/>
    <mergeCell ref="AR267:AR272"/>
    <mergeCell ref="AS267:AS272"/>
    <mergeCell ref="R267:R272"/>
    <mergeCell ref="S267:S272"/>
    <mergeCell ref="T267:T272"/>
    <mergeCell ref="U267:U272"/>
    <mergeCell ref="V267:V272"/>
    <mergeCell ref="BY261:BY266"/>
    <mergeCell ref="BZ261:BZ266"/>
    <mergeCell ref="D267:D272"/>
    <mergeCell ref="E267:E272"/>
    <mergeCell ref="F267:F272"/>
    <mergeCell ref="G267:G272"/>
    <mergeCell ref="H267:H272"/>
    <mergeCell ref="I267:I272"/>
    <mergeCell ref="J267:J272"/>
    <mergeCell ref="K267:K272"/>
    <mergeCell ref="AZ261:AZ266"/>
    <mergeCell ref="BA261:BA266"/>
    <mergeCell ref="BU261:BU266"/>
    <mergeCell ref="BV261:BV266"/>
    <mergeCell ref="BW261:BW266"/>
    <mergeCell ref="BX261:BX266"/>
    <mergeCell ref="AT261:AT266"/>
    <mergeCell ref="AU261:AU266"/>
    <mergeCell ref="AV261:AV266"/>
    <mergeCell ref="AW261:AW266"/>
    <mergeCell ref="AX261:AX266"/>
    <mergeCell ref="AY261:AY266"/>
    <mergeCell ref="X261:X266"/>
    <mergeCell ref="Y261:Y266"/>
    <mergeCell ref="Z261:Z266"/>
    <mergeCell ref="AA261:AA266"/>
    <mergeCell ref="AR261:AR266"/>
    <mergeCell ref="AS261:AS266"/>
    <mergeCell ref="R261:R266"/>
    <mergeCell ref="S261:S266"/>
    <mergeCell ref="T261:T266"/>
    <mergeCell ref="U261:U266"/>
    <mergeCell ref="V261:V266"/>
    <mergeCell ref="W261:W266"/>
    <mergeCell ref="L261:L266"/>
    <mergeCell ref="M261:M266"/>
    <mergeCell ref="N261:N266"/>
    <mergeCell ref="O261:O266"/>
    <mergeCell ref="P261:P266"/>
    <mergeCell ref="Q261:Q266"/>
    <mergeCell ref="BY255:BY260"/>
    <mergeCell ref="BZ255:BZ260"/>
    <mergeCell ref="D261:D266"/>
    <mergeCell ref="E261:E266"/>
    <mergeCell ref="F261:F266"/>
    <mergeCell ref="G261:G266"/>
    <mergeCell ref="H261:H266"/>
    <mergeCell ref="I261:I266"/>
    <mergeCell ref="J261:J266"/>
    <mergeCell ref="K261:K266"/>
    <mergeCell ref="AZ255:AZ260"/>
    <mergeCell ref="BA255:BA260"/>
    <mergeCell ref="BU255:BU260"/>
    <mergeCell ref="BV255:BV260"/>
    <mergeCell ref="BW255:BW260"/>
    <mergeCell ref="BX255:BX260"/>
    <mergeCell ref="AT255:AT260"/>
    <mergeCell ref="AU255:AU260"/>
    <mergeCell ref="AV255:AV260"/>
    <mergeCell ref="AW255:AW260"/>
    <mergeCell ref="AX255:AX260"/>
    <mergeCell ref="AY255:AY260"/>
    <mergeCell ref="X255:X260"/>
    <mergeCell ref="Y255:Y260"/>
    <mergeCell ref="Z255:Z260"/>
    <mergeCell ref="AA255:AA260"/>
    <mergeCell ref="AR255:AR260"/>
    <mergeCell ref="AS255:AS260"/>
    <mergeCell ref="R255:R260"/>
    <mergeCell ref="S255:S260"/>
    <mergeCell ref="T255:T260"/>
    <mergeCell ref="U255:U260"/>
    <mergeCell ref="V255:V260"/>
    <mergeCell ref="W255:W260"/>
    <mergeCell ref="L255:L260"/>
    <mergeCell ref="M255:M260"/>
    <mergeCell ref="N255:N260"/>
    <mergeCell ref="O255:O260"/>
    <mergeCell ref="P255:P260"/>
    <mergeCell ref="Q255:Q260"/>
    <mergeCell ref="BY249:BY254"/>
    <mergeCell ref="W249:W254"/>
    <mergeCell ref="L249:L254"/>
    <mergeCell ref="M249:M254"/>
    <mergeCell ref="N249:N254"/>
    <mergeCell ref="O249:O254"/>
    <mergeCell ref="P249:P254"/>
    <mergeCell ref="Q249:Q254"/>
    <mergeCell ref="BZ249:BZ254"/>
    <mergeCell ref="D255:D260"/>
    <mergeCell ref="E255:E260"/>
    <mergeCell ref="F255:F260"/>
    <mergeCell ref="G255:G260"/>
    <mergeCell ref="H255:H260"/>
    <mergeCell ref="I255:I260"/>
    <mergeCell ref="J255:J260"/>
    <mergeCell ref="K255:K260"/>
    <mergeCell ref="AZ249:AZ254"/>
    <mergeCell ref="BA249:BA254"/>
    <mergeCell ref="BU249:BU254"/>
    <mergeCell ref="BV249:BV254"/>
    <mergeCell ref="BW249:BW254"/>
    <mergeCell ref="BX249:BX254"/>
    <mergeCell ref="AT249:AT254"/>
    <mergeCell ref="AU249:AU254"/>
    <mergeCell ref="AV249:AV254"/>
    <mergeCell ref="AW249:AW254"/>
    <mergeCell ref="AX249:AX254"/>
    <mergeCell ref="AY249:AY254"/>
    <mergeCell ref="X249:X254"/>
    <mergeCell ref="Y249:Y254"/>
    <mergeCell ref="Z249:Z254"/>
    <mergeCell ref="AA249:AA254"/>
    <mergeCell ref="AR249:AR254"/>
    <mergeCell ref="AS249:AS254"/>
    <mergeCell ref="R249:R254"/>
    <mergeCell ref="S249:S254"/>
    <mergeCell ref="T249:T254"/>
    <mergeCell ref="U249:U254"/>
    <mergeCell ref="V249:V254"/>
    <mergeCell ref="BY243:BY248"/>
    <mergeCell ref="BZ243:BZ248"/>
    <mergeCell ref="D249:D254"/>
    <mergeCell ref="E249:E254"/>
    <mergeCell ref="F249:F254"/>
    <mergeCell ref="G249:G254"/>
    <mergeCell ref="H249:H254"/>
    <mergeCell ref="I249:I254"/>
    <mergeCell ref="J249:J254"/>
    <mergeCell ref="K249:K254"/>
    <mergeCell ref="AZ243:AZ248"/>
    <mergeCell ref="BA243:BA248"/>
    <mergeCell ref="BU243:BU248"/>
    <mergeCell ref="BV243:BV248"/>
    <mergeCell ref="BW243:BW248"/>
    <mergeCell ref="BX243:BX248"/>
    <mergeCell ref="AT243:AT248"/>
    <mergeCell ref="AU243:AU248"/>
    <mergeCell ref="AV243:AV248"/>
    <mergeCell ref="AW243:AW248"/>
    <mergeCell ref="AX243:AX248"/>
    <mergeCell ref="AY243:AY248"/>
    <mergeCell ref="X243:X248"/>
    <mergeCell ref="Y243:Y248"/>
    <mergeCell ref="Z243:Z248"/>
    <mergeCell ref="AA243:AA248"/>
    <mergeCell ref="AR243:AR248"/>
    <mergeCell ref="AS243:AS248"/>
    <mergeCell ref="R243:R248"/>
    <mergeCell ref="S243:S248"/>
    <mergeCell ref="T243:T248"/>
    <mergeCell ref="U243:U248"/>
    <mergeCell ref="V243:V248"/>
    <mergeCell ref="W243:W248"/>
    <mergeCell ref="L243:L248"/>
    <mergeCell ref="M243:M248"/>
    <mergeCell ref="N243:N248"/>
    <mergeCell ref="O243:O248"/>
    <mergeCell ref="P243:P248"/>
    <mergeCell ref="Q243:Q248"/>
    <mergeCell ref="BY237:BY242"/>
    <mergeCell ref="BZ237:BZ242"/>
    <mergeCell ref="D243:D248"/>
    <mergeCell ref="E243:E248"/>
    <mergeCell ref="F243:F248"/>
    <mergeCell ref="G243:G248"/>
    <mergeCell ref="H243:H248"/>
    <mergeCell ref="I243:I248"/>
    <mergeCell ref="J243:J248"/>
    <mergeCell ref="K243:K248"/>
    <mergeCell ref="AZ237:AZ242"/>
    <mergeCell ref="BA237:BA242"/>
    <mergeCell ref="BU237:BU242"/>
    <mergeCell ref="BV237:BV242"/>
    <mergeCell ref="BW237:BW242"/>
    <mergeCell ref="BX237:BX242"/>
    <mergeCell ref="AT237:AT242"/>
    <mergeCell ref="AU237:AU242"/>
    <mergeCell ref="AV237:AV242"/>
    <mergeCell ref="AW237:AW242"/>
    <mergeCell ref="AX237:AX242"/>
    <mergeCell ref="AY237:AY242"/>
    <mergeCell ref="X237:X242"/>
    <mergeCell ref="Y237:Y242"/>
    <mergeCell ref="Z237:Z242"/>
    <mergeCell ref="AA237:AA242"/>
    <mergeCell ref="AR237:AR242"/>
    <mergeCell ref="AS237:AS242"/>
    <mergeCell ref="R237:R242"/>
    <mergeCell ref="S237:S242"/>
    <mergeCell ref="T237:T242"/>
    <mergeCell ref="U237:U242"/>
    <mergeCell ref="V237:V242"/>
    <mergeCell ref="W237:W242"/>
    <mergeCell ref="L237:L242"/>
    <mergeCell ref="M237:M242"/>
    <mergeCell ref="N237:N242"/>
    <mergeCell ref="O237:O242"/>
    <mergeCell ref="P237:P242"/>
    <mergeCell ref="Q237:Q242"/>
    <mergeCell ref="BY231:BY236"/>
    <mergeCell ref="W231:W236"/>
    <mergeCell ref="L231:L236"/>
    <mergeCell ref="M231:M236"/>
    <mergeCell ref="N231:N236"/>
    <mergeCell ref="O231:O236"/>
    <mergeCell ref="P231:P236"/>
    <mergeCell ref="Q231:Q236"/>
    <mergeCell ref="BZ231:BZ236"/>
    <mergeCell ref="D237:D242"/>
    <mergeCell ref="E237:E242"/>
    <mergeCell ref="F237:F242"/>
    <mergeCell ref="G237:G242"/>
    <mergeCell ref="H237:H242"/>
    <mergeCell ref="I237:I242"/>
    <mergeCell ref="J237:J242"/>
    <mergeCell ref="K237:K242"/>
    <mergeCell ref="AZ231:AZ236"/>
    <mergeCell ref="BA231:BA236"/>
    <mergeCell ref="BU231:BU236"/>
    <mergeCell ref="BV231:BV236"/>
    <mergeCell ref="BW231:BW236"/>
    <mergeCell ref="BX231:BX236"/>
    <mergeCell ref="AT231:AT236"/>
    <mergeCell ref="AU231:AU236"/>
    <mergeCell ref="AV231:AV236"/>
    <mergeCell ref="AW231:AW236"/>
    <mergeCell ref="AX231:AX236"/>
    <mergeCell ref="AY231:AY236"/>
    <mergeCell ref="X231:X236"/>
    <mergeCell ref="Y231:Y236"/>
    <mergeCell ref="Z231:Z236"/>
    <mergeCell ref="AA231:AA236"/>
    <mergeCell ref="AR231:AR236"/>
    <mergeCell ref="AS231:AS236"/>
    <mergeCell ref="R231:R236"/>
    <mergeCell ref="S231:S236"/>
    <mergeCell ref="T231:T236"/>
    <mergeCell ref="U231:U236"/>
    <mergeCell ref="V231:V236"/>
    <mergeCell ref="BY225:BY230"/>
    <mergeCell ref="BZ225:BZ230"/>
    <mergeCell ref="D231:D236"/>
    <mergeCell ref="E231:E236"/>
    <mergeCell ref="F231:F236"/>
    <mergeCell ref="G231:G236"/>
    <mergeCell ref="H231:H236"/>
    <mergeCell ref="I231:I236"/>
    <mergeCell ref="J231:J236"/>
    <mergeCell ref="K231:K236"/>
    <mergeCell ref="AZ225:AZ230"/>
    <mergeCell ref="BA225:BA230"/>
    <mergeCell ref="BU225:BU230"/>
    <mergeCell ref="BV225:BV230"/>
    <mergeCell ref="BW225:BW230"/>
    <mergeCell ref="BX225:BX230"/>
    <mergeCell ref="AT225:AT230"/>
    <mergeCell ref="AU225:AU230"/>
    <mergeCell ref="AV225:AV230"/>
    <mergeCell ref="AW225:AW230"/>
    <mergeCell ref="AX225:AX230"/>
    <mergeCell ref="AY225:AY230"/>
    <mergeCell ref="X225:X230"/>
    <mergeCell ref="Y225:Y230"/>
    <mergeCell ref="Z225:Z230"/>
    <mergeCell ref="AA225:AA230"/>
    <mergeCell ref="AR225:AR230"/>
    <mergeCell ref="AS225:AS230"/>
    <mergeCell ref="R225:R230"/>
    <mergeCell ref="S225:S230"/>
    <mergeCell ref="T225:T230"/>
    <mergeCell ref="U225:U230"/>
    <mergeCell ref="V225:V230"/>
    <mergeCell ref="W225:W230"/>
    <mergeCell ref="L225:L230"/>
    <mergeCell ref="M225:M230"/>
    <mergeCell ref="N225:N230"/>
    <mergeCell ref="O225:O230"/>
    <mergeCell ref="P225:P230"/>
    <mergeCell ref="Q225:Q230"/>
    <mergeCell ref="BY219:BY224"/>
    <mergeCell ref="BZ219:BZ224"/>
    <mergeCell ref="D225:D230"/>
    <mergeCell ref="E225:E230"/>
    <mergeCell ref="F225:F230"/>
    <mergeCell ref="G225:G230"/>
    <mergeCell ref="H225:H230"/>
    <mergeCell ref="I225:I230"/>
    <mergeCell ref="J225:J230"/>
    <mergeCell ref="K225:K230"/>
    <mergeCell ref="AZ219:AZ224"/>
    <mergeCell ref="BA219:BA224"/>
    <mergeCell ref="BU219:BU224"/>
    <mergeCell ref="BV219:BV224"/>
    <mergeCell ref="BW219:BW224"/>
    <mergeCell ref="BX219:BX224"/>
    <mergeCell ref="AT219:AT224"/>
    <mergeCell ref="AU219:AU224"/>
    <mergeCell ref="AV219:AV224"/>
    <mergeCell ref="AW219:AW224"/>
    <mergeCell ref="AX219:AX224"/>
    <mergeCell ref="AY219:AY224"/>
    <mergeCell ref="X219:X224"/>
    <mergeCell ref="Y219:Y224"/>
    <mergeCell ref="Z219:Z224"/>
    <mergeCell ref="AA219:AA224"/>
    <mergeCell ref="AR219:AR224"/>
    <mergeCell ref="AS219:AS224"/>
    <mergeCell ref="R219:R224"/>
    <mergeCell ref="S219:S224"/>
    <mergeCell ref="T219:T224"/>
    <mergeCell ref="U219:U224"/>
    <mergeCell ref="V219:V224"/>
    <mergeCell ref="W219:W224"/>
    <mergeCell ref="L219:L224"/>
    <mergeCell ref="M219:M224"/>
    <mergeCell ref="N219:N224"/>
    <mergeCell ref="O219:O224"/>
    <mergeCell ref="P219:P224"/>
    <mergeCell ref="Q219:Q224"/>
    <mergeCell ref="BY213:BY218"/>
    <mergeCell ref="W213:W218"/>
    <mergeCell ref="L213:L218"/>
    <mergeCell ref="M213:M218"/>
    <mergeCell ref="N213:N218"/>
    <mergeCell ref="O213:O218"/>
    <mergeCell ref="P213:P218"/>
    <mergeCell ref="Q213:Q218"/>
    <mergeCell ref="BZ213:BZ218"/>
    <mergeCell ref="D219:D224"/>
    <mergeCell ref="E219:E224"/>
    <mergeCell ref="F219:F224"/>
    <mergeCell ref="G219:G224"/>
    <mergeCell ref="H219:H224"/>
    <mergeCell ref="I219:I224"/>
    <mergeCell ref="J219:J224"/>
    <mergeCell ref="K219:K224"/>
    <mergeCell ref="AZ213:AZ218"/>
    <mergeCell ref="BA213:BA218"/>
    <mergeCell ref="BU213:BU218"/>
    <mergeCell ref="BV213:BV218"/>
    <mergeCell ref="BW213:BW218"/>
    <mergeCell ref="BX213:BX218"/>
    <mergeCell ref="AT213:AT218"/>
    <mergeCell ref="AU213:AU218"/>
    <mergeCell ref="AV213:AV218"/>
    <mergeCell ref="AW213:AW218"/>
    <mergeCell ref="AX213:AX218"/>
    <mergeCell ref="AY213:AY218"/>
    <mergeCell ref="X213:X218"/>
    <mergeCell ref="Y213:Y218"/>
    <mergeCell ref="Z213:Z218"/>
    <mergeCell ref="AA213:AA218"/>
    <mergeCell ref="AR213:AR218"/>
    <mergeCell ref="AS213:AS218"/>
    <mergeCell ref="R213:R218"/>
    <mergeCell ref="S213:S218"/>
    <mergeCell ref="T213:T218"/>
    <mergeCell ref="U213:U218"/>
    <mergeCell ref="V213:V218"/>
    <mergeCell ref="BY207:BY212"/>
    <mergeCell ref="BZ207:BZ212"/>
    <mergeCell ref="D213:D218"/>
    <mergeCell ref="E213:E218"/>
    <mergeCell ref="F213:F218"/>
    <mergeCell ref="G213:G218"/>
    <mergeCell ref="H213:H218"/>
    <mergeCell ref="I213:I218"/>
    <mergeCell ref="J213:J218"/>
    <mergeCell ref="K213:K218"/>
    <mergeCell ref="AZ207:AZ212"/>
    <mergeCell ref="BA207:BA212"/>
    <mergeCell ref="BU207:BU212"/>
    <mergeCell ref="BV207:BV212"/>
    <mergeCell ref="BW207:BW212"/>
    <mergeCell ref="BX207:BX212"/>
    <mergeCell ref="AT207:AT212"/>
    <mergeCell ref="AU207:AU212"/>
    <mergeCell ref="AV207:AV212"/>
    <mergeCell ref="AW207:AW212"/>
    <mergeCell ref="AX207:AX212"/>
    <mergeCell ref="AY207:AY212"/>
    <mergeCell ref="X207:X212"/>
    <mergeCell ref="Y207:Y212"/>
    <mergeCell ref="Z207:Z212"/>
    <mergeCell ref="AA207:AA212"/>
    <mergeCell ref="AR207:AR212"/>
    <mergeCell ref="AS207:AS212"/>
    <mergeCell ref="R207:R212"/>
    <mergeCell ref="S207:S212"/>
    <mergeCell ref="T207:T212"/>
    <mergeCell ref="U207:U212"/>
    <mergeCell ref="V207:V212"/>
    <mergeCell ref="W207:W212"/>
    <mergeCell ref="L207:L212"/>
    <mergeCell ref="M207:M212"/>
    <mergeCell ref="N207:N212"/>
    <mergeCell ref="O207:O212"/>
    <mergeCell ref="P207:P212"/>
    <mergeCell ref="Q207:Q212"/>
    <mergeCell ref="BY201:BY206"/>
    <mergeCell ref="BZ201:BZ206"/>
    <mergeCell ref="D207:D212"/>
    <mergeCell ref="E207:E212"/>
    <mergeCell ref="F207:F212"/>
    <mergeCell ref="G207:G212"/>
    <mergeCell ref="H207:H212"/>
    <mergeCell ref="I207:I212"/>
    <mergeCell ref="J207:J212"/>
    <mergeCell ref="K207:K212"/>
    <mergeCell ref="AZ201:AZ206"/>
    <mergeCell ref="BA201:BA206"/>
    <mergeCell ref="BU201:BU206"/>
    <mergeCell ref="BV201:BV206"/>
    <mergeCell ref="BW201:BW206"/>
    <mergeCell ref="BX201:BX206"/>
    <mergeCell ref="AT201:AT206"/>
    <mergeCell ref="AU201:AU206"/>
    <mergeCell ref="AV201:AV206"/>
    <mergeCell ref="AW201:AW206"/>
    <mergeCell ref="AX201:AX206"/>
    <mergeCell ref="AY201:AY206"/>
    <mergeCell ref="X201:X206"/>
    <mergeCell ref="Y201:Y206"/>
    <mergeCell ref="Z201:Z206"/>
    <mergeCell ref="AA201:AA206"/>
    <mergeCell ref="AR201:AR206"/>
    <mergeCell ref="AS201:AS206"/>
    <mergeCell ref="R201:R206"/>
    <mergeCell ref="S201:S206"/>
    <mergeCell ref="T201:T206"/>
    <mergeCell ref="U201:U206"/>
    <mergeCell ref="V201:V206"/>
    <mergeCell ref="W201:W206"/>
    <mergeCell ref="L201:L206"/>
    <mergeCell ref="M201:M206"/>
    <mergeCell ref="N201:N206"/>
    <mergeCell ref="O201:O206"/>
    <mergeCell ref="P201:P206"/>
    <mergeCell ref="Q201:Q206"/>
    <mergeCell ref="BY195:BY200"/>
    <mergeCell ref="W195:W200"/>
    <mergeCell ref="L195:L200"/>
    <mergeCell ref="M195:M200"/>
    <mergeCell ref="N195:N200"/>
    <mergeCell ref="O195:O200"/>
    <mergeCell ref="P195:P200"/>
    <mergeCell ref="Q195:Q200"/>
    <mergeCell ref="BZ195:BZ200"/>
    <mergeCell ref="D201:D206"/>
    <mergeCell ref="E201:E206"/>
    <mergeCell ref="F201:F206"/>
    <mergeCell ref="G201:G206"/>
    <mergeCell ref="H201:H206"/>
    <mergeCell ref="I201:I206"/>
    <mergeCell ref="J201:J206"/>
    <mergeCell ref="K201:K206"/>
    <mergeCell ref="AZ195:AZ200"/>
    <mergeCell ref="BA195:BA200"/>
    <mergeCell ref="BU195:BU200"/>
    <mergeCell ref="BV195:BV200"/>
    <mergeCell ref="BW195:BW200"/>
    <mergeCell ref="BX195:BX200"/>
    <mergeCell ref="AT195:AT200"/>
    <mergeCell ref="AU195:AU200"/>
    <mergeCell ref="AV195:AV200"/>
    <mergeCell ref="AW195:AW200"/>
    <mergeCell ref="AX195:AX200"/>
    <mergeCell ref="AY195:AY200"/>
    <mergeCell ref="X195:X200"/>
    <mergeCell ref="Y195:Y200"/>
    <mergeCell ref="Z195:Z200"/>
    <mergeCell ref="AA195:AA200"/>
    <mergeCell ref="AR195:AR200"/>
    <mergeCell ref="AS195:AS200"/>
    <mergeCell ref="R195:R200"/>
    <mergeCell ref="S195:S200"/>
    <mergeCell ref="T195:T200"/>
    <mergeCell ref="U195:U200"/>
    <mergeCell ref="V195:V200"/>
    <mergeCell ref="BY189:BY194"/>
    <mergeCell ref="BZ189:BZ194"/>
    <mergeCell ref="D195:D200"/>
    <mergeCell ref="E195:E200"/>
    <mergeCell ref="F195:F200"/>
    <mergeCell ref="G195:G200"/>
    <mergeCell ref="H195:H200"/>
    <mergeCell ref="I195:I200"/>
    <mergeCell ref="J195:J200"/>
    <mergeCell ref="K195:K200"/>
    <mergeCell ref="AZ189:AZ194"/>
    <mergeCell ref="BA189:BA194"/>
    <mergeCell ref="BU189:BU194"/>
    <mergeCell ref="BV189:BV194"/>
    <mergeCell ref="BW189:BW194"/>
    <mergeCell ref="BX189:BX194"/>
    <mergeCell ref="AT189:AT194"/>
    <mergeCell ref="AU189:AU194"/>
    <mergeCell ref="AV189:AV194"/>
    <mergeCell ref="AW189:AW194"/>
    <mergeCell ref="AX189:AX194"/>
    <mergeCell ref="AY189:AY194"/>
    <mergeCell ref="X189:X194"/>
    <mergeCell ref="Y189:Y194"/>
    <mergeCell ref="Z189:Z194"/>
    <mergeCell ref="AA189:AA194"/>
    <mergeCell ref="AR189:AR194"/>
    <mergeCell ref="AS189:AS194"/>
    <mergeCell ref="R189:R194"/>
    <mergeCell ref="S189:S194"/>
    <mergeCell ref="T189:T194"/>
    <mergeCell ref="U189:U194"/>
    <mergeCell ref="V189:V194"/>
    <mergeCell ref="W189:W194"/>
    <mergeCell ref="L189:L194"/>
    <mergeCell ref="M189:M194"/>
    <mergeCell ref="N189:N194"/>
    <mergeCell ref="O189:O194"/>
    <mergeCell ref="P189:P194"/>
    <mergeCell ref="Q189:Q194"/>
    <mergeCell ref="F189:F194"/>
    <mergeCell ref="G189:G194"/>
    <mergeCell ref="H189:H194"/>
    <mergeCell ref="I189:I194"/>
    <mergeCell ref="J189:J194"/>
    <mergeCell ref="K189:K194"/>
    <mergeCell ref="BV183:BV188"/>
    <mergeCell ref="BW183:BW188"/>
    <mergeCell ref="BX183:BX188"/>
    <mergeCell ref="J183:J188"/>
    <mergeCell ref="K183:K188"/>
    <mergeCell ref="L183:L188"/>
    <mergeCell ref="M183:M188"/>
    <mergeCell ref="N183:N188"/>
    <mergeCell ref="BY183:BY188"/>
    <mergeCell ref="BZ183:BZ188"/>
    <mergeCell ref="A189:A272"/>
    <mergeCell ref="B189:B272"/>
    <mergeCell ref="C189:C272"/>
    <mergeCell ref="D189:D194"/>
    <mergeCell ref="E189:E194"/>
    <mergeCell ref="AW183:AW188"/>
    <mergeCell ref="AX183:AX188"/>
    <mergeCell ref="AY183:AY188"/>
    <mergeCell ref="AZ183:AZ188"/>
    <mergeCell ref="BA183:BA188"/>
    <mergeCell ref="BU183:BU188"/>
    <mergeCell ref="AA183:AA188"/>
    <mergeCell ref="AR183:AR188"/>
    <mergeCell ref="AS183:AS188"/>
    <mergeCell ref="AT183:AT188"/>
    <mergeCell ref="AU183:AU188"/>
    <mergeCell ref="AV183:AV188"/>
    <mergeCell ref="U183:U188"/>
    <mergeCell ref="V183:V188"/>
    <mergeCell ref="W183:W188"/>
    <mergeCell ref="X183:X188"/>
    <mergeCell ref="Y183:Y188"/>
    <mergeCell ref="Z183:Z188"/>
    <mergeCell ref="O183:O188"/>
    <mergeCell ref="P183:P188"/>
    <mergeCell ref="Q183:Q188"/>
    <mergeCell ref="R183:R188"/>
    <mergeCell ref="S183:S188"/>
    <mergeCell ref="T183:T188"/>
    <mergeCell ref="I183:I188"/>
    <mergeCell ref="BV177:BV182"/>
    <mergeCell ref="BW177:BW182"/>
    <mergeCell ref="BX177:BX182"/>
    <mergeCell ref="BY177:BY182"/>
    <mergeCell ref="BZ177:BZ182"/>
    <mergeCell ref="D183:D188"/>
    <mergeCell ref="E183:E188"/>
    <mergeCell ref="F183:F188"/>
    <mergeCell ref="G183:G188"/>
    <mergeCell ref="H183:H188"/>
    <mergeCell ref="AW177:AW182"/>
    <mergeCell ref="AX177:AX182"/>
    <mergeCell ref="AY177:AY182"/>
    <mergeCell ref="AZ177:AZ182"/>
    <mergeCell ref="BA177:BA182"/>
    <mergeCell ref="BU177:BU182"/>
    <mergeCell ref="AA177:AA182"/>
    <mergeCell ref="AR177:AR182"/>
    <mergeCell ref="AS177:AS182"/>
    <mergeCell ref="AT177:AT182"/>
    <mergeCell ref="AU177:AU182"/>
    <mergeCell ref="AV177:AV182"/>
    <mergeCell ref="U177:U182"/>
    <mergeCell ref="V177:V182"/>
    <mergeCell ref="W177:W182"/>
    <mergeCell ref="X177:X182"/>
    <mergeCell ref="Y177:Y182"/>
    <mergeCell ref="Z177:Z182"/>
    <mergeCell ref="O177:O182"/>
    <mergeCell ref="P177:P182"/>
    <mergeCell ref="Q177:Q182"/>
    <mergeCell ref="R177:R182"/>
    <mergeCell ref="S177:S182"/>
    <mergeCell ref="T177:T182"/>
    <mergeCell ref="I177:I182"/>
    <mergeCell ref="J177:J182"/>
    <mergeCell ref="K177:K182"/>
    <mergeCell ref="L177:L182"/>
    <mergeCell ref="M177:M182"/>
    <mergeCell ref="N177:N182"/>
    <mergeCell ref="BV171:BV176"/>
    <mergeCell ref="BW171:BW176"/>
    <mergeCell ref="BX171:BX176"/>
    <mergeCell ref="BY171:BY176"/>
    <mergeCell ref="BZ171:BZ176"/>
    <mergeCell ref="D177:D182"/>
    <mergeCell ref="E177:E182"/>
    <mergeCell ref="F177:F182"/>
    <mergeCell ref="G177:G182"/>
    <mergeCell ref="H177:H182"/>
    <mergeCell ref="AW171:AW176"/>
    <mergeCell ref="AX171:AX176"/>
    <mergeCell ref="AY171:AY176"/>
    <mergeCell ref="AZ171:AZ176"/>
    <mergeCell ref="BA171:BA176"/>
    <mergeCell ref="BU171:BU176"/>
    <mergeCell ref="AA171:AA176"/>
    <mergeCell ref="AR171:AR176"/>
    <mergeCell ref="AS171:AS176"/>
    <mergeCell ref="AT171:AT176"/>
    <mergeCell ref="AU171:AU176"/>
    <mergeCell ref="AV171:AV176"/>
    <mergeCell ref="U171:U176"/>
    <mergeCell ref="V171:V176"/>
    <mergeCell ref="W171:W176"/>
    <mergeCell ref="X171:X176"/>
    <mergeCell ref="Y171:Y176"/>
    <mergeCell ref="Z171:Z176"/>
    <mergeCell ref="O171:O176"/>
    <mergeCell ref="P171:P176"/>
    <mergeCell ref="Q171:Q176"/>
    <mergeCell ref="R171:R176"/>
    <mergeCell ref="S171:S176"/>
    <mergeCell ref="T171:T176"/>
    <mergeCell ref="I171:I176"/>
    <mergeCell ref="J171:J176"/>
    <mergeCell ref="K171:K176"/>
    <mergeCell ref="L171:L176"/>
    <mergeCell ref="M171:M176"/>
    <mergeCell ref="N171:N176"/>
    <mergeCell ref="BV165:BV170"/>
    <mergeCell ref="T165:T170"/>
    <mergeCell ref="I165:I170"/>
    <mergeCell ref="J165:J170"/>
    <mergeCell ref="K165:K170"/>
    <mergeCell ref="L165:L170"/>
    <mergeCell ref="M165:M170"/>
    <mergeCell ref="N165:N170"/>
    <mergeCell ref="BW165:BW170"/>
    <mergeCell ref="BX165:BX170"/>
    <mergeCell ref="BY165:BY170"/>
    <mergeCell ref="BZ165:BZ170"/>
    <mergeCell ref="D171:D176"/>
    <mergeCell ref="E171:E176"/>
    <mergeCell ref="F171:F176"/>
    <mergeCell ref="G171:G176"/>
    <mergeCell ref="H171:H176"/>
    <mergeCell ref="AW165:AW170"/>
    <mergeCell ref="AX165:AX170"/>
    <mergeCell ref="AY165:AY170"/>
    <mergeCell ref="AZ165:AZ170"/>
    <mergeCell ref="BA165:BA170"/>
    <mergeCell ref="BU165:BU170"/>
    <mergeCell ref="AA165:AA170"/>
    <mergeCell ref="AR165:AR170"/>
    <mergeCell ref="AS165:AS170"/>
    <mergeCell ref="AT165:AT170"/>
    <mergeCell ref="AU165:AU170"/>
    <mergeCell ref="AV165:AV170"/>
    <mergeCell ref="U165:U170"/>
    <mergeCell ref="V165:V170"/>
    <mergeCell ref="W165:W170"/>
    <mergeCell ref="X165:X170"/>
    <mergeCell ref="Y165:Y170"/>
    <mergeCell ref="Z165:Z170"/>
    <mergeCell ref="O165:O170"/>
    <mergeCell ref="P165:P170"/>
    <mergeCell ref="Q165:Q170"/>
    <mergeCell ref="R165:R170"/>
    <mergeCell ref="S165:S170"/>
    <mergeCell ref="BY159:BY164"/>
    <mergeCell ref="BZ159:BZ164"/>
    <mergeCell ref="A165:A188"/>
    <mergeCell ref="B165:B188"/>
    <mergeCell ref="C165:C188"/>
    <mergeCell ref="D165:D170"/>
    <mergeCell ref="E165:E170"/>
    <mergeCell ref="F165:F170"/>
    <mergeCell ref="G165:G170"/>
    <mergeCell ref="H165:H170"/>
    <mergeCell ref="AZ159:AZ164"/>
    <mergeCell ref="BA159:BA164"/>
    <mergeCell ref="BU159:BU164"/>
    <mergeCell ref="BV159:BV164"/>
    <mergeCell ref="BW159:BW164"/>
    <mergeCell ref="BX159:BX164"/>
    <mergeCell ref="AT159:AT164"/>
    <mergeCell ref="AU159:AU164"/>
    <mergeCell ref="AV159:AV164"/>
    <mergeCell ref="AW159:AW164"/>
    <mergeCell ref="AX159:AX164"/>
    <mergeCell ref="AY159:AY164"/>
    <mergeCell ref="X159:X164"/>
    <mergeCell ref="Y159:Y164"/>
    <mergeCell ref="Z159:Z164"/>
    <mergeCell ref="AA159:AA164"/>
    <mergeCell ref="AR159:AR164"/>
    <mergeCell ref="AS159:AS164"/>
    <mergeCell ref="R159:R164"/>
    <mergeCell ref="S159:S164"/>
    <mergeCell ref="T159:T164"/>
    <mergeCell ref="U159:U164"/>
    <mergeCell ref="V159:V164"/>
    <mergeCell ref="W159:W164"/>
    <mergeCell ref="L159:L164"/>
    <mergeCell ref="M159:M164"/>
    <mergeCell ref="N159:N164"/>
    <mergeCell ref="O159:O164"/>
    <mergeCell ref="P159:P164"/>
    <mergeCell ref="Q159:Q164"/>
    <mergeCell ref="BY153:BY158"/>
    <mergeCell ref="BZ153:BZ158"/>
    <mergeCell ref="D159:D164"/>
    <mergeCell ref="E159:E164"/>
    <mergeCell ref="F159:F164"/>
    <mergeCell ref="G159:G164"/>
    <mergeCell ref="H159:H164"/>
    <mergeCell ref="I159:I164"/>
    <mergeCell ref="J159:J164"/>
    <mergeCell ref="K159:K164"/>
    <mergeCell ref="AZ153:AZ158"/>
    <mergeCell ref="BA153:BA158"/>
    <mergeCell ref="BU153:BU158"/>
    <mergeCell ref="BV153:BV158"/>
    <mergeCell ref="BW153:BW158"/>
    <mergeCell ref="BX153:BX158"/>
    <mergeCell ref="AT153:AT158"/>
    <mergeCell ref="AU153:AU158"/>
    <mergeCell ref="AV153:AV158"/>
    <mergeCell ref="AW153:AW158"/>
    <mergeCell ref="AX153:AX158"/>
    <mergeCell ref="AY153:AY158"/>
    <mergeCell ref="X153:X158"/>
    <mergeCell ref="Y153:Y158"/>
    <mergeCell ref="Z153:Z158"/>
    <mergeCell ref="AA153:AA158"/>
    <mergeCell ref="AR153:AR158"/>
    <mergeCell ref="AS153:AS158"/>
    <mergeCell ref="R153:R158"/>
    <mergeCell ref="S153:S158"/>
    <mergeCell ref="T153:T158"/>
    <mergeCell ref="U153:U158"/>
    <mergeCell ref="V153:V158"/>
    <mergeCell ref="W153:W158"/>
    <mergeCell ref="L153:L158"/>
    <mergeCell ref="M153:M158"/>
    <mergeCell ref="N153:N158"/>
    <mergeCell ref="O153:O158"/>
    <mergeCell ref="P153:P158"/>
    <mergeCell ref="Q153:Q158"/>
    <mergeCell ref="BY147:BY152"/>
    <mergeCell ref="W147:W152"/>
    <mergeCell ref="L147:L152"/>
    <mergeCell ref="M147:M152"/>
    <mergeCell ref="N147:N152"/>
    <mergeCell ref="O147:O152"/>
    <mergeCell ref="P147:P152"/>
    <mergeCell ref="Q147:Q152"/>
    <mergeCell ref="BZ147:BZ152"/>
    <mergeCell ref="D153:D158"/>
    <mergeCell ref="E153:E158"/>
    <mergeCell ref="F153:F158"/>
    <mergeCell ref="G153:G158"/>
    <mergeCell ref="H153:H158"/>
    <mergeCell ref="I153:I158"/>
    <mergeCell ref="J153:J158"/>
    <mergeCell ref="K153:K158"/>
    <mergeCell ref="AZ147:AZ152"/>
    <mergeCell ref="BA147:BA152"/>
    <mergeCell ref="BU147:BU152"/>
    <mergeCell ref="BV147:BV152"/>
    <mergeCell ref="BW147:BW152"/>
    <mergeCell ref="BX147:BX152"/>
    <mergeCell ref="AT147:AT152"/>
    <mergeCell ref="AU147:AU152"/>
    <mergeCell ref="AV147:AV152"/>
    <mergeCell ref="AW147:AW152"/>
    <mergeCell ref="AX147:AX152"/>
    <mergeCell ref="AY147:AY152"/>
    <mergeCell ref="X147:X152"/>
    <mergeCell ref="Y147:Y152"/>
    <mergeCell ref="Z147:Z152"/>
    <mergeCell ref="AA147:AA152"/>
    <mergeCell ref="AR147:AR152"/>
    <mergeCell ref="AS147:AS152"/>
    <mergeCell ref="R147:R152"/>
    <mergeCell ref="S147:S152"/>
    <mergeCell ref="T147:T152"/>
    <mergeCell ref="U147:U152"/>
    <mergeCell ref="V147:V152"/>
    <mergeCell ref="BY141:BY146"/>
    <mergeCell ref="BZ141:BZ146"/>
    <mergeCell ref="D147:D152"/>
    <mergeCell ref="E147:E152"/>
    <mergeCell ref="F147:F152"/>
    <mergeCell ref="G147:G152"/>
    <mergeCell ref="H147:H152"/>
    <mergeCell ref="I147:I152"/>
    <mergeCell ref="J147:J152"/>
    <mergeCell ref="K147:K152"/>
    <mergeCell ref="AZ141:AZ146"/>
    <mergeCell ref="BA141:BA146"/>
    <mergeCell ref="BU141:BU146"/>
    <mergeCell ref="BV141:BV146"/>
    <mergeCell ref="BW141:BW146"/>
    <mergeCell ref="BX141:BX146"/>
    <mergeCell ref="AT141:AT146"/>
    <mergeCell ref="AU141:AU146"/>
    <mergeCell ref="AV141:AV146"/>
    <mergeCell ref="AW141:AW146"/>
    <mergeCell ref="AX141:AX146"/>
    <mergeCell ref="AY141:AY146"/>
    <mergeCell ref="X141:X146"/>
    <mergeCell ref="Y141:Y146"/>
    <mergeCell ref="Z141:Z146"/>
    <mergeCell ref="AA141:AA146"/>
    <mergeCell ref="AR141:AR146"/>
    <mergeCell ref="AS141:AS146"/>
    <mergeCell ref="R141:R146"/>
    <mergeCell ref="S141:S146"/>
    <mergeCell ref="T141:T146"/>
    <mergeCell ref="U141:U146"/>
    <mergeCell ref="V141:V146"/>
    <mergeCell ref="W141:W146"/>
    <mergeCell ref="L141:L146"/>
    <mergeCell ref="M141:M146"/>
    <mergeCell ref="N141:N146"/>
    <mergeCell ref="O141:O146"/>
    <mergeCell ref="P141:P146"/>
    <mergeCell ref="Q141:Q146"/>
    <mergeCell ref="BY135:BY140"/>
    <mergeCell ref="BZ135:BZ140"/>
    <mergeCell ref="D141:D146"/>
    <mergeCell ref="E141:E146"/>
    <mergeCell ref="F141:F146"/>
    <mergeCell ref="G141:G146"/>
    <mergeCell ref="H141:H146"/>
    <mergeCell ref="I141:I146"/>
    <mergeCell ref="J141:J146"/>
    <mergeCell ref="K141:K146"/>
    <mergeCell ref="AZ135:AZ140"/>
    <mergeCell ref="BA135:BA140"/>
    <mergeCell ref="BU135:BU140"/>
    <mergeCell ref="BV135:BV140"/>
    <mergeCell ref="BW135:BW140"/>
    <mergeCell ref="BX135:BX140"/>
    <mergeCell ref="AT135:AT140"/>
    <mergeCell ref="AU135:AU140"/>
    <mergeCell ref="AV135:AV140"/>
    <mergeCell ref="AW135:AW140"/>
    <mergeCell ref="AX135:AX140"/>
    <mergeCell ref="AY135:AY140"/>
    <mergeCell ref="X135:X140"/>
    <mergeCell ref="Y135:Y140"/>
    <mergeCell ref="Z135:Z140"/>
    <mergeCell ref="AA135:AA140"/>
    <mergeCell ref="AR135:AR140"/>
    <mergeCell ref="AS135:AS140"/>
    <mergeCell ref="R135:R140"/>
    <mergeCell ref="S135:S140"/>
    <mergeCell ref="T135:T140"/>
    <mergeCell ref="U135:U140"/>
    <mergeCell ref="V135:V140"/>
    <mergeCell ref="W135:W140"/>
    <mergeCell ref="L135:L140"/>
    <mergeCell ref="M135:M140"/>
    <mergeCell ref="N135:N140"/>
    <mergeCell ref="O135:O140"/>
    <mergeCell ref="P135:P140"/>
    <mergeCell ref="Q135:Q140"/>
    <mergeCell ref="BY129:BY134"/>
    <mergeCell ref="W129:W134"/>
    <mergeCell ref="L129:L134"/>
    <mergeCell ref="M129:M134"/>
    <mergeCell ref="N129:N134"/>
    <mergeCell ref="O129:O134"/>
    <mergeCell ref="P129:P134"/>
    <mergeCell ref="Q129:Q134"/>
    <mergeCell ref="BZ129:BZ134"/>
    <mergeCell ref="D135:D140"/>
    <mergeCell ref="E135:E140"/>
    <mergeCell ref="F135:F140"/>
    <mergeCell ref="G135:G140"/>
    <mergeCell ref="H135:H140"/>
    <mergeCell ref="I135:I140"/>
    <mergeCell ref="J135:J140"/>
    <mergeCell ref="K135:K140"/>
    <mergeCell ref="AZ129:AZ134"/>
    <mergeCell ref="BA129:BA134"/>
    <mergeCell ref="BU129:BU134"/>
    <mergeCell ref="BV129:BV134"/>
    <mergeCell ref="BW129:BW134"/>
    <mergeCell ref="BX129:BX134"/>
    <mergeCell ref="AT129:AT134"/>
    <mergeCell ref="AU129:AU134"/>
    <mergeCell ref="AV129:AV134"/>
    <mergeCell ref="AW129:AW134"/>
    <mergeCell ref="AX129:AX134"/>
    <mergeCell ref="AY129:AY134"/>
    <mergeCell ref="X129:X134"/>
    <mergeCell ref="Y129:Y134"/>
    <mergeCell ref="Z129:Z134"/>
    <mergeCell ref="AA129:AA134"/>
    <mergeCell ref="AR129:AR134"/>
    <mergeCell ref="AS129:AS134"/>
    <mergeCell ref="R129:R134"/>
    <mergeCell ref="S129:S134"/>
    <mergeCell ref="T129:T134"/>
    <mergeCell ref="U129:U134"/>
    <mergeCell ref="V129:V134"/>
    <mergeCell ref="BY123:BY128"/>
    <mergeCell ref="BZ123:BZ128"/>
    <mergeCell ref="D129:D134"/>
    <mergeCell ref="E129:E134"/>
    <mergeCell ref="F129:F134"/>
    <mergeCell ref="G129:G134"/>
    <mergeCell ref="H129:H134"/>
    <mergeCell ref="I129:I134"/>
    <mergeCell ref="J129:J134"/>
    <mergeCell ref="K129:K134"/>
    <mergeCell ref="AZ123:AZ128"/>
    <mergeCell ref="BA123:BA128"/>
    <mergeCell ref="BU123:BU128"/>
    <mergeCell ref="BV123:BV128"/>
    <mergeCell ref="BW123:BW128"/>
    <mergeCell ref="BX123:BX128"/>
    <mergeCell ref="AT123:AT128"/>
    <mergeCell ref="AU123:AU128"/>
    <mergeCell ref="AV123:AV128"/>
    <mergeCell ref="AW123:AW128"/>
    <mergeCell ref="AX123:AX128"/>
    <mergeCell ref="AY123:AY128"/>
    <mergeCell ref="X123:X128"/>
    <mergeCell ref="Y123:Y128"/>
    <mergeCell ref="Z123:Z128"/>
    <mergeCell ref="AA123:AA128"/>
    <mergeCell ref="AR123:AR128"/>
    <mergeCell ref="AS123:AS128"/>
    <mergeCell ref="R123:R128"/>
    <mergeCell ref="S123:S128"/>
    <mergeCell ref="T123:T128"/>
    <mergeCell ref="U123:U128"/>
    <mergeCell ref="V123:V128"/>
    <mergeCell ref="W123:W128"/>
    <mergeCell ref="L123:L128"/>
    <mergeCell ref="M123:M128"/>
    <mergeCell ref="N123:N128"/>
    <mergeCell ref="O123:O128"/>
    <mergeCell ref="P123:P128"/>
    <mergeCell ref="Q123:Q128"/>
    <mergeCell ref="BY117:BY122"/>
    <mergeCell ref="BZ117:BZ122"/>
    <mergeCell ref="D123:D128"/>
    <mergeCell ref="E123:E128"/>
    <mergeCell ref="F123:F128"/>
    <mergeCell ref="G123:G128"/>
    <mergeCell ref="H123:H128"/>
    <mergeCell ref="I123:I128"/>
    <mergeCell ref="J123:J128"/>
    <mergeCell ref="K123:K128"/>
    <mergeCell ref="AZ117:AZ122"/>
    <mergeCell ref="BA117:BA122"/>
    <mergeCell ref="BU117:BU122"/>
    <mergeCell ref="BV117:BV122"/>
    <mergeCell ref="BW117:BW122"/>
    <mergeCell ref="BX117:BX122"/>
    <mergeCell ref="AT117:AT122"/>
    <mergeCell ref="AU117:AU122"/>
    <mergeCell ref="AV117:AV122"/>
    <mergeCell ref="AW117:AW122"/>
    <mergeCell ref="AX117:AX122"/>
    <mergeCell ref="AY117:AY122"/>
    <mergeCell ref="X117:X122"/>
    <mergeCell ref="Y117:Y122"/>
    <mergeCell ref="Z117:Z122"/>
    <mergeCell ref="AA117:AA122"/>
    <mergeCell ref="AR117:AR122"/>
    <mergeCell ref="AS117:AS122"/>
    <mergeCell ref="R117:R122"/>
    <mergeCell ref="S117:S122"/>
    <mergeCell ref="T117:T122"/>
    <mergeCell ref="U117:U122"/>
    <mergeCell ref="V117:V122"/>
    <mergeCell ref="W117:W122"/>
    <mergeCell ref="L117:L122"/>
    <mergeCell ref="M117:M122"/>
    <mergeCell ref="N117:N122"/>
    <mergeCell ref="O117:O122"/>
    <mergeCell ref="P117:P122"/>
    <mergeCell ref="Q117:Q122"/>
    <mergeCell ref="BY111:BY116"/>
    <mergeCell ref="W111:W116"/>
    <mergeCell ref="L111:L116"/>
    <mergeCell ref="M111:M116"/>
    <mergeCell ref="N111:N116"/>
    <mergeCell ref="O111:O116"/>
    <mergeCell ref="P111:P116"/>
    <mergeCell ref="Q111:Q116"/>
    <mergeCell ref="BZ111:BZ116"/>
    <mergeCell ref="D117:D122"/>
    <mergeCell ref="E117:E122"/>
    <mergeCell ref="F117:F122"/>
    <mergeCell ref="G117:G122"/>
    <mergeCell ref="H117:H122"/>
    <mergeCell ref="I117:I122"/>
    <mergeCell ref="J117:J122"/>
    <mergeCell ref="K117:K122"/>
    <mergeCell ref="AZ111:AZ116"/>
    <mergeCell ref="BA111:BA116"/>
    <mergeCell ref="BU111:BU116"/>
    <mergeCell ref="BV111:BV116"/>
    <mergeCell ref="BW111:BW116"/>
    <mergeCell ref="BX111:BX116"/>
    <mergeCell ref="AT111:AT116"/>
    <mergeCell ref="AU111:AU116"/>
    <mergeCell ref="AV111:AV116"/>
    <mergeCell ref="AW111:AW116"/>
    <mergeCell ref="AX111:AX116"/>
    <mergeCell ref="AY111:AY116"/>
    <mergeCell ref="X111:X116"/>
    <mergeCell ref="Y111:Y116"/>
    <mergeCell ref="Z111:Z116"/>
    <mergeCell ref="AA111:AA116"/>
    <mergeCell ref="AR111:AR116"/>
    <mergeCell ref="AS111:AS116"/>
    <mergeCell ref="R111:R116"/>
    <mergeCell ref="S111:S116"/>
    <mergeCell ref="T111:T116"/>
    <mergeCell ref="U111:U116"/>
    <mergeCell ref="V111:V116"/>
    <mergeCell ref="BY105:BY110"/>
    <mergeCell ref="BZ105:BZ110"/>
    <mergeCell ref="D111:D116"/>
    <mergeCell ref="E111:E116"/>
    <mergeCell ref="F111:F116"/>
    <mergeCell ref="G111:G116"/>
    <mergeCell ref="H111:H116"/>
    <mergeCell ref="I111:I116"/>
    <mergeCell ref="J111:J116"/>
    <mergeCell ref="K111:K116"/>
    <mergeCell ref="AZ105:AZ110"/>
    <mergeCell ref="BA105:BA110"/>
    <mergeCell ref="BU105:BU110"/>
    <mergeCell ref="BV105:BV110"/>
    <mergeCell ref="BW105:BW110"/>
    <mergeCell ref="BX105:BX110"/>
    <mergeCell ref="AT105:AT110"/>
    <mergeCell ref="AU105:AU110"/>
    <mergeCell ref="AV105:AV110"/>
    <mergeCell ref="AW105:AW110"/>
    <mergeCell ref="AX105:AX110"/>
    <mergeCell ref="AY105:AY110"/>
    <mergeCell ref="X105:X110"/>
    <mergeCell ref="Y105:Y110"/>
    <mergeCell ref="Z105:Z110"/>
    <mergeCell ref="AA105:AA110"/>
    <mergeCell ref="AR105:AR110"/>
    <mergeCell ref="AS105:AS110"/>
    <mergeCell ref="R105:R110"/>
    <mergeCell ref="S105:S110"/>
    <mergeCell ref="T105:T110"/>
    <mergeCell ref="U105:U110"/>
    <mergeCell ref="V105:V110"/>
    <mergeCell ref="W105:W110"/>
    <mergeCell ref="L105:L110"/>
    <mergeCell ref="M105:M110"/>
    <mergeCell ref="N105:N110"/>
    <mergeCell ref="O105:O110"/>
    <mergeCell ref="P105:P110"/>
    <mergeCell ref="Q105:Q110"/>
    <mergeCell ref="BY99:BY104"/>
    <mergeCell ref="BZ99:BZ104"/>
    <mergeCell ref="D105:D110"/>
    <mergeCell ref="E105:E110"/>
    <mergeCell ref="F105:F110"/>
    <mergeCell ref="G105:G110"/>
    <mergeCell ref="H105:H110"/>
    <mergeCell ref="I105:I110"/>
    <mergeCell ref="J105:J110"/>
    <mergeCell ref="K105:K110"/>
    <mergeCell ref="AZ99:AZ104"/>
    <mergeCell ref="BA99:BA104"/>
    <mergeCell ref="BU99:BU104"/>
    <mergeCell ref="BV99:BV104"/>
    <mergeCell ref="BW99:BW104"/>
    <mergeCell ref="BX99:BX104"/>
    <mergeCell ref="AT99:AT104"/>
    <mergeCell ref="AU99:AU104"/>
    <mergeCell ref="AV99:AV104"/>
    <mergeCell ref="AW99:AW104"/>
    <mergeCell ref="AX99:AX104"/>
    <mergeCell ref="AY99:AY104"/>
    <mergeCell ref="X99:X104"/>
    <mergeCell ref="Y99:Y104"/>
    <mergeCell ref="Z99:Z104"/>
    <mergeCell ref="AA99:AA104"/>
    <mergeCell ref="AR99:AR104"/>
    <mergeCell ref="AS99:AS104"/>
    <mergeCell ref="R99:R104"/>
    <mergeCell ref="S99:S104"/>
    <mergeCell ref="T99:T104"/>
    <mergeCell ref="U99:U104"/>
    <mergeCell ref="V99:V104"/>
    <mergeCell ref="W99:W104"/>
    <mergeCell ref="L99:L104"/>
    <mergeCell ref="M99:M104"/>
    <mergeCell ref="N99:N104"/>
    <mergeCell ref="O99:O104"/>
    <mergeCell ref="P99:P104"/>
    <mergeCell ref="Q99:Q104"/>
    <mergeCell ref="BY93:BY98"/>
    <mergeCell ref="W93:W98"/>
    <mergeCell ref="L93:L98"/>
    <mergeCell ref="M93:M98"/>
    <mergeCell ref="N93:N98"/>
    <mergeCell ref="O93:O98"/>
    <mergeCell ref="P93:P98"/>
    <mergeCell ref="Q93:Q98"/>
    <mergeCell ref="BZ93:BZ98"/>
    <mergeCell ref="D99:D104"/>
    <mergeCell ref="E99:E104"/>
    <mergeCell ref="F99:F104"/>
    <mergeCell ref="G99:G104"/>
    <mergeCell ref="H99:H104"/>
    <mergeCell ref="I99:I104"/>
    <mergeCell ref="J99:J104"/>
    <mergeCell ref="K99:K104"/>
    <mergeCell ref="AZ93:AZ98"/>
    <mergeCell ref="BA93:BA98"/>
    <mergeCell ref="BU93:BU98"/>
    <mergeCell ref="BV93:BV98"/>
    <mergeCell ref="BW93:BW98"/>
    <mergeCell ref="BX93:BX98"/>
    <mergeCell ref="AT93:AT98"/>
    <mergeCell ref="AU93:AU98"/>
    <mergeCell ref="AV93:AV98"/>
    <mergeCell ref="AW93:AW98"/>
    <mergeCell ref="AX93:AX98"/>
    <mergeCell ref="AY93:AY98"/>
    <mergeCell ref="X93:X98"/>
    <mergeCell ref="Y93:Y98"/>
    <mergeCell ref="Z93:Z98"/>
    <mergeCell ref="AA93:AA98"/>
    <mergeCell ref="AR93:AR98"/>
    <mergeCell ref="AS93:AS98"/>
    <mergeCell ref="R93:R98"/>
    <mergeCell ref="S93:S98"/>
    <mergeCell ref="T93:T98"/>
    <mergeCell ref="U93:U98"/>
    <mergeCell ref="V93:V98"/>
    <mergeCell ref="BY87:BY92"/>
    <mergeCell ref="BZ87:BZ92"/>
    <mergeCell ref="D93:D98"/>
    <mergeCell ref="E93:E98"/>
    <mergeCell ref="F93:F98"/>
    <mergeCell ref="G93:G98"/>
    <mergeCell ref="H93:H98"/>
    <mergeCell ref="I93:I98"/>
    <mergeCell ref="J93:J98"/>
    <mergeCell ref="K93:K98"/>
    <mergeCell ref="AZ87:AZ92"/>
    <mergeCell ref="BA87:BA92"/>
    <mergeCell ref="BU87:BU92"/>
    <mergeCell ref="BV87:BV92"/>
    <mergeCell ref="BW87:BW92"/>
    <mergeCell ref="BX87:BX92"/>
    <mergeCell ref="AT87:AT92"/>
    <mergeCell ref="AU87:AU92"/>
    <mergeCell ref="AV87:AV92"/>
    <mergeCell ref="AW87:AW92"/>
    <mergeCell ref="AX87:AX92"/>
    <mergeCell ref="AY87:AY92"/>
    <mergeCell ref="X87:X92"/>
    <mergeCell ref="Y87:Y92"/>
    <mergeCell ref="Z87:Z92"/>
    <mergeCell ref="AA87:AA92"/>
    <mergeCell ref="AR87:AR92"/>
    <mergeCell ref="AS87:AS92"/>
    <mergeCell ref="R87:R92"/>
    <mergeCell ref="S87:S92"/>
    <mergeCell ref="T87:T92"/>
    <mergeCell ref="U87:U92"/>
    <mergeCell ref="V87:V92"/>
    <mergeCell ref="W87:W92"/>
    <mergeCell ref="L87:L92"/>
    <mergeCell ref="M87:M92"/>
    <mergeCell ref="N87:N92"/>
    <mergeCell ref="O87:O92"/>
    <mergeCell ref="P87:P92"/>
    <mergeCell ref="Q87:Q92"/>
    <mergeCell ref="BY81:BY86"/>
    <mergeCell ref="BZ81:BZ86"/>
    <mergeCell ref="D87:D92"/>
    <mergeCell ref="E87:E92"/>
    <mergeCell ref="F87:F92"/>
    <mergeCell ref="G87:G92"/>
    <mergeCell ref="H87:H92"/>
    <mergeCell ref="I87:I92"/>
    <mergeCell ref="J87:J92"/>
    <mergeCell ref="K87:K92"/>
    <mergeCell ref="AZ81:AZ86"/>
    <mergeCell ref="BA81:BA86"/>
    <mergeCell ref="BU81:BU86"/>
    <mergeCell ref="BV81:BV86"/>
    <mergeCell ref="BW81:BW86"/>
    <mergeCell ref="BX81:BX86"/>
    <mergeCell ref="AT81:AT86"/>
    <mergeCell ref="AU81:AU86"/>
    <mergeCell ref="AV81:AV86"/>
    <mergeCell ref="AW81:AW86"/>
    <mergeCell ref="AX81:AX86"/>
    <mergeCell ref="AY81:AY86"/>
    <mergeCell ref="X81:X86"/>
    <mergeCell ref="Y81:Y86"/>
    <mergeCell ref="Z81:Z86"/>
    <mergeCell ref="AA81:AA86"/>
    <mergeCell ref="AR81:AR86"/>
    <mergeCell ref="AS81:AS86"/>
    <mergeCell ref="R81:R86"/>
    <mergeCell ref="S81:S86"/>
    <mergeCell ref="T81:T86"/>
    <mergeCell ref="U81:U86"/>
    <mergeCell ref="V81:V86"/>
    <mergeCell ref="W81:W86"/>
    <mergeCell ref="L81:L86"/>
    <mergeCell ref="M81:M86"/>
    <mergeCell ref="N81:N86"/>
    <mergeCell ref="O81:O86"/>
    <mergeCell ref="P81:P86"/>
    <mergeCell ref="Q81:Q86"/>
    <mergeCell ref="BY75:BY80"/>
    <mergeCell ref="W75:W80"/>
    <mergeCell ref="L75:L80"/>
    <mergeCell ref="M75:M80"/>
    <mergeCell ref="N75:N80"/>
    <mergeCell ref="O75:O80"/>
    <mergeCell ref="P75:P80"/>
    <mergeCell ref="Q75:Q80"/>
    <mergeCell ref="BZ75:BZ80"/>
    <mergeCell ref="D81:D86"/>
    <mergeCell ref="E81:E86"/>
    <mergeCell ref="F81:F86"/>
    <mergeCell ref="G81:G86"/>
    <mergeCell ref="H81:H86"/>
    <mergeCell ref="I81:I86"/>
    <mergeCell ref="J81:J86"/>
    <mergeCell ref="K81:K86"/>
    <mergeCell ref="AZ75:AZ80"/>
    <mergeCell ref="BA75:BA80"/>
    <mergeCell ref="BU75:BU80"/>
    <mergeCell ref="BV75:BV80"/>
    <mergeCell ref="BW75:BW80"/>
    <mergeCell ref="BX75:BX80"/>
    <mergeCell ref="AT75:AT80"/>
    <mergeCell ref="AU75:AU80"/>
    <mergeCell ref="AV75:AV80"/>
    <mergeCell ref="AW75:AW80"/>
    <mergeCell ref="AX75:AX80"/>
    <mergeCell ref="AY75:AY80"/>
    <mergeCell ref="X75:X80"/>
    <mergeCell ref="Y75:Y80"/>
    <mergeCell ref="Z75:Z80"/>
    <mergeCell ref="AA75:AA80"/>
    <mergeCell ref="AR75:AR80"/>
    <mergeCell ref="AS75:AS80"/>
    <mergeCell ref="R75:R80"/>
    <mergeCell ref="S75:S80"/>
    <mergeCell ref="T75:T80"/>
    <mergeCell ref="U75:U80"/>
    <mergeCell ref="V75:V80"/>
    <mergeCell ref="BY69:BY74"/>
    <mergeCell ref="BZ69:BZ74"/>
    <mergeCell ref="D75:D80"/>
    <mergeCell ref="E75:E80"/>
    <mergeCell ref="F75:F80"/>
    <mergeCell ref="G75:G80"/>
    <mergeCell ref="H75:H80"/>
    <mergeCell ref="I75:I80"/>
    <mergeCell ref="J75:J80"/>
    <mergeCell ref="K75:K80"/>
    <mergeCell ref="AZ69:AZ74"/>
    <mergeCell ref="BA69:BA74"/>
    <mergeCell ref="BU69:BU74"/>
    <mergeCell ref="BV69:BV74"/>
    <mergeCell ref="BW69:BW74"/>
    <mergeCell ref="BX69:BX74"/>
    <mergeCell ref="AT69:AT74"/>
    <mergeCell ref="AU69:AU74"/>
    <mergeCell ref="AV69:AV74"/>
    <mergeCell ref="AW69:AW74"/>
    <mergeCell ref="AX69:AX74"/>
    <mergeCell ref="AY69:AY74"/>
    <mergeCell ref="X69:X74"/>
    <mergeCell ref="Y69:Y74"/>
    <mergeCell ref="Z69:Z74"/>
    <mergeCell ref="AA69:AA74"/>
    <mergeCell ref="AR69:AR74"/>
    <mergeCell ref="AS69:AS74"/>
    <mergeCell ref="R69:R74"/>
    <mergeCell ref="S69:S74"/>
    <mergeCell ref="T69:T74"/>
    <mergeCell ref="U69:U74"/>
    <mergeCell ref="V69:V74"/>
    <mergeCell ref="W69:W74"/>
    <mergeCell ref="L69:L74"/>
    <mergeCell ref="M69:M74"/>
    <mergeCell ref="N69:N74"/>
    <mergeCell ref="O69:O74"/>
    <mergeCell ref="P69:P74"/>
    <mergeCell ref="Q69:Q74"/>
    <mergeCell ref="F69:F74"/>
    <mergeCell ref="G69:G74"/>
    <mergeCell ref="H69:H74"/>
    <mergeCell ref="I69:I74"/>
    <mergeCell ref="J69:J74"/>
    <mergeCell ref="K69:K74"/>
    <mergeCell ref="BV63:BV68"/>
    <mergeCell ref="BW63:BW68"/>
    <mergeCell ref="BX63:BX68"/>
    <mergeCell ref="J63:J68"/>
    <mergeCell ref="K63:K68"/>
    <mergeCell ref="L63:L68"/>
    <mergeCell ref="M63:M68"/>
    <mergeCell ref="N63:N68"/>
    <mergeCell ref="BY63:BY68"/>
    <mergeCell ref="BZ63:BZ68"/>
    <mergeCell ref="A69:A164"/>
    <mergeCell ref="B69:B164"/>
    <mergeCell ref="C69:C164"/>
    <mergeCell ref="D69:D74"/>
    <mergeCell ref="E69:E74"/>
    <mergeCell ref="AW63:AW68"/>
    <mergeCell ref="AX63:AX68"/>
    <mergeCell ref="AY63:AY68"/>
    <mergeCell ref="AZ63:AZ68"/>
    <mergeCell ref="BA63:BA68"/>
    <mergeCell ref="BU63:BU68"/>
    <mergeCell ref="AA63:AA68"/>
    <mergeCell ref="AR63:AR68"/>
    <mergeCell ref="AS63:AS68"/>
    <mergeCell ref="AT63:AT68"/>
    <mergeCell ref="AU63:AU68"/>
    <mergeCell ref="AV63:AV68"/>
    <mergeCell ref="U63:U68"/>
    <mergeCell ref="V63:V68"/>
    <mergeCell ref="W63:W68"/>
    <mergeCell ref="X63:X68"/>
    <mergeCell ref="Y63:Y68"/>
    <mergeCell ref="Z63:Z68"/>
    <mergeCell ref="O63:O68"/>
    <mergeCell ref="P63:P68"/>
    <mergeCell ref="Q63:Q68"/>
    <mergeCell ref="R63:R68"/>
    <mergeCell ref="S63:S68"/>
    <mergeCell ref="T63:T68"/>
    <mergeCell ref="I63:I68"/>
    <mergeCell ref="BV57:BV62"/>
    <mergeCell ref="BW57:BW62"/>
    <mergeCell ref="BX57:BX62"/>
    <mergeCell ref="BY57:BY62"/>
    <mergeCell ref="BZ57:BZ62"/>
    <mergeCell ref="D63:D68"/>
    <mergeCell ref="E63:E68"/>
    <mergeCell ref="F63:F68"/>
    <mergeCell ref="G63:G68"/>
    <mergeCell ref="H63:H68"/>
    <mergeCell ref="AW57:AW62"/>
    <mergeCell ref="AX57:AX62"/>
    <mergeCell ref="AY57:AY62"/>
    <mergeCell ref="AZ57:AZ62"/>
    <mergeCell ref="BA57:BA62"/>
    <mergeCell ref="BU57:BU62"/>
    <mergeCell ref="AA57:AA62"/>
    <mergeCell ref="AR57:AR62"/>
    <mergeCell ref="AS57:AS62"/>
    <mergeCell ref="AT57:AT62"/>
    <mergeCell ref="AU57:AU62"/>
    <mergeCell ref="AV57:AV62"/>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BV51:BV56"/>
    <mergeCell ref="BW51:BW56"/>
    <mergeCell ref="BX51:BX56"/>
    <mergeCell ref="BY51:BY56"/>
    <mergeCell ref="BZ51:BZ56"/>
    <mergeCell ref="D57:D62"/>
    <mergeCell ref="E57:E62"/>
    <mergeCell ref="F57:F62"/>
    <mergeCell ref="G57:G62"/>
    <mergeCell ref="H57:H62"/>
    <mergeCell ref="AW51:AW56"/>
    <mergeCell ref="AX51:AX56"/>
    <mergeCell ref="AY51:AY56"/>
    <mergeCell ref="AZ51:AZ56"/>
    <mergeCell ref="BA51:BA56"/>
    <mergeCell ref="BU51:BU56"/>
    <mergeCell ref="AA51:AA56"/>
    <mergeCell ref="AR51:AR56"/>
    <mergeCell ref="AS51:AS56"/>
    <mergeCell ref="AT51:AT56"/>
    <mergeCell ref="AU51:AU56"/>
    <mergeCell ref="AV51:AV56"/>
    <mergeCell ref="U51:U56"/>
    <mergeCell ref="V51:V56"/>
    <mergeCell ref="W51:W56"/>
    <mergeCell ref="X51:X56"/>
    <mergeCell ref="Y51:Y56"/>
    <mergeCell ref="Z51:Z56"/>
    <mergeCell ref="O51:O56"/>
    <mergeCell ref="P51:P56"/>
    <mergeCell ref="Q51:Q56"/>
    <mergeCell ref="R51:R56"/>
    <mergeCell ref="S51:S56"/>
    <mergeCell ref="T51:T56"/>
    <mergeCell ref="I51:I56"/>
    <mergeCell ref="J51:J56"/>
    <mergeCell ref="K51:K56"/>
    <mergeCell ref="L51:L56"/>
    <mergeCell ref="M51:M56"/>
    <mergeCell ref="N51:N56"/>
    <mergeCell ref="BV45:BV50"/>
    <mergeCell ref="T45:T50"/>
    <mergeCell ref="I45:I50"/>
    <mergeCell ref="J45:J50"/>
    <mergeCell ref="K45:K50"/>
    <mergeCell ref="L45:L50"/>
    <mergeCell ref="M45:M50"/>
    <mergeCell ref="N45:N50"/>
    <mergeCell ref="BW45:BW50"/>
    <mergeCell ref="BX45:BX50"/>
    <mergeCell ref="BY45:BY50"/>
    <mergeCell ref="BZ45:BZ50"/>
    <mergeCell ref="D51:D56"/>
    <mergeCell ref="E51:E56"/>
    <mergeCell ref="F51:F56"/>
    <mergeCell ref="G51:G56"/>
    <mergeCell ref="H51:H56"/>
    <mergeCell ref="AW45:AW50"/>
    <mergeCell ref="AX45:AX50"/>
    <mergeCell ref="AY45:AY50"/>
    <mergeCell ref="AZ45:AZ50"/>
    <mergeCell ref="BA45:BA50"/>
    <mergeCell ref="BU45:BU50"/>
    <mergeCell ref="AA45:AA50"/>
    <mergeCell ref="AR45:AR50"/>
    <mergeCell ref="AS45:AS50"/>
    <mergeCell ref="AT45:AT50"/>
    <mergeCell ref="AU45:AU50"/>
    <mergeCell ref="AV45:AV50"/>
    <mergeCell ref="U45:U50"/>
    <mergeCell ref="V45:V50"/>
    <mergeCell ref="W45:W50"/>
    <mergeCell ref="X45:X50"/>
    <mergeCell ref="Y45:Y50"/>
    <mergeCell ref="Z45:Z50"/>
    <mergeCell ref="O45:O50"/>
    <mergeCell ref="P45:P50"/>
    <mergeCell ref="Q45:Q50"/>
    <mergeCell ref="R45:R50"/>
    <mergeCell ref="S45:S50"/>
    <mergeCell ref="BY39:BY44"/>
    <mergeCell ref="BZ39:BZ44"/>
    <mergeCell ref="A45:A68"/>
    <mergeCell ref="B45:B68"/>
    <mergeCell ref="C45:C68"/>
    <mergeCell ref="D45:D50"/>
    <mergeCell ref="E45:E50"/>
    <mergeCell ref="F45:F50"/>
    <mergeCell ref="G45:G50"/>
    <mergeCell ref="H45:H50"/>
    <mergeCell ref="AZ39:AZ44"/>
    <mergeCell ref="BA39:BA44"/>
    <mergeCell ref="BU39:BU44"/>
    <mergeCell ref="BV39:BV44"/>
    <mergeCell ref="BW39:BW44"/>
    <mergeCell ref="BX39:BX44"/>
    <mergeCell ref="AT39:AT44"/>
    <mergeCell ref="AU39:AU44"/>
    <mergeCell ref="AV39:AV44"/>
    <mergeCell ref="AW39:AW44"/>
    <mergeCell ref="AX39:AX44"/>
    <mergeCell ref="AY39:AY44"/>
    <mergeCell ref="X39:X44"/>
    <mergeCell ref="Y39:Y44"/>
    <mergeCell ref="Z39:Z44"/>
    <mergeCell ref="AA39:AA44"/>
    <mergeCell ref="AR39:AR44"/>
    <mergeCell ref="AS39:AS44"/>
    <mergeCell ref="R39:R44"/>
    <mergeCell ref="S39:S44"/>
    <mergeCell ref="T39:T44"/>
    <mergeCell ref="U39:U44"/>
    <mergeCell ref="V39:V44"/>
    <mergeCell ref="W39:W44"/>
    <mergeCell ref="L39:L44"/>
    <mergeCell ref="M39:M44"/>
    <mergeCell ref="N39:N44"/>
    <mergeCell ref="O39:O44"/>
    <mergeCell ref="P39:P44"/>
    <mergeCell ref="Q39:Q44"/>
    <mergeCell ref="BY33:BY38"/>
    <mergeCell ref="BZ33:BZ38"/>
    <mergeCell ref="D39:D44"/>
    <mergeCell ref="E39:E44"/>
    <mergeCell ref="F39:F44"/>
    <mergeCell ref="G39:G44"/>
    <mergeCell ref="H39:H44"/>
    <mergeCell ref="I39:I44"/>
    <mergeCell ref="J39:J44"/>
    <mergeCell ref="K39:K44"/>
    <mergeCell ref="AZ33:AZ38"/>
    <mergeCell ref="BA33:BA38"/>
    <mergeCell ref="BU33:BU38"/>
    <mergeCell ref="BV33:BV38"/>
    <mergeCell ref="BW33:BW38"/>
    <mergeCell ref="BX33:BX38"/>
    <mergeCell ref="AT33:AT38"/>
    <mergeCell ref="AU33:AU38"/>
    <mergeCell ref="AV33:AV38"/>
    <mergeCell ref="AW33:AW38"/>
    <mergeCell ref="AX33:AX38"/>
    <mergeCell ref="AY33:AY38"/>
    <mergeCell ref="X33:X38"/>
    <mergeCell ref="Y33:Y38"/>
    <mergeCell ref="Z33:Z38"/>
    <mergeCell ref="AA33:AA38"/>
    <mergeCell ref="AR33:AR38"/>
    <mergeCell ref="AS33:AS38"/>
    <mergeCell ref="R33:R38"/>
    <mergeCell ref="S33:S38"/>
    <mergeCell ref="T33:T38"/>
    <mergeCell ref="U33:U38"/>
    <mergeCell ref="V33:V38"/>
    <mergeCell ref="W33:W38"/>
    <mergeCell ref="L33:L38"/>
    <mergeCell ref="M33:M38"/>
    <mergeCell ref="N33:N38"/>
    <mergeCell ref="O33:O38"/>
    <mergeCell ref="P33:P38"/>
    <mergeCell ref="Q33:Q38"/>
    <mergeCell ref="BY27:BY32"/>
    <mergeCell ref="W27:W32"/>
    <mergeCell ref="L27:L32"/>
    <mergeCell ref="M27:M32"/>
    <mergeCell ref="N27:N32"/>
    <mergeCell ref="O27:O32"/>
    <mergeCell ref="P27:P32"/>
    <mergeCell ref="Q27:Q32"/>
    <mergeCell ref="BZ27:BZ32"/>
    <mergeCell ref="D33:D38"/>
    <mergeCell ref="E33:E38"/>
    <mergeCell ref="F33:F38"/>
    <mergeCell ref="G33:G38"/>
    <mergeCell ref="H33:H38"/>
    <mergeCell ref="I33:I38"/>
    <mergeCell ref="J33:J38"/>
    <mergeCell ref="K33:K38"/>
    <mergeCell ref="AZ27:AZ32"/>
    <mergeCell ref="BA27:BA32"/>
    <mergeCell ref="BU27:BU32"/>
    <mergeCell ref="BV27:BV32"/>
    <mergeCell ref="BW27:BW32"/>
    <mergeCell ref="BX27:BX32"/>
    <mergeCell ref="AT27:AT32"/>
    <mergeCell ref="AU27:AU32"/>
    <mergeCell ref="AV27:AV32"/>
    <mergeCell ref="AW27:AW32"/>
    <mergeCell ref="AX27:AX32"/>
    <mergeCell ref="AY27:AY32"/>
    <mergeCell ref="X27:X32"/>
    <mergeCell ref="Y27:Y32"/>
    <mergeCell ref="Z27:Z32"/>
    <mergeCell ref="AA27:AA32"/>
    <mergeCell ref="AR27:AR32"/>
    <mergeCell ref="AS27:AS32"/>
    <mergeCell ref="R27:R32"/>
    <mergeCell ref="S27:S32"/>
    <mergeCell ref="T27:T32"/>
    <mergeCell ref="U27:U32"/>
    <mergeCell ref="V27:V32"/>
    <mergeCell ref="D27:D32"/>
    <mergeCell ref="E27:E32"/>
    <mergeCell ref="F27:F32"/>
    <mergeCell ref="G27:G32"/>
    <mergeCell ref="H27:H32"/>
    <mergeCell ref="I27:I32"/>
    <mergeCell ref="J27:J32"/>
    <mergeCell ref="K27:K32"/>
    <mergeCell ref="AZ21:AZ26"/>
    <mergeCell ref="BA21:BA26"/>
    <mergeCell ref="BU21:BU26"/>
    <mergeCell ref="BV21:BV26"/>
    <mergeCell ref="BW21:BW26"/>
    <mergeCell ref="BX21:BX26"/>
    <mergeCell ref="AT21:AT26"/>
    <mergeCell ref="AU21:AU26"/>
    <mergeCell ref="AV21:AV26"/>
    <mergeCell ref="AW21:AW26"/>
    <mergeCell ref="AX21:AX26"/>
    <mergeCell ref="AY21:AY26"/>
    <mergeCell ref="X21:X26"/>
    <mergeCell ref="Y21:Y26"/>
    <mergeCell ref="Z21:Z26"/>
    <mergeCell ref="AA21:AA26"/>
    <mergeCell ref="AR21:AR26"/>
    <mergeCell ref="AS21:AS26"/>
    <mergeCell ref="R21:R26"/>
    <mergeCell ref="S21:S26"/>
    <mergeCell ref="T21:T26"/>
    <mergeCell ref="U21:U26"/>
    <mergeCell ref="BZ15:BZ20"/>
    <mergeCell ref="D21:D26"/>
    <mergeCell ref="E21:E26"/>
    <mergeCell ref="F21:F26"/>
    <mergeCell ref="G21:G26"/>
    <mergeCell ref="H21:H26"/>
    <mergeCell ref="I21:I26"/>
    <mergeCell ref="J21:J26"/>
    <mergeCell ref="K21:K26"/>
    <mergeCell ref="AZ15:AZ20"/>
    <mergeCell ref="BA15:BA20"/>
    <mergeCell ref="BU15:BU20"/>
    <mergeCell ref="BV15:BV20"/>
    <mergeCell ref="BW15:BW20"/>
    <mergeCell ref="BX15:BX20"/>
    <mergeCell ref="AT15:AT20"/>
    <mergeCell ref="AU15:AU20"/>
    <mergeCell ref="AV15:AV20"/>
    <mergeCell ref="AW15:AW20"/>
    <mergeCell ref="AX15:AX20"/>
    <mergeCell ref="AY15:AY20"/>
    <mergeCell ref="X15:X20"/>
    <mergeCell ref="Y15:Y20"/>
    <mergeCell ref="BY21:BY26"/>
    <mergeCell ref="BZ21:BZ26"/>
    <mergeCell ref="N15:N20"/>
    <mergeCell ref="O15:O20"/>
    <mergeCell ref="P15:P20"/>
    <mergeCell ref="Q15:Q20"/>
    <mergeCell ref="BY9:BY14"/>
    <mergeCell ref="W9:W14"/>
    <mergeCell ref="L9:L14"/>
    <mergeCell ref="M9:M14"/>
    <mergeCell ref="N9:N14"/>
    <mergeCell ref="O9:O14"/>
    <mergeCell ref="P9:P14"/>
    <mergeCell ref="Q9:Q14"/>
    <mergeCell ref="V21:V26"/>
    <mergeCell ref="W21:W26"/>
    <mergeCell ref="L21:L26"/>
    <mergeCell ref="M21:M26"/>
    <mergeCell ref="N21:N26"/>
    <mergeCell ref="O21:O26"/>
    <mergeCell ref="P21:P26"/>
    <mergeCell ref="Q21:Q26"/>
    <mergeCell ref="BY15:BY20"/>
    <mergeCell ref="BZ9:BZ14"/>
    <mergeCell ref="D15:D20"/>
    <mergeCell ref="E15:E20"/>
    <mergeCell ref="F15:F20"/>
    <mergeCell ref="G15:G20"/>
    <mergeCell ref="H15:H20"/>
    <mergeCell ref="I15:I20"/>
    <mergeCell ref="J15:J20"/>
    <mergeCell ref="K15:K20"/>
    <mergeCell ref="AZ9:AZ14"/>
    <mergeCell ref="BA9:BA14"/>
    <mergeCell ref="BU9:BU14"/>
    <mergeCell ref="BV9:BV14"/>
    <mergeCell ref="BW9:BW14"/>
    <mergeCell ref="BX9:BX14"/>
    <mergeCell ref="AT9:AT14"/>
    <mergeCell ref="AU9:AU14"/>
    <mergeCell ref="AV9:AV14"/>
    <mergeCell ref="AW9:AW14"/>
    <mergeCell ref="AX9:AX14"/>
    <mergeCell ref="AY9:AY14"/>
    <mergeCell ref="X9:X14"/>
    <mergeCell ref="Y9:Y14"/>
    <mergeCell ref="Z9:Z14"/>
    <mergeCell ref="AA9:AA14"/>
    <mergeCell ref="AR9:AR14"/>
    <mergeCell ref="AS9:AS14"/>
    <mergeCell ref="R9:R14"/>
    <mergeCell ref="S9:S14"/>
    <mergeCell ref="T9:T14"/>
    <mergeCell ref="U9:U14"/>
    <mergeCell ref="V9:V14"/>
    <mergeCell ref="F9:F14"/>
    <mergeCell ref="G9:G14"/>
    <mergeCell ref="H9:H14"/>
    <mergeCell ref="I9:I14"/>
    <mergeCell ref="J9:J14"/>
    <mergeCell ref="K9:K14"/>
    <mergeCell ref="X8:Y8"/>
    <mergeCell ref="AG8:AH8"/>
    <mergeCell ref="AI8:AJ8"/>
    <mergeCell ref="AT8:AU8"/>
    <mergeCell ref="AW8:AX8"/>
    <mergeCell ref="A9:A44"/>
    <mergeCell ref="B9:B44"/>
    <mergeCell ref="C9:C44"/>
    <mergeCell ref="D9:D14"/>
    <mergeCell ref="E9:E14"/>
    <mergeCell ref="BY6:BY8"/>
    <mergeCell ref="A6:A8"/>
    <mergeCell ref="B6:B8"/>
    <mergeCell ref="C6:C8"/>
    <mergeCell ref="Z15:Z20"/>
    <mergeCell ref="AA15:AA20"/>
    <mergeCell ref="AR15:AR20"/>
    <mergeCell ref="AS15:AS20"/>
    <mergeCell ref="R15:R20"/>
    <mergeCell ref="S15:S20"/>
    <mergeCell ref="T15:T20"/>
    <mergeCell ref="U15:U20"/>
    <mergeCell ref="V15:V20"/>
    <mergeCell ref="W15:W20"/>
    <mergeCell ref="L15:L20"/>
    <mergeCell ref="M15:M20"/>
    <mergeCell ref="A1:G1"/>
    <mergeCell ref="BY1:BZ4"/>
    <mergeCell ref="J2:J3"/>
    <mergeCell ref="A5:BJ5"/>
    <mergeCell ref="BK5:BX5"/>
    <mergeCell ref="BZ6:BZ8"/>
    <mergeCell ref="P7:Q7"/>
    <mergeCell ref="R7:S7"/>
    <mergeCell ref="T7:Y7"/>
    <mergeCell ref="AB7:AE7"/>
    <mergeCell ref="AG7:AQ7"/>
    <mergeCell ref="AS7:AU7"/>
    <mergeCell ref="AV7:AX7"/>
    <mergeCell ref="BE7:BH7"/>
    <mergeCell ref="AR6:AR8"/>
    <mergeCell ref="AS6:BA6"/>
    <mergeCell ref="BB6:BJ6"/>
    <mergeCell ref="BK6:BR6"/>
    <mergeCell ref="BS6:BT6"/>
    <mergeCell ref="BU6:BX6"/>
    <mergeCell ref="BK7:BR7"/>
    <mergeCell ref="BS7:BS8"/>
    <mergeCell ref="BT7:BT8"/>
    <mergeCell ref="BV7:BX7"/>
    <mergeCell ref="D6:Q6"/>
    <mergeCell ref="R6:AA6"/>
    <mergeCell ref="AB6:AQ6"/>
    <mergeCell ref="D8:F8"/>
    <mergeCell ref="R8:S8"/>
    <mergeCell ref="T8:U8"/>
    <mergeCell ref="V8:W8"/>
  </mergeCells>
  <conditionalFormatting sqref="R9:R956">
    <cfRule type="cellIs" dxfId="110" priority="37" operator="equal">
      <formula>"Muy Baja"</formula>
    </cfRule>
    <cfRule type="cellIs" dxfId="109" priority="36" operator="equal">
      <formula>"Baja"</formula>
    </cfRule>
    <cfRule type="cellIs" dxfId="108" priority="35" operator="equal">
      <formula>"Media"</formula>
    </cfRule>
    <cfRule type="cellIs" dxfId="107" priority="34" operator="equal">
      <formula>"Alta"</formula>
    </cfRule>
    <cfRule type="cellIs" dxfId="106" priority="33" operator="equal">
      <formula>"Muy Alta"</formula>
    </cfRule>
  </conditionalFormatting>
  <conditionalFormatting sqref="T9:T956">
    <cfRule type="cellIs" dxfId="105" priority="32" operator="equal">
      <formula>"Leve"</formula>
    </cfRule>
    <cfRule type="cellIs" dxfId="104" priority="31" operator="equal">
      <formula>"Menor"</formula>
    </cfRule>
    <cfRule type="cellIs" dxfId="103" priority="30" operator="equal">
      <formula>"Moderado"</formula>
    </cfRule>
    <cfRule type="cellIs" dxfId="102" priority="29" operator="equal">
      <formula>"Mayor"</formula>
    </cfRule>
    <cfRule type="cellIs" dxfId="101" priority="28" operator="equal">
      <formula>"Catastrófico"</formula>
    </cfRule>
  </conditionalFormatting>
  <conditionalFormatting sqref="V9:V956">
    <cfRule type="cellIs" dxfId="100" priority="27" operator="equal">
      <formula>"Leve"</formula>
    </cfRule>
    <cfRule type="cellIs" dxfId="99" priority="26" operator="equal">
      <formula>"Menor"</formula>
    </cfRule>
    <cfRule type="cellIs" dxfId="98" priority="25" operator="equal">
      <formula>"Moderado"</formula>
    </cfRule>
    <cfRule type="cellIs" dxfId="97" priority="24" operator="equal">
      <formula>"Mayor"</formula>
    </cfRule>
    <cfRule type="cellIs" dxfId="96" priority="23" operator="equal">
      <formula>"Catastrófico"</formula>
    </cfRule>
  </conditionalFormatting>
  <conditionalFormatting sqref="X9:X956">
    <cfRule type="cellIs" dxfId="95" priority="19" operator="equal">
      <formula>"Mayor"</formula>
    </cfRule>
    <cfRule type="cellIs" dxfId="94" priority="18" operator="equal">
      <formula>"Catastrófico"</formula>
    </cfRule>
    <cfRule type="cellIs" dxfId="93" priority="20" operator="equal">
      <formula>"Moderado"</formula>
    </cfRule>
    <cfRule type="cellIs" dxfId="92" priority="21" operator="equal">
      <formula>"Menor"</formula>
    </cfRule>
    <cfRule type="cellIs" dxfId="91" priority="22" operator="equal">
      <formula>"Leve"</formula>
    </cfRule>
  </conditionalFormatting>
  <conditionalFormatting sqref="AA9:AA956">
    <cfRule type="cellIs" dxfId="90" priority="17" operator="equal">
      <formula>"Bajo"</formula>
    </cfRule>
    <cfRule type="cellIs" dxfId="89" priority="16" operator="equal">
      <formula>"Moderado"</formula>
    </cfRule>
    <cfRule type="cellIs" dxfId="88" priority="15" operator="equal">
      <formula>"Alto"</formula>
    </cfRule>
    <cfRule type="cellIs" dxfId="87" priority="14" operator="equal">
      <formula>"Extremo"</formula>
    </cfRule>
  </conditionalFormatting>
  <conditionalFormatting sqref="AU9:AU956">
    <cfRule type="cellIs" dxfId="86" priority="13" operator="equal">
      <formula>"Muy Alta"</formula>
    </cfRule>
    <cfRule type="cellIs" dxfId="85" priority="12" operator="equal">
      <formula>"Alta"</formula>
    </cfRule>
    <cfRule type="cellIs" dxfId="84" priority="11" operator="equal">
      <formula>"Media"</formula>
    </cfRule>
    <cfRule type="cellIs" dxfId="83" priority="10" operator="equal">
      <formula>"Baja"</formula>
    </cfRule>
    <cfRule type="cellIs" dxfId="82" priority="9" operator="equal">
      <formula>"Muy Baja"</formula>
    </cfRule>
  </conditionalFormatting>
  <conditionalFormatting sqref="AX9:AX956">
    <cfRule type="cellIs" dxfId="81" priority="8" operator="equal">
      <formula>"Catastrófico"</formula>
    </cfRule>
    <cfRule type="cellIs" dxfId="80" priority="7" operator="equal">
      <formula>"Mayor"</formula>
    </cfRule>
    <cfRule type="cellIs" dxfId="79" priority="6" operator="equal">
      <formula>"Menor"</formula>
    </cfRule>
    <cfRule type="cellIs" dxfId="78" priority="5" operator="equal">
      <formula>"Leve"</formula>
    </cfRule>
  </conditionalFormatting>
  <conditionalFormatting sqref="AX9:AZ956">
    <cfRule type="cellIs" dxfId="77" priority="3" operator="equal">
      <formula>"Moderado"</formula>
    </cfRule>
  </conditionalFormatting>
  <conditionalFormatting sqref="AY9:AZ956">
    <cfRule type="cellIs" dxfId="76" priority="4" operator="equal">
      <formula>"Bajo"</formula>
    </cfRule>
    <cfRule type="cellIs" dxfId="75" priority="2" operator="equal">
      <formula>"Alto"</formula>
    </cfRule>
    <cfRule type="cellIs" dxfId="74" priority="1" operator="equal">
      <formula>"Extremo"</formula>
    </cfRule>
  </conditionalFormatting>
  <dataValidations count="3">
    <dataValidation type="list" allowBlank="1" showInputMessage="1" showErrorMessage="1" sqref="D9:D956" xr:uid="{33F11814-503F-402C-8D4E-AC2A2790AD4A}">
      <formula1>"RG, RS, RF, RIC, RLAFT"</formula1>
    </dataValidation>
    <dataValidation type="list" allowBlank="1" showInputMessage="1" showErrorMessage="1" sqref="K9:K956" xr:uid="{47651F77-EE11-4125-A254-5D10F4FE199C}">
      <formula1>"SI, NO"</formula1>
    </dataValidation>
    <dataValidation type="list" allowBlank="1" showInputMessage="1" showErrorMessage="1" sqref="BL4" xr:uid="{40BC1D6A-47A1-4C34-95C3-298498DDFBBA}">
      <formula1>"I TRIM, II TRIM, III TRIM, IV TRIM"</formula1>
    </dataValidation>
  </dataValidations>
  <pageMargins left="0.70866141732283472" right="0.70866141732283472" top="0.74803149606299213" bottom="0.74803149606299213" header="0.31496062992125984" footer="0.31496062992125984"/>
  <pageSetup scale="10" orientation="landscape" r:id="rId1"/>
  <headerFooter>
    <oddFooter>&amp;C&amp;G
DIES-05-FR-01
v.2
Hoja 2</oddFooter>
  </headerFooter>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D443-BA4E-466D-A318-8C3A2A898F21}">
  <sheetPr>
    <pageSetUpPr fitToPage="1"/>
  </sheetPr>
  <dimension ref="A1:BZ164"/>
  <sheetViews>
    <sheetView tabSelected="1" zoomScale="60" zoomScaleNormal="60" workbookViewId="0">
      <pane ySplit="8" topLeftCell="A9" activePane="bottomLeft" state="frozen"/>
      <selection pane="bottomLeft" activeCell="A9" sqref="A9:A20"/>
    </sheetView>
  </sheetViews>
  <sheetFormatPr baseColWidth="10" defaultColWidth="9.1640625" defaultRowHeight="15" x14ac:dyDescent="0.2"/>
  <cols>
    <col min="1" max="1" width="23.6640625" customWidth="1"/>
    <col min="2" max="2" width="26.33203125" customWidth="1"/>
    <col min="3" max="3" width="28" customWidth="1"/>
    <col min="7" max="7" width="25.5" customWidth="1"/>
    <col min="8" max="9" width="16.1640625" hidden="1" customWidth="1"/>
    <col min="10" max="10" width="46.33203125" customWidth="1"/>
    <col min="12" max="12" width="16.5" customWidth="1"/>
    <col min="13" max="13" width="33.8320312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92.1640625" customWidth="1"/>
    <col min="30" max="30" width="5.6640625" customWidth="1"/>
    <col min="31" max="31" width="94.1640625" customWidth="1"/>
    <col min="44" max="44" width="40" customWidth="1"/>
    <col min="47" max="47" width="13" customWidth="1"/>
    <col min="50" max="53" width="13" customWidth="1"/>
    <col min="54" max="54" width="72.33203125" customWidth="1"/>
    <col min="55" max="55" width="38" customWidth="1"/>
    <col min="56" max="56" width="15.83203125" customWidth="1"/>
    <col min="61" max="61" width="21.83203125" customWidth="1"/>
    <col min="62" max="62" width="27.83203125" customWidth="1"/>
    <col min="63" max="63" width="35" customWidth="1"/>
    <col min="64" max="64" width="22.5" customWidth="1"/>
    <col min="69" max="69" width="11.5" customWidth="1"/>
    <col min="71" max="72" width="31.6640625" customWidth="1"/>
    <col min="73" max="73" width="29" hidden="1" customWidth="1"/>
    <col min="74" max="76" width="23.5" customWidth="1"/>
    <col min="77" max="77" width="51" hidden="1" customWidth="1"/>
    <col min="78" max="78" width="60.83203125" hidden="1" customWidth="1"/>
  </cols>
  <sheetData>
    <row r="1" spans="1:78" ht="16" x14ac:dyDescent="0.2">
      <c r="A1" s="1186" t="s">
        <v>1257</v>
      </c>
      <c r="B1" s="1187"/>
      <c r="C1" s="1187"/>
      <c r="D1" s="1187"/>
      <c r="E1" s="1187"/>
      <c r="F1" s="1187"/>
      <c r="G1" s="1187"/>
      <c r="H1" s="358"/>
      <c r="BY1" s="1383" t="s">
        <v>2691</v>
      </c>
      <c r="BZ1" s="1384"/>
    </row>
    <row r="2" spans="1:78" x14ac:dyDescent="0.2">
      <c r="A2" s="359"/>
      <c r="B2" s="359"/>
      <c r="C2" s="359"/>
      <c r="D2" s="359"/>
      <c r="E2" s="359"/>
      <c r="F2" s="359"/>
      <c r="G2" s="359"/>
      <c r="H2" s="359"/>
      <c r="BY2" s="1385"/>
      <c r="BZ2" s="1386"/>
    </row>
    <row r="3" spans="1:78" ht="16" x14ac:dyDescent="0.2">
      <c r="A3" s="1188" t="s">
        <v>2386</v>
      </c>
      <c r="B3" s="1189"/>
      <c r="C3" s="1189"/>
      <c r="D3" s="1189"/>
      <c r="E3" s="1189"/>
      <c r="F3" s="1189"/>
      <c r="G3" s="1189"/>
      <c r="H3" s="360"/>
      <c r="BY3" s="1385"/>
      <c r="BZ3" s="1386"/>
    </row>
    <row r="4" spans="1:78" ht="16" thickBot="1" x14ac:dyDescent="0.25">
      <c r="BY4" s="1387"/>
      <c r="BZ4" s="1388"/>
    </row>
    <row r="5" spans="1:78" ht="15.75" customHeight="1" thickBot="1" x14ac:dyDescent="0.25">
      <c r="A5" s="1059" t="s">
        <v>127</v>
      </c>
      <c r="B5" s="1060"/>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60"/>
      <c r="AP5" s="1060"/>
      <c r="AQ5" s="1060"/>
      <c r="AR5" s="1060"/>
      <c r="AS5" s="1060"/>
      <c r="AT5" s="1060"/>
      <c r="AU5" s="1060"/>
      <c r="AV5" s="1060"/>
      <c r="AW5" s="1060"/>
      <c r="AX5" s="1060"/>
      <c r="AY5" s="1060"/>
      <c r="AZ5" s="1060"/>
      <c r="BA5" s="1060"/>
      <c r="BB5" s="1061"/>
      <c r="BC5" s="1061"/>
      <c r="BD5" s="1061"/>
      <c r="BE5" s="1061"/>
      <c r="BF5" s="1061"/>
      <c r="BG5" s="1061"/>
      <c r="BH5" s="1061"/>
      <c r="BI5" s="1061"/>
      <c r="BJ5" s="1062"/>
      <c r="BK5" s="1041" t="s">
        <v>2387</v>
      </c>
      <c r="BL5" s="1042"/>
      <c r="BM5" s="1042"/>
      <c r="BN5" s="1042"/>
      <c r="BO5" s="1042"/>
      <c r="BP5" s="1042"/>
      <c r="BQ5" s="1042"/>
      <c r="BR5" s="1042"/>
      <c r="BS5" s="1042"/>
      <c r="BT5" s="1042"/>
      <c r="BU5" s="1042"/>
      <c r="BV5" s="1042"/>
      <c r="BW5" s="1042"/>
      <c r="BX5" s="1043"/>
      <c r="BY5" s="38"/>
      <c r="BZ5" s="724"/>
    </row>
    <row r="6" spans="1:78" ht="17" thickBot="1" x14ac:dyDescent="0.25">
      <c r="A6" s="1084" t="s">
        <v>129</v>
      </c>
      <c r="B6" s="1084" t="s">
        <v>130</v>
      </c>
      <c r="C6" s="1084" t="s">
        <v>131</v>
      </c>
      <c r="D6" s="1086" t="s">
        <v>132</v>
      </c>
      <c r="E6" s="1094"/>
      <c r="F6" s="1094"/>
      <c r="G6" s="1094"/>
      <c r="H6" s="1094"/>
      <c r="I6" s="1094"/>
      <c r="J6" s="1094"/>
      <c r="K6" s="1094"/>
      <c r="L6" s="1094"/>
      <c r="M6" s="1094"/>
      <c r="N6" s="1094"/>
      <c r="O6" s="1094"/>
      <c r="P6" s="1094"/>
      <c r="Q6" s="1087"/>
      <c r="R6" s="1088" t="s">
        <v>133</v>
      </c>
      <c r="S6" s="1088"/>
      <c r="T6" s="1088"/>
      <c r="U6" s="1088"/>
      <c r="V6" s="1088"/>
      <c r="W6" s="1088"/>
      <c r="X6" s="1088"/>
      <c r="Y6" s="1088"/>
      <c r="Z6" s="1088"/>
      <c r="AA6" s="1088"/>
      <c r="AB6" s="1089" t="s">
        <v>134</v>
      </c>
      <c r="AC6" s="1090"/>
      <c r="AD6" s="1090"/>
      <c r="AE6" s="1090"/>
      <c r="AF6" s="1090"/>
      <c r="AG6" s="1090"/>
      <c r="AH6" s="1090"/>
      <c r="AI6" s="1090"/>
      <c r="AJ6" s="1090"/>
      <c r="AK6" s="1090"/>
      <c r="AL6" s="1090"/>
      <c r="AM6" s="1090"/>
      <c r="AN6" s="1090"/>
      <c r="AO6" s="1090"/>
      <c r="AP6" s="1090"/>
      <c r="AQ6" s="1090"/>
      <c r="AR6" s="1095" t="s">
        <v>135</v>
      </c>
      <c r="AS6" s="1092" t="s">
        <v>136</v>
      </c>
      <c r="AT6" s="1092"/>
      <c r="AU6" s="1092"/>
      <c r="AV6" s="1092"/>
      <c r="AW6" s="1092"/>
      <c r="AX6" s="1092"/>
      <c r="AY6" s="1092"/>
      <c r="AZ6" s="1092"/>
      <c r="BA6" s="1092"/>
      <c r="BB6" s="1098" t="s">
        <v>137</v>
      </c>
      <c r="BC6" s="1098"/>
      <c r="BD6" s="1098"/>
      <c r="BE6" s="1098"/>
      <c r="BF6" s="1098"/>
      <c r="BG6" s="1098"/>
      <c r="BH6" s="1098"/>
      <c r="BI6" s="1098"/>
      <c r="BJ6" s="1098"/>
      <c r="BK6" s="1053" t="s">
        <v>138</v>
      </c>
      <c r="BL6" s="1054"/>
      <c r="BM6" s="1054"/>
      <c r="BN6" s="1054"/>
      <c r="BO6" s="1054"/>
      <c r="BP6" s="1054"/>
      <c r="BQ6" s="1054"/>
      <c r="BR6" s="1055"/>
      <c r="BS6" s="1044" t="s">
        <v>139</v>
      </c>
      <c r="BT6" s="1045"/>
      <c r="BU6" s="1056"/>
      <c r="BV6" s="1057"/>
      <c r="BW6" s="1057"/>
      <c r="BX6" s="1058"/>
      <c r="BY6" s="1389" t="s">
        <v>2692</v>
      </c>
      <c r="BZ6" s="1392" t="s">
        <v>2693</v>
      </c>
    </row>
    <row r="7" spans="1:78" ht="57.75" customHeight="1" x14ac:dyDescent="0.2">
      <c r="A7" s="1084"/>
      <c r="B7" s="1084"/>
      <c r="C7" s="1084"/>
      <c r="D7" s="140"/>
      <c r="E7" s="141"/>
      <c r="F7" s="141"/>
      <c r="G7" s="141"/>
      <c r="H7" s="141"/>
      <c r="I7" s="141"/>
      <c r="J7" s="141"/>
      <c r="K7" s="141"/>
      <c r="L7" s="141"/>
      <c r="M7" s="141"/>
      <c r="N7" s="141"/>
      <c r="O7" s="141"/>
      <c r="P7" s="1086" t="s">
        <v>140</v>
      </c>
      <c r="Q7" s="1087"/>
      <c r="R7" s="1088" t="s">
        <v>141</v>
      </c>
      <c r="S7" s="1088"/>
      <c r="T7" s="1088" t="s">
        <v>142</v>
      </c>
      <c r="U7" s="1088"/>
      <c r="V7" s="1088"/>
      <c r="W7" s="1088"/>
      <c r="X7" s="1088"/>
      <c r="Y7" s="1088"/>
      <c r="Z7" s="110"/>
      <c r="AA7" s="111"/>
      <c r="AB7" s="1089"/>
      <c r="AC7" s="1090"/>
      <c r="AD7" s="1090"/>
      <c r="AE7" s="1090"/>
      <c r="AF7" s="138"/>
      <c r="AG7" s="1091"/>
      <c r="AH7" s="1091"/>
      <c r="AI7" s="1091"/>
      <c r="AJ7" s="1091"/>
      <c r="AK7" s="1091"/>
      <c r="AL7" s="1091"/>
      <c r="AM7" s="1091"/>
      <c r="AN7" s="1091"/>
      <c r="AO7" s="1091"/>
      <c r="AP7" s="1089"/>
      <c r="AQ7" s="1089"/>
      <c r="AR7" s="1096"/>
      <c r="AS7" s="1054" t="s">
        <v>143</v>
      </c>
      <c r="AT7" s="1054"/>
      <c r="AU7" s="1054"/>
      <c r="AV7" s="1092" t="s">
        <v>144</v>
      </c>
      <c r="AW7" s="1092"/>
      <c r="AX7" s="1092"/>
      <c r="AY7" s="142"/>
      <c r="AZ7" s="142"/>
      <c r="BA7" s="143"/>
      <c r="BB7" s="112"/>
      <c r="BC7" s="113"/>
      <c r="BD7" s="113"/>
      <c r="BE7" s="1093" t="s">
        <v>145</v>
      </c>
      <c r="BF7" s="1093"/>
      <c r="BG7" s="1093"/>
      <c r="BH7" s="1093"/>
      <c r="BI7" s="113"/>
      <c r="BJ7" s="113"/>
      <c r="BK7" s="1053" t="s">
        <v>146</v>
      </c>
      <c r="BL7" s="1101"/>
      <c r="BM7" s="1101"/>
      <c r="BN7" s="1101"/>
      <c r="BO7" s="1101"/>
      <c r="BP7" s="1101"/>
      <c r="BQ7" s="1101"/>
      <c r="BR7" s="1102"/>
      <c r="BS7" s="1046" t="s">
        <v>147</v>
      </c>
      <c r="BT7" s="1048" t="s">
        <v>148</v>
      </c>
      <c r="BU7" s="144" t="s">
        <v>149</v>
      </c>
      <c r="BV7" s="1095" t="s">
        <v>150</v>
      </c>
      <c r="BW7" s="1095"/>
      <c r="BX7" s="1095"/>
      <c r="BY7" s="1390"/>
      <c r="BZ7" s="1393"/>
    </row>
    <row r="8" spans="1:78" ht="246" customHeight="1" thickBot="1" x14ac:dyDescent="0.25">
      <c r="A8" s="1085"/>
      <c r="B8" s="1085"/>
      <c r="C8" s="1085"/>
      <c r="D8" s="1103" t="s">
        <v>151</v>
      </c>
      <c r="E8" s="1104"/>
      <c r="F8" s="1105"/>
      <c r="G8" s="114" t="s">
        <v>152</v>
      </c>
      <c r="H8" s="115" t="s">
        <v>153</v>
      </c>
      <c r="I8" s="115" t="s">
        <v>154</v>
      </c>
      <c r="J8" s="672" t="s">
        <v>155</v>
      </c>
      <c r="K8" s="116" t="s">
        <v>156</v>
      </c>
      <c r="L8" s="114" t="s">
        <v>157</v>
      </c>
      <c r="M8" s="114" t="s">
        <v>158</v>
      </c>
      <c r="N8" s="115" t="s">
        <v>159</v>
      </c>
      <c r="O8" s="115" t="s">
        <v>160</v>
      </c>
      <c r="P8" s="114" t="s">
        <v>161</v>
      </c>
      <c r="Q8" s="114" t="s">
        <v>162</v>
      </c>
      <c r="R8" s="1106" t="s">
        <v>163</v>
      </c>
      <c r="S8" s="1106"/>
      <c r="T8" s="1106" t="s">
        <v>164</v>
      </c>
      <c r="U8" s="1106"/>
      <c r="V8" s="1106" t="s">
        <v>165</v>
      </c>
      <c r="W8" s="1106"/>
      <c r="X8" s="1106" t="s">
        <v>166</v>
      </c>
      <c r="Y8" s="1106"/>
      <c r="Z8" s="117"/>
      <c r="AA8" s="117" t="s">
        <v>167</v>
      </c>
      <c r="AB8" s="118" t="s">
        <v>168</v>
      </c>
      <c r="AC8" s="118" t="s">
        <v>169</v>
      </c>
      <c r="AD8" s="119" t="s">
        <v>170</v>
      </c>
      <c r="AE8" s="118" t="s">
        <v>171</v>
      </c>
      <c r="AF8" s="119" t="s">
        <v>172</v>
      </c>
      <c r="AG8" s="1107" t="s">
        <v>173</v>
      </c>
      <c r="AH8" s="1107"/>
      <c r="AI8" s="1108" t="s">
        <v>174</v>
      </c>
      <c r="AJ8" s="1108"/>
      <c r="AK8" s="119" t="s">
        <v>175</v>
      </c>
      <c r="AL8" s="118" t="s">
        <v>176</v>
      </c>
      <c r="AM8" s="118" t="s">
        <v>177</v>
      </c>
      <c r="AN8" s="119" t="s">
        <v>178</v>
      </c>
      <c r="AO8" s="119" t="s">
        <v>179</v>
      </c>
      <c r="AP8" s="120" t="s">
        <v>180</v>
      </c>
      <c r="AQ8" s="120" t="s">
        <v>181</v>
      </c>
      <c r="AR8" s="1097"/>
      <c r="AS8" s="121" t="s">
        <v>182</v>
      </c>
      <c r="AT8" s="1099" t="s">
        <v>183</v>
      </c>
      <c r="AU8" s="1100"/>
      <c r="AV8" s="117" t="s">
        <v>184</v>
      </c>
      <c r="AW8" s="1099" t="s">
        <v>185</v>
      </c>
      <c r="AX8" s="1100"/>
      <c r="AY8" s="117" t="s">
        <v>186</v>
      </c>
      <c r="AZ8" s="122" t="s">
        <v>187</v>
      </c>
      <c r="BA8" s="122" t="s">
        <v>188</v>
      </c>
      <c r="BB8" s="115" t="s">
        <v>189</v>
      </c>
      <c r="BC8" s="115" t="s">
        <v>190</v>
      </c>
      <c r="BD8" s="123" t="s">
        <v>191</v>
      </c>
      <c r="BE8" s="139" t="s">
        <v>192</v>
      </c>
      <c r="BF8" s="139" t="s">
        <v>193</v>
      </c>
      <c r="BG8" s="139" t="s">
        <v>194</v>
      </c>
      <c r="BH8" s="139" t="s">
        <v>195</v>
      </c>
      <c r="BI8" s="124" t="s">
        <v>196</v>
      </c>
      <c r="BJ8" s="115" t="s">
        <v>197</v>
      </c>
      <c r="BK8" s="122" t="s">
        <v>198</v>
      </c>
      <c r="BL8" s="122" t="s">
        <v>199</v>
      </c>
      <c r="BM8" s="122" t="s">
        <v>192</v>
      </c>
      <c r="BN8" s="122" t="s">
        <v>193</v>
      </c>
      <c r="BO8" s="122" t="s">
        <v>194</v>
      </c>
      <c r="BP8" s="122" t="s">
        <v>195</v>
      </c>
      <c r="BQ8" s="122" t="s">
        <v>200</v>
      </c>
      <c r="BR8" s="122" t="s">
        <v>201</v>
      </c>
      <c r="BS8" s="1047"/>
      <c r="BT8" s="1049"/>
      <c r="BU8" s="125" t="s">
        <v>202</v>
      </c>
      <c r="BV8" s="109" t="s">
        <v>203</v>
      </c>
      <c r="BW8" s="109" t="s">
        <v>204</v>
      </c>
      <c r="BX8" s="109" t="s">
        <v>205</v>
      </c>
      <c r="BY8" s="1391"/>
      <c r="BZ8" s="1394"/>
    </row>
    <row r="9" spans="1:78" ht="69.75" customHeight="1" x14ac:dyDescent="0.2">
      <c r="A9" s="1063" t="s">
        <v>282</v>
      </c>
      <c r="B9" s="1066" t="s">
        <v>207</v>
      </c>
      <c r="C9" s="1069" t="s">
        <v>283</v>
      </c>
      <c r="D9" s="1000" t="s">
        <v>2388</v>
      </c>
      <c r="E9" s="1003" t="s">
        <v>284</v>
      </c>
      <c r="F9" s="1006">
        <v>1</v>
      </c>
      <c r="G9" s="1081" t="s">
        <v>336</v>
      </c>
      <c r="H9" s="1012"/>
      <c r="I9" s="1015"/>
      <c r="J9" s="1018" t="s">
        <v>2389</v>
      </c>
      <c r="K9" s="1021" t="s">
        <v>313</v>
      </c>
      <c r="L9" s="994" t="s">
        <v>314</v>
      </c>
      <c r="M9" s="1038" t="s">
        <v>1287</v>
      </c>
      <c r="N9" s="994"/>
      <c r="O9" s="994"/>
      <c r="P9" s="1075"/>
      <c r="Q9" s="1078" t="s">
        <v>1692</v>
      </c>
      <c r="R9" s="1015" t="s">
        <v>250</v>
      </c>
      <c r="S9" s="1026">
        <f>IF(R9="Muy Alta",100%,IF(R9="Alta",80%,IF(R9="Media",60%,IF(R9="Baja",40%,IF(R9="Muy Baja",20%,"")))))</f>
        <v>0.4</v>
      </c>
      <c r="T9" s="1015" t="s">
        <v>218</v>
      </c>
      <c r="U9" s="1026">
        <f>IF(T9="Catastrófico",100%,IF(T9="Mayor",80%,IF(T9="Moderado",60%,IF(T9="Menor",40%,IF(T9="Leve",20%,"")))))</f>
        <v>0.6</v>
      </c>
      <c r="V9" s="1015" t="s">
        <v>218</v>
      </c>
      <c r="W9" s="1026">
        <f>IF(V9="Catastrófico",100%,IF(V9="Mayor",80%,IF(V9="Moderado",60%,IF(V9="Menor",40%,IF(V9="Leve",20%,"")))))</f>
        <v>0.6</v>
      </c>
      <c r="X9" s="1029" t="str">
        <f>IF(Y9=100%,"Catastrófico",IF(Y9=80%,"Mayor",IF(Y9=60%,"Moderado",IF(Y9=40%,"Menor",IF(Y9=20%,"Leve","")))))</f>
        <v>Moderado</v>
      </c>
      <c r="Y9" s="1026">
        <f>IF(AND(U9="",W9=""),"",MAX(U9,W9))</f>
        <v>0.6</v>
      </c>
      <c r="Z9" s="1026" t="str">
        <f>CONCATENATE(R9,X9)</f>
        <v>BajaModerado</v>
      </c>
      <c r="AA9" s="1032"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Moderado</v>
      </c>
      <c r="AB9" s="97">
        <v>1</v>
      </c>
      <c r="AC9" s="302" t="s">
        <v>2390</v>
      </c>
      <c r="AD9" s="178" t="s">
        <v>271</v>
      </c>
      <c r="AE9" s="9" t="s">
        <v>343</v>
      </c>
      <c r="AF9" s="231" t="str">
        <f t="shared" ref="AF9:AF20" si="0">IF(OR(AG9="Preventivo",AG9="Detectivo"),"Probabilidad",IF(AG9="Correctivo","Impacto",""))</f>
        <v>Probabilidad</v>
      </c>
      <c r="AG9" s="232" t="s">
        <v>221</v>
      </c>
      <c r="AH9" s="14">
        <f t="shared" ref="AH9:AH20" si="1">IF(AG9="","",IF(AG9="Preventivo",25%,IF(AG9="Detectivo",15%,IF(AG9="Correctivo",10%))))</f>
        <v>0.25</v>
      </c>
      <c r="AI9" s="232" t="s">
        <v>222</v>
      </c>
      <c r="AJ9" s="14">
        <f t="shared" ref="AJ9:AJ20" si="2">IF(AI9="Automático",25%,IF(AI9="Manual",15%,""))</f>
        <v>0.15</v>
      </c>
      <c r="AK9" s="101">
        <f t="shared" ref="AK9:AK20" si="3">IF(OR(AH9="",AJ9=""),"",AH9+AJ9)</f>
        <v>0.4</v>
      </c>
      <c r="AL9" s="100">
        <f>IFERROR(IF(AF9="Probabilidad",(S9-(+S9*AK9)),IF(AF9="Impacto",S9,"")),"")</f>
        <v>0.24</v>
      </c>
      <c r="AM9" s="100">
        <f>IFERROR(IF(AF9="Impacto",(Y9-(+Y9*AK9)),IF(AF9="Probabilidad",Y9,"")),"")</f>
        <v>0.6</v>
      </c>
      <c r="AN9" s="50" t="s">
        <v>223</v>
      </c>
      <c r="AO9" s="50" t="s">
        <v>291</v>
      </c>
      <c r="AP9" s="50" t="s">
        <v>225</v>
      </c>
      <c r="AQ9" s="50" t="s">
        <v>226</v>
      </c>
      <c r="AR9" s="1012" t="s">
        <v>1274</v>
      </c>
      <c r="AS9" s="1035">
        <f>S9</f>
        <v>0.4</v>
      </c>
      <c r="AT9" s="1035">
        <f>IF(AL9="","",MIN(AL9:AL14))</f>
        <v>0.14399999999999999</v>
      </c>
      <c r="AU9" s="1032" t="str">
        <f>IFERROR(IF(AT9="","",IF(AT9&lt;=0.2,"Muy Baja",IF(AT9&lt;=0.4,"Baja",IF(AT9&lt;=0.6,"Media",IF(AT9&lt;=0.8,"Alta","Muy Alta"))))),"")</f>
        <v>Muy Baja</v>
      </c>
      <c r="AV9" s="1035">
        <f>Y9</f>
        <v>0.6</v>
      </c>
      <c r="AW9" s="1035">
        <f>IF(AM9="","",MIN(AM9:AM14))</f>
        <v>0.6</v>
      </c>
      <c r="AX9" s="1032" t="str">
        <f>IFERROR(IF(AW9="","",IF(AW9&lt;=0.2,"Leve",IF(AW9&lt;=0.4,"Menor",IF(AW9&lt;=0.6,"Moderado",IF(AW9&lt;=0.8,"Mayor","Catastrófico"))))),"")</f>
        <v>Moderado</v>
      </c>
      <c r="AY9" s="1032" t="str">
        <f>AA9</f>
        <v>Moderado</v>
      </c>
      <c r="AZ9" s="1032"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Moderado</v>
      </c>
      <c r="BA9" s="1015" t="s">
        <v>228</v>
      </c>
      <c r="BB9" s="352" t="s">
        <v>2391</v>
      </c>
      <c r="BC9" s="130" t="s">
        <v>2392</v>
      </c>
      <c r="BD9" s="103">
        <f t="shared" ref="BD9:BD20" si="4">IF(SUM(BE9:BH9)=0,"",SUM(BE9:BH9))</f>
        <v>12</v>
      </c>
      <c r="BE9" s="9">
        <v>3</v>
      </c>
      <c r="BF9" s="9">
        <v>3</v>
      </c>
      <c r="BG9" s="9">
        <v>3</v>
      </c>
      <c r="BH9" s="9">
        <v>3</v>
      </c>
      <c r="BI9" s="130" t="s">
        <v>469</v>
      </c>
      <c r="BJ9" s="130" t="s">
        <v>2393</v>
      </c>
      <c r="BK9" s="46"/>
      <c r="BL9" s="980"/>
      <c r="BM9" s="732"/>
      <c r="BN9" s="48"/>
      <c r="BO9" s="48"/>
      <c r="BP9" s="48"/>
      <c r="BQ9" s="104"/>
      <c r="BR9" s="128"/>
      <c r="BS9" s="713"/>
      <c r="BT9" s="28"/>
      <c r="BU9" s="1050"/>
      <c r="BV9" s="994"/>
      <c r="BW9" s="994"/>
      <c r="BX9" s="997"/>
      <c r="BY9" s="997"/>
      <c r="BZ9" s="997"/>
    </row>
    <row r="10" spans="1:78" ht="68.25" customHeight="1" x14ac:dyDescent="0.2">
      <c r="A10" s="1064"/>
      <c r="B10" s="1067"/>
      <c r="C10" s="1070"/>
      <c r="D10" s="1001"/>
      <c r="E10" s="1004"/>
      <c r="F10" s="1007"/>
      <c r="G10" s="1082"/>
      <c r="H10" s="1013"/>
      <c r="I10" s="1016"/>
      <c r="J10" s="1019"/>
      <c r="K10" s="1022"/>
      <c r="L10" s="1024"/>
      <c r="M10" s="1039"/>
      <c r="N10" s="1024"/>
      <c r="O10" s="1024"/>
      <c r="P10" s="1076"/>
      <c r="Q10" s="1079"/>
      <c r="R10" s="1016"/>
      <c r="S10" s="1027"/>
      <c r="T10" s="1016"/>
      <c r="U10" s="1027"/>
      <c r="V10" s="1016"/>
      <c r="W10" s="1027"/>
      <c r="X10" s="1030"/>
      <c r="Y10" s="1027"/>
      <c r="Z10" s="1027"/>
      <c r="AA10" s="1033"/>
      <c r="AB10" s="150">
        <v>2</v>
      </c>
      <c r="AC10" s="353" t="s">
        <v>2394</v>
      </c>
      <c r="AD10" s="178" t="s">
        <v>271</v>
      </c>
      <c r="AE10" s="28" t="s">
        <v>343</v>
      </c>
      <c r="AF10" s="145" t="str">
        <f t="shared" si="0"/>
        <v>Probabilidad</v>
      </c>
      <c r="AG10" s="151" t="s">
        <v>221</v>
      </c>
      <c r="AH10" s="146">
        <f t="shared" si="1"/>
        <v>0.25</v>
      </c>
      <c r="AI10" s="151" t="s">
        <v>222</v>
      </c>
      <c r="AJ10" s="146">
        <f t="shared" si="2"/>
        <v>0.15</v>
      </c>
      <c r="AK10" s="147">
        <f t="shared" si="3"/>
        <v>0.4</v>
      </c>
      <c r="AL10" s="152">
        <f>IFERROR(IF(AND(AF9="Probabilidad",AF10="Probabilidad"),(AL9-(+AL9*AK10)),IF(AF10="Probabilidad",(S9-(+S9*AK10)),IF(AF10="Impacto",AL9,""))),"")</f>
        <v>0.14399999999999999</v>
      </c>
      <c r="AM10" s="152">
        <f>IFERROR(IF(AND(AF9="Impacto",AF10="Impacto"),(AM9-(+AM9*AK10)),IF(AF10="Impacto",(Y9-(Y9*AK10)),IF(AF10="Probabilidad",AM9,""))),"")</f>
        <v>0.6</v>
      </c>
      <c r="AN10" s="153" t="s">
        <v>223</v>
      </c>
      <c r="AO10" s="153" t="s">
        <v>291</v>
      </c>
      <c r="AP10" s="153" t="s">
        <v>225</v>
      </c>
      <c r="AQ10" s="153" t="s">
        <v>226</v>
      </c>
      <c r="AR10" s="1013"/>
      <c r="AS10" s="1036"/>
      <c r="AT10" s="1036"/>
      <c r="AU10" s="1033"/>
      <c r="AV10" s="1036"/>
      <c r="AW10" s="1036"/>
      <c r="AX10" s="1033"/>
      <c r="AY10" s="1033"/>
      <c r="AZ10" s="1033"/>
      <c r="BA10" s="1016"/>
      <c r="BB10" s="235" t="s">
        <v>345</v>
      </c>
      <c r="BC10" s="130" t="s">
        <v>2395</v>
      </c>
      <c r="BD10" s="173">
        <f t="shared" si="4"/>
        <v>1</v>
      </c>
      <c r="BE10" s="149"/>
      <c r="BF10" s="149"/>
      <c r="BG10" s="149">
        <v>1</v>
      </c>
      <c r="BH10" s="149"/>
      <c r="BI10" s="390" t="s">
        <v>469</v>
      </c>
      <c r="BJ10" s="390" t="s">
        <v>2393</v>
      </c>
      <c r="BK10" s="789"/>
      <c r="BL10" s="789"/>
      <c r="BM10" s="823"/>
      <c r="BN10" s="791"/>
      <c r="BO10" s="791"/>
      <c r="BP10" s="791"/>
      <c r="BQ10" s="156"/>
      <c r="BR10" s="157"/>
      <c r="BS10" s="713"/>
      <c r="BT10" s="149"/>
      <c r="BU10" s="1051"/>
      <c r="BV10" s="995"/>
      <c r="BW10" s="995"/>
      <c r="BX10" s="998"/>
      <c r="BY10" s="998"/>
      <c r="BZ10" s="998"/>
    </row>
    <row r="11" spans="1:78" ht="16" x14ac:dyDescent="0.2">
      <c r="A11" s="1064"/>
      <c r="B11" s="1067"/>
      <c r="C11" s="1070"/>
      <c r="D11" s="1001"/>
      <c r="E11" s="1004"/>
      <c r="F11" s="1007"/>
      <c r="G11" s="1082"/>
      <c r="H11" s="1013"/>
      <c r="I11" s="1016"/>
      <c r="J11" s="1019"/>
      <c r="K11" s="1022"/>
      <c r="L11" s="1024"/>
      <c r="M11" s="1039"/>
      <c r="N11" s="1024"/>
      <c r="O11" s="1024"/>
      <c r="P11" s="1076"/>
      <c r="Q11" s="1079"/>
      <c r="R11" s="1016"/>
      <c r="S11" s="1027"/>
      <c r="T11" s="1016"/>
      <c r="U11" s="1027"/>
      <c r="V11" s="1016"/>
      <c r="W11" s="1027"/>
      <c r="X11" s="1030"/>
      <c r="Y11" s="1027"/>
      <c r="Z11" s="1027"/>
      <c r="AA11" s="1033"/>
      <c r="AB11" s="150">
        <v>3</v>
      </c>
      <c r="AC11" s="174"/>
      <c r="AD11" s="149"/>
      <c r="AE11" s="149" t="s">
        <v>1692</v>
      </c>
      <c r="AF11" s="145" t="str">
        <f t="shared" si="0"/>
        <v/>
      </c>
      <c r="AG11" s="151"/>
      <c r="AH11" s="146" t="str">
        <f t="shared" si="1"/>
        <v/>
      </c>
      <c r="AI11" s="151"/>
      <c r="AJ11" s="146" t="str">
        <f t="shared" si="2"/>
        <v/>
      </c>
      <c r="AK11" s="147" t="str">
        <f t="shared" si="3"/>
        <v/>
      </c>
      <c r="AL11" s="152" t="str">
        <f>IFERROR(IF(AND(AF10="Probabilidad",AF11="Probabilidad"),(AL10-(+AL10*AK11)),IF(AND(AF10="Impacto",AF11="Probabilidad"),(AL9-(+AL9*AK11)),IF(AF11="Impacto",AL10,""))),"")</f>
        <v/>
      </c>
      <c r="AM11" s="152" t="str">
        <f>IFERROR(IF(AND(AF10="Impacto",AF11="Impacto"),(AM10-(+AM10*AK11)),IF(AND(AF10="Probabilidad",AF11="Impacto"),(AM9-(+AM9*AK11)),IF(AF11="Probabilidad",AM10,""))),"")</f>
        <v/>
      </c>
      <c r="AN11" s="153"/>
      <c r="AO11" s="153"/>
      <c r="AP11" s="153"/>
      <c r="AQ11" s="153"/>
      <c r="AR11" s="1013"/>
      <c r="AS11" s="1036"/>
      <c r="AT11" s="1036"/>
      <c r="AU11" s="1033"/>
      <c r="AV11" s="1036"/>
      <c r="AW11" s="1036"/>
      <c r="AX11" s="1033"/>
      <c r="AY11" s="1033"/>
      <c r="AZ11" s="1033"/>
      <c r="BA11" s="1016"/>
      <c r="BB11" s="130"/>
      <c r="BC11" s="130"/>
      <c r="BD11" s="173" t="str">
        <f t="shared" si="4"/>
        <v/>
      </c>
      <c r="BE11" s="149"/>
      <c r="BF11" s="149"/>
      <c r="BG11" s="149"/>
      <c r="BH11" s="149"/>
      <c r="BI11" s="130"/>
      <c r="BJ11" s="130"/>
      <c r="BK11" s="130"/>
      <c r="BL11" s="130"/>
      <c r="BM11" s="155"/>
      <c r="BN11" s="155"/>
      <c r="BO11" s="155"/>
      <c r="BP11" s="155"/>
      <c r="BQ11" s="156"/>
      <c r="BR11" s="157"/>
      <c r="BS11" s="713"/>
      <c r="BT11" s="131"/>
      <c r="BU11" s="1051"/>
      <c r="BV11" s="995"/>
      <c r="BW11" s="995"/>
      <c r="BX11" s="998"/>
      <c r="BY11" s="998"/>
      <c r="BZ11" s="998"/>
    </row>
    <row r="12" spans="1:78" ht="16" x14ac:dyDescent="0.2">
      <c r="A12" s="1064"/>
      <c r="B12" s="1067"/>
      <c r="C12" s="1070"/>
      <c r="D12" s="1001"/>
      <c r="E12" s="1004"/>
      <c r="F12" s="1007"/>
      <c r="G12" s="1082"/>
      <c r="H12" s="1013"/>
      <c r="I12" s="1016"/>
      <c r="J12" s="1019"/>
      <c r="K12" s="1022"/>
      <c r="L12" s="1024"/>
      <c r="M12" s="1039"/>
      <c r="N12" s="1024"/>
      <c r="O12" s="1024"/>
      <c r="P12" s="1076"/>
      <c r="Q12" s="1079"/>
      <c r="R12" s="1016"/>
      <c r="S12" s="1027"/>
      <c r="T12" s="1016"/>
      <c r="U12" s="1027"/>
      <c r="V12" s="1016"/>
      <c r="W12" s="1027"/>
      <c r="X12" s="1030"/>
      <c r="Y12" s="1027"/>
      <c r="Z12" s="1027"/>
      <c r="AA12" s="1033"/>
      <c r="AB12" s="150">
        <v>4</v>
      </c>
      <c r="AC12" s="174"/>
      <c r="AD12" s="149"/>
      <c r="AE12" s="149"/>
      <c r="AF12" s="145" t="str">
        <f t="shared" si="0"/>
        <v/>
      </c>
      <c r="AG12" s="151"/>
      <c r="AH12" s="146" t="str">
        <f t="shared" si="1"/>
        <v/>
      </c>
      <c r="AI12" s="151"/>
      <c r="AJ12" s="146" t="str">
        <f t="shared" si="2"/>
        <v/>
      </c>
      <c r="AK12" s="147" t="str">
        <f t="shared" si="3"/>
        <v/>
      </c>
      <c r="AL12" s="152" t="str">
        <f>IFERROR(IF(AND(AF11="Probabilidad",AF12="Probabilidad"),(AL11-(+AL11*AK12)),IF(AND(AF11="Impacto",AF12="Probabilidad"),(AL10-(+AL10*AK12)),IF(AF12="Impacto",AL11,""))),"")</f>
        <v/>
      </c>
      <c r="AM12" s="152" t="str">
        <f>IFERROR(IF(AND(AF11="Impacto",AF12="Impacto"),(AM11-(+AM11*AK12)),IF(AND(AF11="Probabilidad",AF12="Impacto"),(AM10-(+AM10*AK12)),IF(AF12="Probabilidad",AM11,""))),"")</f>
        <v/>
      </c>
      <c r="AN12" s="153"/>
      <c r="AO12" s="153"/>
      <c r="AP12" s="153"/>
      <c r="AQ12" s="153"/>
      <c r="AR12" s="1013"/>
      <c r="AS12" s="1036"/>
      <c r="AT12" s="1036"/>
      <c r="AU12" s="1033"/>
      <c r="AV12" s="1036"/>
      <c r="AW12" s="1036"/>
      <c r="AX12" s="1033"/>
      <c r="AY12" s="1033"/>
      <c r="AZ12" s="1033"/>
      <c r="BA12" s="1016"/>
      <c r="BB12" s="130"/>
      <c r="BC12" s="130"/>
      <c r="BD12" s="173" t="str">
        <f t="shared" si="4"/>
        <v/>
      </c>
      <c r="BE12" s="149"/>
      <c r="BF12" s="149"/>
      <c r="BG12" s="149"/>
      <c r="BH12" s="149"/>
      <c r="BI12" s="130"/>
      <c r="BJ12" s="130"/>
      <c r="BK12" s="130"/>
      <c r="BL12" s="130"/>
      <c r="BM12" s="155"/>
      <c r="BN12" s="155"/>
      <c r="BO12" s="155"/>
      <c r="BP12" s="155"/>
      <c r="BQ12" s="156"/>
      <c r="BR12" s="157"/>
      <c r="BS12" s="713"/>
      <c r="BT12" s="149"/>
      <c r="BU12" s="1051"/>
      <c r="BV12" s="995"/>
      <c r="BW12" s="995"/>
      <c r="BX12" s="998"/>
      <c r="BY12" s="998"/>
      <c r="BZ12" s="998"/>
    </row>
    <row r="13" spans="1:78" ht="16" x14ac:dyDescent="0.2">
      <c r="A13" s="1064"/>
      <c r="B13" s="1067"/>
      <c r="C13" s="1070"/>
      <c r="D13" s="1001"/>
      <c r="E13" s="1004"/>
      <c r="F13" s="1007"/>
      <c r="G13" s="1082"/>
      <c r="H13" s="1013"/>
      <c r="I13" s="1016"/>
      <c r="J13" s="1019"/>
      <c r="K13" s="1022"/>
      <c r="L13" s="1024"/>
      <c r="M13" s="1039"/>
      <c r="N13" s="1024"/>
      <c r="O13" s="1024"/>
      <c r="P13" s="1076"/>
      <c r="Q13" s="1079"/>
      <c r="R13" s="1016"/>
      <c r="S13" s="1027"/>
      <c r="T13" s="1016"/>
      <c r="U13" s="1027"/>
      <c r="V13" s="1016"/>
      <c r="W13" s="1027"/>
      <c r="X13" s="1030"/>
      <c r="Y13" s="1027"/>
      <c r="Z13" s="1027"/>
      <c r="AA13" s="1033"/>
      <c r="AB13" s="150">
        <v>5</v>
      </c>
      <c r="AC13" s="174"/>
      <c r="AD13" s="149"/>
      <c r="AE13" s="149"/>
      <c r="AF13" s="145" t="str">
        <f t="shared" si="0"/>
        <v/>
      </c>
      <c r="AG13" s="151"/>
      <c r="AH13" s="146" t="str">
        <f t="shared" si="1"/>
        <v/>
      </c>
      <c r="AI13" s="151"/>
      <c r="AJ13" s="146" t="str">
        <f t="shared" si="2"/>
        <v/>
      </c>
      <c r="AK13" s="147" t="str">
        <f t="shared" si="3"/>
        <v/>
      </c>
      <c r="AL13" s="152" t="str">
        <f>IFERROR(IF(AND(AF12="Probabilidad",AF13="Probabilidad"),(AL12-(+AL12*AK13)),IF(AND(AF12="Impacto",AF13="Probabilidad"),(AL11-(+AL11*AK13)),IF(AF13="Impacto",AL12,""))),"")</f>
        <v/>
      </c>
      <c r="AM13" s="152" t="str">
        <f>IFERROR(IF(AND(AF12="Impacto",AF13="Impacto"),(AM12-(+AM12*AK13)),IF(AND(AF12="Probabilidad",AF13="Impacto"),(AM11-(+AM11*AK13)),IF(AF13="Probabilidad",AM12,""))),"")</f>
        <v/>
      </c>
      <c r="AN13" s="153"/>
      <c r="AO13" s="153"/>
      <c r="AP13" s="153"/>
      <c r="AQ13" s="153"/>
      <c r="AR13" s="1013"/>
      <c r="AS13" s="1036"/>
      <c r="AT13" s="1036"/>
      <c r="AU13" s="1033"/>
      <c r="AV13" s="1036"/>
      <c r="AW13" s="1036"/>
      <c r="AX13" s="1033"/>
      <c r="AY13" s="1033"/>
      <c r="AZ13" s="1033"/>
      <c r="BA13" s="1016"/>
      <c r="BB13" s="130"/>
      <c r="BC13" s="130"/>
      <c r="BD13" s="173" t="str">
        <f t="shared" si="4"/>
        <v/>
      </c>
      <c r="BE13" s="149"/>
      <c r="BF13" s="149"/>
      <c r="BG13" s="149"/>
      <c r="BH13" s="149"/>
      <c r="BI13" s="130"/>
      <c r="BJ13" s="130"/>
      <c r="BK13" s="130"/>
      <c r="BL13" s="130"/>
      <c r="BM13" s="155"/>
      <c r="BN13" s="155"/>
      <c r="BO13" s="155"/>
      <c r="BP13" s="155"/>
      <c r="BQ13" s="156"/>
      <c r="BR13" s="157"/>
      <c r="BS13" s="713"/>
      <c r="BT13" s="149"/>
      <c r="BU13" s="1051"/>
      <c r="BV13" s="995"/>
      <c r="BW13" s="995"/>
      <c r="BX13" s="998"/>
      <c r="BY13" s="998"/>
      <c r="BZ13" s="998"/>
    </row>
    <row r="14" spans="1:78" ht="17" thickBot="1" x14ac:dyDescent="0.25">
      <c r="A14" s="1064"/>
      <c r="B14" s="1067"/>
      <c r="C14" s="1070"/>
      <c r="D14" s="1002"/>
      <c r="E14" s="1005"/>
      <c r="F14" s="1008"/>
      <c r="G14" s="1083"/>
      <c r="H14" s="1014"/>
      <c r="I14" s="1017"/>
      <c r="J14" s="1020"/>
      <c r="K14" s="1023"/>
      <c r="L14" s="1025"/>
      <c r="M14" s="1040"/>
      <c r="N14" s="1025"/>
      <c r="O14" s="1025"/>
      <c r="P14" s="1077"/>
      <c r="Q14" s="1080"/>
      <c r="R14" s="1017"/>
      <c r="S14" s="1028"/>
      <c r="T14" s="1017"/>
      <c r="U14" s="1028"/>
      <c r="V14" s="1017"/>
      <c r="W14" s="1028"/>
      <c r="X14" s="1031"/>
      <c r="Y14" s="1028"/>
      <c r="Z14" s="1028"/>
      <c r="AA14" s="1034"/>
      <c r="AB14" s="162">
        <v>6</v>
      </c>
      <c r="AC14" s="667"/>
      <c r="AD14" s="160"/>
      <c r="AE14" s="160"/>
      <c r="AF14" s="98" t="str">
        <f t="shared" si="0"/>
        <v/>
      </c>
      <c r="AG14" s="239"/>
      <c r="AH14" s="161" t="str">
        <f t="shared" si="1"/>
        <v/>
      </c>
      <c r="AI14" s="239"/>
      <c r="AJ14" s="161" t="str">
        <f t="shared" si="2"/>
        <v/>
      </c>
      <c r="AK14" s="164" t="str">
        <f t="shared" si="3"/>
        <v/>
      </c>
      <c r="AL14" s="152" t="str">
        <f>IFERROR(IF(AND(AF13="Probabilidad",AF14="Probabilidad"),(AL13-(+AL13*AK14)),IF(AND(AF13="Impacto",AF14="Probabilidad"),(AL12-(+AL12*AK14)),IF(AF14="Impacto",AL13,""))),"")</f>
        <v/>
      </c>
      <c r="AM14" s="152" t="str">
        <f>IFERROR(IF(AND(AF13="Impacto",AF14="Impacto"),(AM13-(+AM13*AK14)),IF(AND(AF13="Probabilidad",AF14="Impacto"),(AM12-(+AM12*AK14)),IF(AF14="Probabilidad",AM13,""))),"")</f>
        <v/>
      </c>
      <c r="AN14" s="51"/>
      <c r="AO14" s="51"/>
      <c r="AP14" s="51"/>
      <c r="AQ14" s="51"/>
      <c r="AR14" s="1014"/>
      <c r="AS14" s="1037"/>
      <c r="AT14" s="1037"/>
      <c r="AU14" s="1034"/>
      <c r="AV14" s="1037"/>
      <c r="AW14" s="1037"/>
      <c r="AX14" s="1034"/>
      <c r="AY14" s="1034"/>
      <c r="AZ14" s="1034"/>
      <c r="BA14" s="1017"/>
      <c r="BB14" s="167"/>
      <c r="BC14" s="167"/>
      <c r="BD14" s="176" t="str">
        <f t="shared" si="4"/>
        <v/>
      </c>
      <c r="BE14" s="160"/>
      <c r="BF14" s="160"/>
      <c r="BG14" s="160"/>
      <c r="BH14" s="160"/>
      <c r="BI14" s="167"/>
      <c r="BJ14" s="167"/>
      <c r="BK14" s="167"/>
      <c r="BL14" s="167"/>
      <c r="BM14" s="168"/>
      <c r="BN14" s="168"/>
      <c r="BO14" s="168"/>
      <c r="BP14" s="168"/>
      <c r="BQ14" s="169"/>
      <c r="BR14" s="170"/>
      <c r="BS14" s="713"/>
      <c r="BT14" s="160"/>
      <c r="BU14" s="1052"/>
      <c r="BV14" s="996"/>
      <c r="BW14" s="996"/>
      <c r="BX14" s="999"/>
      <c r="BY14" s="999"/>
      <c r="BZ14" s="999"/>
    </row>
    <row r="15" spans="1:78" ht="99.75" customHeight="1" x14ac:dyDescent="0.2">
      <c r="A15" s="1064"/>
      <c r="B15" s="1067"/>
      <c r="C15" s="1070"/>
      <c r="D15" s="1000" t="s">
        <v>2388</v>
      </c>
      <c r="E15" s="1003" t="s">
        <v>284</v>
      </c>
      <c r="F15" s="1006">
        <v>2</v>
      </c>
      <c r="G15" s="1009" t="s">
        <v>285</v>
      </c>
      <c r="H15" s="1012"/>
      <c r="I15" s="1015"/>
      <c r="J15" s="1018" t="s">
        <v>2396</v>
      </c>
      <c r="K15" s="1021" t="s">
        <v>313</v>
      </c>
      <c r="L15" s="994" t="s">
        <v>314</v>
      </c>
      <c r="M15" s="1038" t="s">
        <v>2397</v>
      </c>
      <c r="N15" s="994"/>
      <c r="O15" s="994"/>
      <c r="P15" s="1075"/>
      <c r="Q15" s="1078" t="s">
        <v>1692</v>
      </c>
      <c r="R15" s="1015" t="s">
        <v>250</v>
      </c>
      <c r="S15" s="1026">
        <f>IF(R15="Muy Alta",100%,IF(R15="Alta",80%,IF(R15="Media",60%,IF(R15="Baja",40%,IF(R15="Muy Baja",20%,"")))))</f>
        <v>0.4</v>
      </c>
      <c r="T15" s="1015" t="s">
        <v>251</v>
      </c>
      <c r="U15" s="1026">
        <f>IF(T15="Catastrófico",100%,IF(T15="Mayor",80%,IF(T15="Moderado",60%,IF(T15="Menor",40%,IF(T15="Leve",20%,"")))))</f>
        <v>0.4</v>
      </c>
      <c r="V15" s="1015" t="s">
        <v>218</v>
      </c>
      <c r="W15" s="1026">
        <f>IF(V15="Catastrófico",100%,IF(V15="Mayor",80%,IF(V15="Moderado",60%,IF(V15="Menor",40%,IF(V15="Leve",20%,"")))))</f>
        <v>0.6</v>
      </c>
      <c r="X15" s="1029" t="str">
        <f>IF(Y15=100%,"Catastrófico",IF(Y15=80%,"Mayor",IF(Y15=60%,"Moderado",IF(Y15=40%,"Menor",IF(Y15=20%,"Leve","")))))</f>
        <v>Moderado</v>
      </c>
      <c r="Y15" s="1026">
        <f>IF(AND(U15="",W15=""),"",MAX(U15,W15))</f>
        <v>0.6</v>
      </c>
      <c r="Z15" s="1026" t="str">
        <f>CONCATENATE(R15,X15)</f>
        <v>BajaModerado</v>
      </c>
      <c r="AA15" s="1032"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302" t="s">
        <v>2398</v>
      </c>
      <c r="AD15" s="178" t="s">
        <v>271</v>
      </c>
      <c r="AE15" s="9" t="s">
        <v>310</v>
      </c>
      <c r="AF15" s="99" t="str">
        <f t="shared" si="0"/>
        <v>Probabilidad</v>
      </c>
      <c r="AG15" s="10" t="s">
        <v>221</v>
      </c>
      <c r="AH15" s="14">
        <f t="shared" si="1"/>
        <v>0.25</v>
      </c>
      <c r="AI15" s="10" t="s">
        <v>222</v>
      </c>
      <c r="AJ15" s="14">
        <f t="shared" si="2"/>
        <v>0.15</v>
      </c>
      <c r="AK15" s="101">
        <f t="shared" si="3"/>
        <v>0.4</v>
      </c>
      <c r="AL15" s="100">
        <f>IFERROR(IF(AF15="Probabilidad",(S15-(+S15*AK15)),IF(AF15="Impacto",S15,"")),"")</f>
        <v>0.24</v>
      </c>
      <c r="AM15" s="100">
        <f>IFERROR(IF(AF15="Impacto",(Y15-(+Y15*AK15)),IF(AF15="Probabilidad",Y15,"")),"")</f>
        <v>0.6</v>
      </c>
      <c r="AN15" s="153" t="s">
        <v>223</v>
      </c>
      <c r="AO15" s="153" t="s">
        <v>291</v>
      </c>
      <c r="AP15" s="153" t="s">
        <v>225</v>
      </c>
      <c r="AQ15" s="153" t="s">
        <v>226</v>
      </c>
      <c r="AR15" s="1072" t="s">
        <v>292</v>
      </c>
      <c r="AS15" s="1035">
        <f>S15</f>
        <v>0.4</v>
      </c>
      <c r="AT15" s="1035">
        <f>IF(AL15="","",MIN(AL15:AL20))</f>
        <v>0.14399999999999999</v>
      </c>
      <c r="AU15" s="1032" t="str">
        <f>IFERROR(IF(AT15="","",IF(AT15&lt;=0.2,"Muy Baja",IF(AT15&lt;=0.4,"Baja",IF(AT15&lt;=0.6,"Media",IF(AT15&lt;=0.8,"Alta","Muy Alta"))))),"")</f>
        <v>Muy Baja</v>
      </c>
      <c r="AV15" s="1035">
        <f>Y15</f>
        <v>0.6</v>
      </c>
      <c r="AW15" s="1035">
        <f>IF(AM15="","",MIN(AM15:AM20))</f>
        <v>0.6</v>
      </c>
      <c r="AX15" s="1032" t="str">
        <f>IFERROR(IF(AW15="","",IF(AW15&lt;=0.2,"Leve",IF(AW15&lt;=0.4,"Menor",IF(AW15&lt;=0.6,"Moderado",IF(AW15&lt;=0.8,"Mayor","Catastrófico"))))),"")</f>
        <v>Moderado</v>
      </c>
      <c r="AY15" s="1032" t="str">
        <f>AA15</f>
        <v>Moderado</v>
      </c>
      <c r="AZ15" s="1032"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Moderado</v>
      </c>
      <c r="BA15" s="1015" t="s">
        <v>228</v>
      </c>
      <c r="BB15" s="130" t="s">
        <v>2399</v>
      </c>
      <c r="BC15" s="130" t="s">
        <v>2400</v>
      </c>
      <c r="BD15" s="103">
        <f t="shared" si="4"/>
        <v>4</v>
      </c>
      <c r="BE15" s="9">
        <v>1</v>
      </c>
      <c r="BF15" s="9">
        <v>1</v>
      </c>
      <c r="BG15" s="9">
        <v>1</v>
      </c>
      <c r="BH15" s="9">
        <v>1</v>
      </c>
      <c r="BI15" s="130" t="s">
        <v>2401</v>
      </c>
      <c r="BJ15" s="130" t="s">
        <v>2402</v>
      </c>
      <c r="BK15" s="46"/>
      <c r="BL15" s="46"/>
      <c r="BM15" s="732"/>
      <c r="BN15" s="48"/>
      <c r="BO15" s="48"/>
      <c r="BP15" s="48"/>
      <c r="BQ15" s="104"/>
      <c r="BR15" s="128"/>
      <c r="BS15" s="710"/>
      <c r="BT15" s="12"/>
      <c r="BU15" s="1050"/>
      <c r="BV15" s="994"/>
      <c r="BW15" s="994"/>
      <c r="BX15" s="997"/>
      <c r="BY15" s="997"/>
      <c r="BZ15" s="997"/>
    </row>
    <row r="16" spans="1:78" ht="96" x14ac:dyDescent="0.2">
      <c r="A16" s="1064"/>
      <c r="B16" s="1067"/>
      <c r="C16" s="1070"/>
      <c r="D16" s="1001"/>
      <c r="E16" s="1004"/>
      <c r="F16" s="1007"/>
      <c r="G16" s="1010"/>
      <c r="H16" s="1013"/>
      <c r="I16" s="1016"/>
      <c r="J16" s="1019"/>
      <c r="K16" s="1022"/>
      <c r="L16" s="1024"/>
      <c r="M16" s="1039"/>
      <c r="N16" s="1024"/>
      <c r="O16" s="1024"/>
      <c r="P16" s="1076"/>
      <c r="Q16" s="1079"/>
      <c r="R16" s="1016"/>
      <c r="S16" s="1027"/>
      <c r="T16" s="1016"/>
      <c r="U16" s="1027"/>
      <c r="V16" s="1016"/>
      <c r="W16" s="1027"/>
      <c r="X16" s="1030"/>
      <c r="Y16" s="1027"/>
      <c r="Z16" s="1027"/>
      <c r="AA16" s="1033"/>
      <c r="AB16" s="150">
        <v>2</v>
      </c>
      <c r="AC16" s="130" t="s">
        <v>2403</v>
      </c>
      <c r="AD16" s="178" t="s">
        <v>271</v>
      </c>
      <c r="AE16" s="149" t="s">
        <v>310</v>
      </c>
      <c r="AF16" s="145" t="str">
        <f t="shared" si="0"/>
        <v>Probabilidad</v>
      </c>
      <c r="AG16" s="232" t="s">
        <v>221</v>
      </c>
      <c r="AH16" s="228">
        <f t="shared" si="1"/>
        <v>0.25</v>
      </c>
      <c r="AI16" s="232" t="s">
        <v>222</v>
      </c>
      <c r="AJ16" s="146">
        <f t="shared" si="2"/>
        <v>0.15</v>
      </c>
      <c r="AK16" s="147">
        <f t="shared" si="3"/>
        <v>0.4</v>
      </c>
      <c r="AL16" s="152">
        <f>IFERROR(IF(AND(AF15="Probabilidad",AF16="Probabilidad"),(AL15-(+AL15*AK16)),IF(AF16="Probabilidad",(S15-(+S15*AK16)),IF(AF16="Impacto",AL15,""))),"")</f>
        <v>0.14399999999999999</v>
      </c>
      <c r="AM16" s="152">
        <f>IFERROR(IF(AND(AF15="Impacto",AF16="Impacto"),(AM15-(+AM15*AK16)),IF(AF16="Impacto",(Y15-(Y15*AK16)),IF(AF16="Probabilidad",AM15,""))),"")</f>
        <v>0.6</v>
      </c>
      <c r="AN16" s="153" t="s">
        <v>223</v>
      </c>
      <c r="AO16" s="153" t="s">
        <v>291</v>
      </c>
      <c r="AP16" s="153" t="s">
        <v>225</v>
      </c>
      <c r="AQ16" s="153" t="s">
        <v>226</v>
      </c>
      <c r="AR16" s="1073"/>
      <c r="AS16" s="1036"/>
      <c r="AT16" s="1036"/>
      <c r="AU16" s="1033"/>
      <c r="AV16" s="1036"/>
      <c r="AW16" s="1036"/>
      <c r="AX16" s="1033"/>
      <c r="AY16" s="1033"/>
      <c r="AZ16" s="1033"/>
      <c r="BA16" s="1016"/>
      <c r="BB16" s="130" t="s">
        <v>2404</v>
      </c>
      <c r="BC16" s="130" t="s">
        <v>2405</v>
      </c>
      <c r="BD16" s="173">
        <f t="shared" si="4"/>
        <v>4</v>
      </c>
      <c r="BE16" s="149">
        <v>1</v>
      </c>
      <c r="BF16" s="149">
        <v>1</v>
      </c>
      <c r="BG16" s="149">
        <v>1</v>
      </c>
      <c r="BH16" s="149">
        <v>1</v>
      </c>
      <c r="BI16" s="130" t="s">
        <v>2401</v>
      </c>
      <c r="BJ16" s="130" t="s">
        <v>2406</v>
      </c>
      <c r="BK16" s="768"/>
      <c r="BL16" s="768"/>
      <c r="BM16" s="823"/>
      <c r="BN16" s="791"/>
      <c r="BO16" s="791"/>
      <c r="BP16" s="791"/>
      <c r="BQ16" s="156"/>
      <c r="BR16" s="157"/>
      <c r="BS16" s="304"/>
      <c r="BT16" s="149"/>
      <c r="BU16" s="1051"/>
      <c r="BV16" s="995"/>
      <c r="BW16" s="995"/>
      <c r="BX16" s="998"/>
      <c r="BY16" s="998"/>
      <c r="BZ16" s="998"/>
    </row>
    <row r="17" spans="1:78" ht="16" x14ac:dyDescent="0.2">
      <c r="A17" s="1064"/>
      <c r="B17" s="1067"/>
      <c r="C17" s="1070"/>
      <c r="D17" s="1001"/>
      <c r="E17" s="1004"/>
      <c r="F17" s="1007"/>
      <c r="G17" s="1010"/>
      <c r="H17" s="1013"/>
      <c r="I17" s="1016"/>
      <c r="J17" s="1019"/>
      <c r="K17" s="1022"/>
      <c r="L17" s="1024"/>
      <c r="M17" s="1039"/>
      <c r="N17" s="1024"/>
      <c r="O17" s="1024"/>
      <c r="P17" s="1076"/>
      <c r="Q17" s="1079"/>
      <c r="R17" s="1016"/>
      <c r="S17" s="1027"/>
      <c r="T17" s="1016"/>
      <c r="U17" s="1027"/>
      <c r="V17" s="1016"/>
      <c r="W17" s="1027"/>
      <c r="X17" s="1030"/>
      <c r="Y17" s="1027"/>
      <c r="Z17" s="1027"/>
      <c r="AA17" s="1033"/>
      <c r="AB17" s="150">
        <v>3</v>
      </c>
      <c r="AC17" s="149"/>
      <c r="AD17" s="149"/>
      <c r="AE17" s="28"/>
      <c r="AF17" s="145" t="str">
        <f t="shared" si="0"/>
        <v/>
      </c>
      <c r="AG17" s="151"/>
      <c r="AH17" s="146" t="str">
        <f t="shared" si="1"/>
        <v/>
      </c>
      <c r="AI17" s="151"/>
      <c r="AJ17" s="146" t="str">
        <f t="shared" si="2"/>
        <v/>
      </c>
      <c r="AK17" s="147" t="str">
        <f t="shared" si="3"/>
        <v/>
      </c>
      <c r="AL17" s="152" t="str">
        <f>IFERROR(IF(AND(AF16="Probabilidad",AF17="Probabilidad"),(AL16-(+AL16*AK17)),IF(AND(AF16="Impacto",AF17="Probabilidad"),(AL15-(+AL15*AK17)),IF(AF17="Impacto",AL16,""))),"")</f>
        <v/>
      </c>
      <c r="AM17" s="152" t="str">
        <f>IFERROR(IF(AND(AF16="Impacto",AF17="Impacto"),(AM16-(+AM16*AK17)),IF(AND(AF16="Probabilidad",AF17="Impacto"),(AM15-(+AM15*AK17)),IF(AF17="Probabilidad",AM16,""))),"")</f>
        <v/>
      </c>
      <c r="AN17" s="153"/>
      <c r="AO17" s="153"/>
      <c r="AP17" s="153"/>
      <c r="AQ17" s="153"/>
      <c r="AR17" s="1073"/>
      <c r="AS17" s="1036"/>
      <c r="AT17" s="1036"/>
      <c r="AU17" s="1033"/>
      <c r="AV17" s="1036"/>
      <c r="AW17" s="1036"/>
      <c r="AX17" s="1033"/>
      <c r="AY17" s="1033"/>
      <c r="AZ17" s="1033"/>
      <c r="BA17" s="1016"/>
      <c r="BB17" s="130"/>
      <c r="BC17" s="130"/>
      <c r="BD17" s="173" t="str">
        <f t="shared" si="4"/>
        <v/>
      </c>
      <c r="BE17" s="149"/>
      <c r="BF17" s="149"/>
      <c r="BG17" s="149"/>
      <c r="BH17" s="149"/>
      <c r="BI17" s="130"/>
      <c r="BJ17" s="130"/>
      <c r="BK17" s="130"/>
      <c r="BL17" s="130"/>
      <c r="BM17" s="155"/>
      <c r="BN17" s="155"/>
      <c r="BO17" s="155"/>
      <c r="BP17" s="155"/>
      <c r="BQ17" s="156"/>
      <c r="BR17" s="157"/>
      <c r="BS17" s="304"/>
      <c r="BT17" s="149"/>
      <c r="BU17" s="1051"/>
      <c r="BV17" s="995"/>
      <c r="BW17" s="995"/>
      <c r="BX17" s="998"/>
      <c r="BY17" s="998"/>
      <c r="BZ17" s="998"/>
    </row>
    <row r="18" spans="1:78" ht="16" x14ac:dyDescent="0.2">
      <c r="A18" s="1064"/>
      <c r="B18" s="1067"/>
      <c r="C18" s="1070"/>
      <c r="D18" s="1001"/>
      <c r="E18" s="1004"/>
      <c r="F18" s="1007"/>
      <c r="G18" s="1010"/>
      <c r="H18" s="1013"/>
      <c r="I18" s="1016"/>
      <c r="J18" s="1019"/>
      <c r="K18" s="1022"/>
      <c r="L18" s="1024"/>
      <c r="M18" s="1039"/>
      <c r="N18" s="1024"/>
      <c r="O18" s="1024"/>
      <c r="P18" s="1076"/>
      <c r="Q18" s="1079"/>
      <c r="R18" s="1016"/>
      <c r="S18" s="1027"/>
      <c r="T18" s="1016"/>
      <c r="U18" s="1027"/>
      <c r="V18" s="1016"/>
      <c r="W18" s="1027"/>
      <c r="X18" s="1030"/>
      <c r="Y18" s="1027"/>
      <c r="Z18" s="1027"/>
      <c r="AA18" s="1033"/>
      <c r="AB18" s="150">
        <v>4</v>
      </c>
      <c r="AC18" s="149"/>
      <c r="AD18" s="149"/>
      <c r="AE18" s="149"/>
      <c r="AF18" s="145" t="str">
        <f t="shared" si="0"/>
        <v/>
      </c>
      <c r="AG18" s="151"/>
      <c r="AH18" s="146" t="str">
        <f t="shared" si="1"/>
        <v/>
      </c>
      <c r="AI18" s="151"/>
      <c r="AJ18" s="146" t="str">
        <f t="shared" si="2"/>
        <v/>
      </c>
      <c r="AK18" s="147" t="str">
        <f t="shared" si="3"/>
        <v/>
      </c>
      <c r="AL18" s="152" t="str">
        <f>IFERROR(IF(AND(AF17="Probabilidad",AF18="Probabilidad"),(AL17-(+AL17*AK18)),IF(AND(AF17="Impacto",AF18="Probabilidad"),(AL16-(+AL16*AK18)),IF(AF18="Impacto",AL17,""))),"")</f>
        <v/>
      </c>
      <c r="AM18" s="152" t="str">
        <f>IFERROR(IF(AND(AF17="Impacto",AF18="Impacto"),(AM17-(+AM17*AK18)),IF(AND(AF17="Probabilidad",AF18="Impacto"),(AM16-(+AM16*AK18)),IF(AF18="Probabilidad",AM17,""))),"")</f>
        <v/>
      </c>
      <c r="AN18" s="153"/>
      <c r="AO18" s="153"/>
      <c r="AP18" s="153"/>
      <c r="AQ18" s="153"/>
      <c r="AR18" s="1073"/>
      <c r="AS18" s="1036"/>
      <c r="AT18" s="1036"/>
      <c r="AU18" s="1033"/>
      <c r="AV18" s="1036"/>
      <c r="AW18" s="1036"/>
      <c r="AX18" s="1033"/>
      <c r="AY18" s="1033"/>
      <c r="AZ18" s="1033"/>
      <c r="BA18" s="1016"/>
      <c r="BB18" s="130"/>
      <c r="BC18" s="130"/>
      <c r="BD18" s="173" t="str">
        <f t="shared" si="4"/>
        <v/>
      </c>
      <c r="BE18" s="149"/>
      <c r="BF18" s="149"/>
      <c r="BG18" s="149"/>
      <c r="BH18" s="149"/>
      <c r="BI18" s="130"/>
      <c r="BJ18" s="130"/>
      <c r="BK18" s="130"/>
      <c r="BL18" s="130"/>
      <c r="BM18" s="155"/>
      <c r="BN18" s="155"/>
      <c r="BO18" s="155"/>
      <c r="BP18" s="155"/>
      <c r="BQ18" s="156"/>
      <c r="BR18" s="157"/>
      <c r="BS18" s="304"/>
      <c r="BT18" s="149"/>
      <c r="BU18" s="1051"/>
      <c r="BV18" s="995"/>
      <c r="BW18" s="995"/>
      <c r="BX18" s="998"/>
      <c r="BY18" s="998"/>
      <c r="BZ18" s="998"/>
    </row>
    <row r="19" spans="1:78" ht="16" x14ac:dyDescent="0.2">
      <c r="A19" s="1064"/>
      <c r="B19" s="1067"/>
      <c r="C19" s="1070"/>
      <c r="D19" s="1001"/>
      <c r="E19" s="1004"/>
      <c r="F19" s="1007"/>
      <c r="G19" s="1010"/>
      <c r="H19" s="1013"/>
      <c r="I19" s="1016"/>
      <c r="J19" s="1019"/>
      <c r="K19" s="1022"/>
      <c r="L19" s="1024"/>
      <c r="M19" s="1039"/>
      <c r="N19" s="1024"/>
      <c r="O19" s="1024"/>
      <c r="P19" s="1076"/>
      <c r="Q19" s="1079"/>
      <c r="R19" s="1016"/>
      <c r="S19" s="1027"/>
      <c r="T19" s="1016"/>
      <c r="U19" s="1027"/>
      <c r="V19" s="1016"/>
      <c r="W19" s="1027"/>
      <c r="X19" s="1030"/>
      <c r="Y19" s="1027"/>
      <c r="Z19" s="1027"/>
      <c r="AA19" s="1033"/>
      <c r="AB19" s="150">
        <v>5</v>
      </c>
      <c r="AC19" s="149"/>
      <c r="AD19" s="149"/>
      <c r="AE19" s="149"/>
      <c r="AF19" s="145" t="str">
        <f t="shared" si="0"/>
        <v/>
      </c>
      <c r="AG19" s="151"/>
      <c r="AH19" s="146" t="str">
        <f t="shared" si="1"/>
        <v/>
      </c>
      <c r="AI19" s="151"/>
      <c r="AJ19" s="146" t="str">
        <f t="shared" si="2"/>
        <v/>
      </c>
      <c r="AK19" s="147" t="str">
        <f t="shared" si="3"/>
        <v/>
      </c>
      <c r="AL19" s="152" t="str">
        <f>IFERROR(IF(AND(AF18="Probabilidad",AF19="Probabilidad"),(AL18-(+AL18*AK19)),IF(AND(AF18="Impacto",AF19="Probabilidad"),(AL17-(+AL17*AK19)),IF(AF19="Impacto",AL18,""))),"")</f>
        <v/>
      </c>
      <c r="AM19" s="152" t="str">
        <f>IFERROR(IF(AND(AF18="Impacto",AF19="Impacto"),(AM18-(+AM18*AK19)),IF(AND(AF18="Probabilidad",AF19="Impacto"),(AM17-(+AM17*AK19)),IF(AF19="Probabilidad",AM18,""))),"")</f>
        <v/>
      </c>
      <c r="AN19" s="153"/>
      <c r="AO19" s="153"/>
      <c r="AP19" s="153"/>
      <c r="AQ19" s="153"/>
      <c r="AR19" s="1073"/>
      <c r="AS19" s="1036"/>
      <c r="AT19" s="1036"/>
      <c r="AU19" s="1033"/>
      <c r="AV19" s="1036"/>
      <c r="AW19" s="1036"/>
      <c r="AX19" s="1033"/>
      <c r="AY19" s="1033"/>
      <c r="AZ19" s="1033"/>
      <c r="BA19" s="1016"/>
      <c r="BB19" s="130"/>
      <c r="BC19" s="130"/>
      <c r="BD19" s="173" t="str">
        <f t="shared" si="4"/>
        <v/>
      </c>
      <c r="BE19" s="149"/>
      <c r="BF19" s="149"/>
      <c r="BG19" s="149"/>
      <c r="BH19" s="149"/>
      <c r="BI19" s="130"/>
      <c r="BJ19" s="130"/>
      <c r="BK19" s="130"/>
      <c r="BL19" s="130"/>
      <c r="BM19" s="155"/>
      <c r="BN19" s="155"/>
      <c r="BO19" s="155"/>
      <c r="BP19" s="155"/>
      <c r="BQ19" s="156"/>
      <c r="BR19" s="157"/>
      <c r="BS19" s="304"/>
      <c r="BT19" s="149"/>
      <c r="BU19" s="1051"/>
      <c r="BV19" s="995"/>
      <c r="BW19" s="995"/>
      <c r="BX19" s="998"/>
      <c r="BY19" s="998"/>
      <c r="BZ19" s="998"/>
    </row>
    <row r="20" spans="1:78" ht="17" thickBot="1" x14ac:dyDescent="0.25">
      <c r="A20" s="1065"/>
      <c r="B20" s="1068"/>
      <c r="C20" s="1071"/>
      <c r="D20" s="1002"/>
      <c r="E20" s="1005"/>
      <c r="F20" s="1008"/>
      <c r="G20" s="1011"/>
      <c r="H20" s="1014"/>
      <c r="I20" s="1017"/>
      <c r="J20" s="1020"/>
      <c r="K20" s="1023"/>
      <c r="L20" s="1025"/>
      <c r="M20" s="1040"/>
      <c r="N20" s="1025"/>
      <c r="O20" s="1025"/>
      <c r="P20" s="1077"/>
      <c r="Q20" s="1080"/>
      <c r="R20" s="1017"/>
      <c r="S20" s="1028"/>
      <c r="T20" s="1017"/>
      <c r="U20" s="1028"/>
      <c r="V20" s="1017"/>
      <c r="W20" s="1028"/>
      <c r="X20" s="1031"/>
      <c r="Y20" s="1028"/>
      <c r="Z20" s="1028"/>
      <c r="AA20" s="1034"/>
      <c r="AB20" s="162">
        <v>6</v>
      </c>
      <c r="AC20" s="160"/>
      <c r="AD20" s="160"/>
      <c r="AE20" s="160"/>
      <c r="AF20" s="175" t="str">
        <f t="shared" si="0"/>
        <v/>
      </c>
      <c r="AG20" s="163"/>
      <c r="AH20" s="161" t="str">
        <f t="shared" si="1"/>
        <v/>
      </c>
      <c r="AI20" s="163"/>
      <c r="AJ20" s="161" t="str">
        <f t="shared" si="2"/>
        <v/>
      </c>
      <c r="AK20" s="164" t="str">
        <f t="shared" si="3"/>
        <v/>
      </c>
      <c r="AL20" s="220" t="str">
        <f>IFERROR(IF(AND(AF19="Probabilidad",AF20="Probabilidad"),(AL19-(+AL19*AK20)),IF(AND(AF19="Impacto",AF20="Probabilidad"),(AL18-(+AL18*AK20)),IF(AF20="Impacto",AL19,""))),"")</f>
        <v/>
      </c>
      <c r="AM20" s="220" t="str">
        <f>IFERROR(IF(AND(AF19="Impacto",AF20="Impacto"),(AM19-(+AM19*AK20)),IF(AND(AF19="Probabilidad",AF20="Impacto"),(AM18-(+AM18*AK20)),IF(AF20="Probabilidad",AM19,""))),"")</f>
        <v/>
      </c>
      <c r="AN20" s="51"/>
      <c r="AO20" s="51"/>
      <c r="AP20" s="51"/>
      <c r="AQ20" s="51"/>
      <c r="AR20" s="1074"/>
      <c r="AS20" s="1037"/>
      <c r="AT20" s="1037"/>
      <c r="AU20" s="1034"/>
      <c r="AV20" s="1037"/>
      <c r="AW20" s="1037"/>
      <c r="AX20" s="1034"/>
      <c r="AY20" s="1034"/>
      <c r="AZ20" s="1034"/>
      <c r="BA20" s="1017"/>
      <c r="BB20" s="167"/>
      <c r="BC20" s="167"/>
      <c r="BD20" s="176" t="str">
        <f t="shared" si="4"/>
        <v/>
      </c>
      <c r="BE20" s="160"/>
      <c r="BF20" s="160"/>
      <c r="BG20" s="160"/>
      <c r="BH20" s="160"/>
      <c r="BI20" s="167"/>
      <c r="BJ20" s="167"/>
      <c r="BK20" s="167"/>
      <c r="BL20" s="167"/>
      <c r="BM20" s="168"/>
      <c r="BN20" s="168"/>
      <c r="BO20" s="168"/>
      <c r="BP20" s="168"/>
      <c r="BQ20" s="169"/>
      <c r="BR20" s="170"/>
      <c r="BS20" s="711"/>
      <c r="BT20" s="160"/>
      <c r="BU20" s="1052"/>
      <c r="BV20" s="996"/>
      <c r="BW20" s="996"/>
      <c r="BX20" s="999"/>
      <c r="BY20" s="999"/>
      <c r="BZ20" s="999"/>
    </row>
    <row r="21" spans="1:78" ht="167" x14ac:dyDescent="0.2">
      <c r="A21" s="1165" t="s">
        <v>395</v>
      </c>
      <c r="B21" s="1247" t="s">
        <v>396</v>
      </c>
      <c r="C21" s="1250" t="s">
        <v>397</v>
      </c>
      <c r="D21" s="1000" t="s">
        <v>2388</v>
      </c>
      <c r="E21" s="1003" t="s">
        <v>398</v>
      </c>
      <c r="F21" s="1006">
        <v>1</v>
      </c>
      <c r="G21" s="1254" t="s">
        <v>399</v>
      </c>
      <c r="H21" s="1012"/>
      <c r="I21" s="1015"/>
      <c r="J21" s="1256" t="s">
        <v>2407</v>
      </c>
      <c r="K21" s="1021" t="s">
        <v>313</v>
      </c>
      <c r="L21" s="994" t="s">
        <v>314</v>
      </c>
      <c r="M21" s="1038" t="s">
        <v>2408</v>
      </c>
      <c r="N21" s="994"/>
      <c r="O21" s="994"/>
      <c r="P21" s="1075" t="s">
        <v>1386</v>
      </c>
      <c r="Q21" s="1133" t="s">
        <v>1386</v>
      </c>
      <c r="R21" s="1015" t="s">
        <v>217</v>
      </c>
      <c r="S21" s="1026">
        <f>IF(R21="Muy Alta",100%,IF(R21="Alta",80%,IF(R21="Media",60%,IF(R21="Baja",40%,IF(R21="Muy Baja",20%,"")))))</f>
        <v>0.6</v>
      </c>
      <c r="T21" s="1015"/>
      <c r="U21" s="1026" t="str">
        <f>IF(T21="Catastrófico",100%,IF(T21="Mayor",80%,IF(T21="Moderado",60%,IF(T21="Menor",40%,IF(T21="Leve",20%,"")))))</f>
        <v/>
      </c>
      <c r="V21" s="1015" t="s">
        <v>218</v>
      </c>
      <c r="W21" s="1026">
        <f>IF(V21="Catastrófico",100%,IF(V21="Mayor",80%,IF(V21="Moderado",60%,IF(V21="Menor",40%,IF(V21="Leve",20%,"")))))</f>
        <v>0.6</v>
      </c>
      <c r="X21" s="1029" t="str">
        <f>IF(Y21=100%,"Catastrófico",IF(Y21=80%,"Mayor",IF(Y21=60%,"Moderado",IF(Y21=40%,"Menor",IF(Y21=20%,"Leve","")))))</f>
        <v>Moderado</v>
      </c>
      <c r="Y21" s="1026">
        <f>IF(AND(U21="",W21=""),"",MAX(U21,W21))</f>
        <v>0.6</v>
      </c>
      <c r="Z21" s="1026" t="str">
        <f>CONCATENATE(R21,X21)</f>
        <v>MediaModerado</v>
      </c>
      <c r="AA21" s="1032"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337" t="s">
        <v>411</v>
      </c>
      <c r="AD21" s="417" t="s">
        <v>1630</v>
      </c>
      <c r="AE21" s="418" t="s">
        <v>413</v>
      </c>
      <c r="AF21" s="99" t="str">
        <f t="shared" ref="AF21:AF36" si="5">IF(OR(AG21="Preventivo",AG21="Detectivo"),"Probabilidad",IF(AG21="Correctivo","Impacto",""))</f>
        <v>Probabilidad</v>
      </c>
      <c r="AG21" s="10" t="s">
        <v>221</v>
      </c>
      <c r="AH21" s="14">
        <f t="shared" ref="AH21:AH36" si="6">IF(AG21="","",IF(AG21="Preventivo",25%,IF(AG21="Detectivo",15%,IF(AG21="Correctivo",10%))))</f>
        <v>0.25</v>
      </c>
      <c r="AI21" s="10" t="s">
        <v>222</v>
      </c>
      <c r="AJ21" s="14">
        <f t="shared" ref="AJ21:AJ36" si="7">IF(AI21="Automático",25%,IF(AI21="Manual",15%,""))</f>
        <v>0.15</v>
      </c>
      <c r="AK21" s="101">
        <f t="shared" ref="AK21:AK36" si="8">IF(OR(AH21="",AJ21=""),"",AH21+AJ21)</f>
        <v>0.4</v>
      </c>
      <c r="AL21" s="100">
        <f>IFERROR(IF(AF21="Probabilidad",(S21-(+S21*AK21)),IF(AF21="Impacto",S21,"")),"")</f>
        <v>0.36</v>
      </c>
      <c r="AM21" s="100">
        <f>IFERROR(IF(AF21="Impacto",(Y21-(+Y21*AK21)),IF(AF21="Probabilidad",Y21,"")),"")</f>
        <v>0.6</v>
      </c>
      <c r="AN21" s="50" t="s">
        <v>223</v>
      </c>
      <c r="AO21" s="50" t="s">
        <v>291</v>
      </c>
      <c r="AP21" s="50" t="s">
        <v>241</v>
      </c>
      <c r="AQ21" s="50" t="s">
        <v>226</v>
      </c>
      <c r="AR21" s="1012" t="s">
        <v>2409</v>
      </c>
      <c r="AS21" s="1035">
        <f>S21</f>
        <v>0.6</v>
      </c>
      <c r="AT21" s="1035">
        <f>IF(AL21="","",MIN(AL21:AL26))</f>
        <v>0.216</v>
      </c>
      <c r="AU21" s="1032" t="str">
        <f>IFERROR(IF(AT21="","",IF(AT21&lt;=0.2,"Muy Baja",IF(AT21&lt;=0.4,"Baja",IF(AT21&lt;=0.6,"Media",IF(AT21&lt;=0.8,"Alta","Muy Alta"))))),"")</f>
        <v>Baja</v>
      </c>
      <c r="AV21" s="1035">
        <f>Y21</f>
        <v>0.6</v>
      </c>
      <c r="AW21" s="1035">
        <f>IF(AM21="","",MIN(AM21:AM26))</f>
        <v>0.6</v>
      </c>
      <c r="AX21" s="1032" t="str">
        <f>IFERROR(IF(AW21="","",IF(AW21&lt;=0.2,"Leve",IF(AW21&lt;=0.4,"Menor",IF(AW21&lt;=0.6,"Moderado",IF(AW21&lt;=0.8,"Mayor","Catastrófico"))))),"")</f>
        <v>Moderado</v>
      </c>
      <c r="AY21" s="1032" t="str">
        <f>AA21</f>
        <v>Moderado</v>
      </c>
      <c r="AZ21" s="1032"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Moderado</v>
      </c>
      <c r="BA21" s="1015" t="s">
        <v>228</v>
      </c>
      <c r="BB21" s="346" t="s">
        <v>414</v>
      </c>
      <c r="BC21" s="347" t="s">
        <v>415</v>
      </c>
      <c r="BD21" s="103">
        <f t="shared" ref="BD21:BD37" si="9">IF(SUM(BE21:BH21)=0,"",SUM(BE21:BH21))</f>
        <v>4</v>
      </c>
      <c r="BE21" s="9">
        <v>1</v>
      </c>
      <c r="BF21" s="9">
        <v>1</v>
      </c>
      <c r="BG21" s="9">
        <v>1</v>
      </c>
      <c r="BH21" s="9">
        <v>1</v>
      </c>
      <c r="BI21" s="46" t="s">
        <v>409</v>
      </c>
      <c r="BJ21" s="46" t="s">
        <v>1609</v>
      </c>
      <c r="BK21" s="235"/>
      <c r="BL21" s="235"/>
      <c r="BM21" s="730"/>
      <c r="BN21" s="236"/>
      <c r="BO21" s="236"/>
      <c r="BP21" s="236"/>
      <c r="BQ21" s="104"/>
      <c r="BR21" s="128"/>
      <c r="BS21" s="710"/>
      <c r="BT21" s="400"/>
      <c r="BU21" s="1204"/>
      <c r="BV21" s="1206"/>
      <c r="BW21" s="1209"/>
      <c r="BX21" s="1211"/>
      <c r="BY21" s="1395"/>
      <c r="BZ21" s="997"/>
    </row>
    <row r="22" spans="1:78" ht="145" x14ac:dyDescent="0.2">
      <c r="A22" s="1166"/>
      <c r="B22" s="1248"/>
      <c r="C22" s="1251"/>
      <c r="D22" s="1001"/>
      <c r="E22" s="1004"/>
      <c r="F22" s="1007"/>
      <c r="G22" s="1255"/>
      <c r="H22" s="1013"/>
      <c r="I22" s="1016"/>
      <c r="J22" s="1226"/>
      <c r="K22" s="1022"/>
      <c r="L22" s="1024"/>
      <c r="M22" s="1039"/>
      <c r="N22" s="1024"/>
      <c r="O22" s="1024"/>
      <c r="P22" s="1076"/>
      <c r="Q22" s="1134"/>
      <c r="R22" s="1016"/>
      <c r="S22" s="1027"/>
      <c r="T22" s="1016"/>
      <c r="U22" s="1027"/>
      <c r="V22" s="1016"/>
      <c r="W22" s="1027"/>
      <c r="X22" s="1030"/>
      <c r="Y22" s="1027"/>
      <c r="Z22" s="1027"/>
      <c r="AA22" s="1033"/>
      <c r="AB22" s="403">
        <v>2</v>
      </c>
      <c r="AC22" s="404" t="s">
        <v>404</v>
      </c>
      <c r="AD22" s="405" t="s">
        <v>598</v>
      </c>
      <c r="AE22" s="406" t="s">
        <v>405</v>
      </c>
      <c r="AF22" s="407" t="str">
        <f t="shared" si="5"/>
        <v>Probabilidad</v>
      </c>
      <c r="AG22" s="151" t="s">
        <v>221</v>
      </c>
      <c r="AH22" s="146">
        <f t="shared" si="6"/>
        <v>0.25</v>
      </c>
      <c r="AI22" s="151" t="s">
        <v>222</v>
      </c>
      <c r="AJ22" s="146">
        <f t="shared" si="7"/>
        <v>0.15</v>
      </c>
      <c r="AK22" s="147">
        <f t="shared" si="8"/>
        <v>0.4</v>
      </c>
      <c r="AL22" s="152">
        <f>IFERROR(IF(AND(AF21="Probabilidad",AF22="Probabilidad"),(AL21-(+AL21*AK22)),IF(AF22="Probabilidad",(S21-(+S21*AK22)),IF(AF22="Impacto",AL21,""))),"")</f>
        <v>0.216</v>
      </c>
      <c r="AM22" s="152">
        <f>IFERROR(IF(AND(AF21="Impacto",AF22="Impacto"),(AM21-(+AM21*AK22)),IF(AF22="Impacto",(Y21-(Y21*AK22)),IF(AF22="Probabilidad",AM21,""))),"")</f>
        <v>0.6</v>
      </c>
      <c r="AN22" s="408" t="s">
        <v>223</v>
      </c>
      <c r="AO22" s="277" t="s">
        <v>224</v>
      </c>
      <c r="AP22" s="277" t="s">
        <v>241</v>
      </c>
      <c r="AQ22" s="277" t="s">
        <v>226</v>
      </c>
      <c r="AR22" s="1202"/>
      <c r="AS22" s="1036"/>
      <c r="AT22" s="1036"/>
      <c r="AU22" s="1033"/>
      <c r="AV22" s="1036"/>
      <c r="AW22" s="1036"/>
      <c r="AX22" s="1033"/>
      <c r="AY22" s="1033"/>
      <c r="AZ22" s="1033"/>
      <c r="BA22" s="1016"/>
      <c r="BB22" s="130"/>
      <c r="BC22" s="130"/>
      <c r="BD22" s="173" t="str">
        <f t="shared" si="9"/>
        <v/>
      </c>
      <c r="BE22" s="149"/>
      <c r="BF22" s="149"/>
      <c r="BG22" s="149"/>
      <c r="BH22" s="149"/>
      <c r="BI22" s="130"/>
      <c r="BJ22" s="130"/>
      <c r="BK22" s="130"/>
      <c r="BL22" s="130"/>
      <c r="BM22" s="155"/>
      <c r="BN22" s="155"/>
      <c r="BO22" s="155"/>
      <c r="BP22" s="155"/>
      <c r="BQ22" s="156"/>
      <c r="BR22" s="157"/>
      <c r="BS22" s="304"/>
      <c r="BT22" s="400"/>
      <c r="BU22" s="1205"/>
      <c r="BV22" s="1207"/>
      <c r="BW22" s="1076"/>
      <c r="BX22" s="1212"/>
      <c r="BY22" s="1396"/>
      <c r="BZ22" s="1171"/>
    </row>
    <row r="23" spans="1:78" ht="16" x14ac:dyDescent="0.2">
      <c r="A23" s="1166"/>
      <c r="B23" s="1248"/>
      <c r="C23" s="1251"/>
      <c r="D23" s="1001"/>
      <c r="E23" s="1004"/>
      <c r="F23" s="1007"/>
      <c r="G23" s="1255"/>
      <c r="H23" s="1013"/>
      <c r="I23" s="1016"/>
      <c r="J23" s="1226"/>
      <c r="K23" s="1022"/>
      <c r="L23" s="1024"/>
      <c r="M23" s="1039"/>
      <c r="N23" s="1024"/>
      <c r="O23" s="1024"/>
      <c r="P23" s="1076"/>
      <c r="Q23" s="1134"/>
      <c r="R23" s="1016"/>
      <c r="S23" s="1027"/>
      <c r="T23" s="1016"/>
      <c r="U23" s="1027"/>
      <c r="V23" s="1016"/>
      <c r="W23" s="1027"/>
      <c r="X23" s="1030"/>
      <c r="Y23" s="1027"/>
      <c r="Z23" s="1027"/>
      <c r="AA23" s="1033"/>
      <c r="AB23" s="150">
        <v>3</v>
      </c>
      <c r="AC23" s="235"/>
      <c r="AD23" s="28"/>
      <c r="AE23" s="409"/>
      <c r="AF23" s="145" t="str">
        <f t="shared" si="5"/>
        <v/>
      </c>
      <c r="AG23" s="151"/>
      <c r="AH23" s="146" t="str">
        <f t="shared" si="6"/>
        <v/>
      </c>
      <c r="AI23" s="151"/>
      <c r="AJ23" s="146" t="str">
        <f t="shared" si="7"/>
        <v/>
      </c>
      <c r="AK23" s="147" t="str">
        <f t="shared" si="8"/>
        <v/>
      </c>
      <c r="AL23" s="152" t="str">
        <f>IFERROR(IF(AND(AF22="Probabilidad",AF23="Probabilidad"),(AL22-(+AL22*AK23)),IF(AND(AF22="Impacto",AF23="Probabilidad"),(AL21-(+AL21*AK23)),IF(AF23="Impacto",AL22,""))),"")</f>
        <v/>
      </c>
      <c r="AM23" s="152" t="str">
        <f>IFERROR(IF(AND(AF22="Impacto",AF23="Impacto"),(AM22-(+AM22*AK23)),IF(AND(AF22="Probabilidad",AF23="Impacto"),(AM21-(+AM21*AK23)),IF(AF23="Probabilidad",AM22,""))),"")</f>
        <v/>
      </c>
      <c r="AN23" s="153"/>
      <c r="AO23" s="51"/>
      <c r="AP23" s="51"/>
      <c r="AQ23" s="51"/>
      <c r="AR23" s="1013"/>
      <c r="AS23" s="1036"/>
      <c r="AT23" s="1036"/>
      <c r="AU23" s="1033"/>
      <c r="AV23" s="1036"/>
      <c r="AW23" s="1036"/>
      <c r="AX23" s="1033"/>
      <c r="AY23" s="1033"/>
      <c r="AZ23" s="1033"/>
      <c r="BA23" s="1016"/>
      <c r="BB23" s="130"/>
      <c r="BC23" s="130"/>
      <c r="BD23" s="173" t="str">
        <f t="shared" si="9"/>
        <v/>
      </c>
      <c r="BE23" s="149"/>
      <c r="BF23" s="149"/>
      <c r="BG23" s="149"/>
      <c r="BH23" s="149"/>
      <c r="BI23" s="130"/>
      <c r="BJ23" s="130"/>
      <c r="BK23" s="130"/>
      <c r="BL23" s="130"/>
      <c r="BM23" s="155"/>
      <c r="BN23" s="155"/>
      <c r="BO23" s="155"/>
      <c r="BP23" s="155"/>
      <c r="BQ23" s="156"/>
      <c r="BR23" s="157"/>
      <c r="BS23" s="304"/>
      <c r="BT23" s="149"/>
      <c r="BU23" s="1205"/>
      <c r="BV23" s="1207"/>
      <c r="BW23" s="1076"/>
      <c r="BX23" s="1212"/>
      <c r="BY23" s="1396"/>
      <c r="BZ23" s="1171"/>
    </row>
    <row r="24" spans="1:78" ht="16" x14ac:dyDescent="0.2">
      <c r="A24" s="1166"/>
      <c r="B24" s="1248"/>
      <c r="C24" s="1251"/>
      <c r="D24" s="1001"/>
      <c r="E24" s="1004"/>
      <c r="F24" s="1007"/>
      <c r="G24" s="1255"/>
      <c r="H24" s="1013"/>
      <c r="I24" s="1016"/>
      <c r="J24" s="1226"/>
      <c r="K24" s="1022"/>
      <c r="L24" s="1024"/>
      <c r="M24" s="1039"/>
      <c r="N24" s="1024"/>
      <c r="O24" s="1024"/>
      <c r="P24" s="1076"/>
      <c r="Q24" s="1134"/>
      <c r="R24" s="1016"/>
      <c r="S24" s="1027"/>
      <c r="T24" s="1016"/>
      <c r="U24" s="1027"/>
      <c r="V24" s="1016"/>
      <c r="W24" s="1027"/>
      <c r="X24" s="1030"/>
      <c r="Y24" s="1027"/>
      <c r="Z24" s="1027"/>
      <c r="AA24" s="1033"/>
      <c r="AB24" s="150">
        <v>4</v>
      </c>
      <c r="AC24" s="130"/>
      <c r="AD24" s="149"/>
      <c r="AE24" s="219"/>
      <c r="AF24" s="145" t="str">
        <f t="shared" si="5"/>
        <v/>
      </c>
      <c r="AG24" s="151"/>
      <c r="AH24" s="146" t="str">
        <f t="shared" si="6"/>
        <v/>
      </c>
      <c r="AI24" s="151"/>
      <c r="AJ24" s="146" t="str">
        <f t="shared" si="7"/>
        <v/>
      </c>
      <c r="AK24" s="147" t="str">
        <f t="shared" si="8"/>
        <v/>
      </c>
      <c r="AL24" s="152" t="str">
        <f>IFERROR(IF(AND(AF23="Probabilidad",AF24="Probabilidad"),(AL23-(+AL23*AK24)),IF(AND(AF23="Impacto",AF24="Probabilidad"),(AL22-(+AL22*AK24)),IF(AF24="Impacto",AL23,""))),"")</f>
        <v/>
      </c>
      <c r="AM24" s="152" t="str">
        <f>IFERROR(IF(AND(AF23="Impacto",AF24="Impacto"),(AM23-(+AM23*AK24)),IF(AND(AF23="Probabilidad",AF24="Impacto"),(AM22-(+AM22*AK24)),IF(AF24="Probabilidad",AM23,""))),"")</f>
        <v/>
      </c>
      <c r="AN24" s="153"/>
      <c r="AO24" s="153"/>
      <c r="AP24" s="153"/>
      <c r="AQ24" s="153"/>
      <c r="AR24" s="1013"/>
      <c r="AS24" s="1036"/>
      <c r="AT24" s="1036"/>
      <c r="AU24" s="1033"/>
      <c r="AV24" s="1036"/>
      <c r="AW24" s="1036"/>
      <c r="AX24" s="1033"/>
      <c r="AY24" s="1033"/>
      <c r="AZ24" s="1033"/>
      <c r="BA24" s="1016"/>
      <c r="BB24" s="130"/>
      <c r="BC24" s="130"/>
      <c r="BD24" s="173" t="str">
        <f t="shared" si="9"/>
        <v/>
      </c>
      <c r="BE24" s="149"/>
      <c r="BF24" s="149"/>
      <c r="BG24" s="149"/>
      <c r="BH24" s="149"/>
      <c r="BI24" s="130"/>
      <c r="BJ24" s="130"/>
      <c r="BK24" s="130"/>
      <c r="BL24" s="130"/>
      <c r="BM24" s="155"/>
      <c r="BN24" s="155"/>
      <c r="BO24" s="155"/>
      <c r="BP24" s="155"/>
      <c r="BQ24" s="156"/>
      <c r="BR24" s="157"/>
      <c r="BS24" s="304"/>
      <c r="BT24" s="149"/>
      <c r="BU24" s="1205"/>
      <c r="BV24" s="1207"/>
      <c r="BW24" s="1076"/>
      <c r="BX24" s="1212"/>
      <c r="BY24" s="1396"/>
      <c r="BZ24" s="1171"/>
    </row>
    <row r="25" spans="1:78" ht="16" x14ac:dyDescent="0.2">
      <c r="A25" s="1166"/>
      <c r="B25" s="1248"/>
      <c r="C25" s="1251"/>
      <c r="D25" s="1001"/>
      <c r="E25" s="1004"/>
      <c r="F25" s="1007"/>
      <c r="G25" s="1255"/>
      <c r="H25" s="1013"/>
      <c r="I25" s="1016"/>
      <c r="J25" s="1226"/>
      <c r="K25" s="1022"/>
      <c r="L25" s="1024"/>
      <c r="M25" s="1039"/>
      <c r="N25" s="1024"/>
      <c r="O25" s="1024"/>
      <c r="P25" s="1076"/>
      <c r="Q25" s="1134"/>
      <c r="R25" s="1016"/>
      <c r="S25" s="1027"/>
      <c r="T25" s="1016"/>
      <c r="U25" s="1027"/>
      <c r="V25" s="1016"/>
      <c r="W25" s="1027"/>
      <c r="X25" s="1030"/>
      <c r="Y25" s="1027"/>
      <c r="Z25" s="1027"/>
      <c r="AA25" s="1033"/>
      <c r="AB25" s="150">
        <v>5</v>
      </c>
      <c r="AC25" s="130"/>
      <c r="AD25" s="149"/>
      <c r="AE25" s="219"/>
      <c r="AF25" s="145" t="str">
        <f t="shared" si="5"/>
        <v/>
      </c>
      <c r="AG25" s="151"/>
      <c r="AH25" s="146" t="str">
        <f t="shared" si="6"/>
        <v/>
      </c>
      <c r="AI25" s="151"/>
      <c r="AJ25" s="146" t="str">
        <f t="shared" si="7"/>
        <v/>
      </c>
      <c r="AK25" s="147" t="str">
        <f t="shared" si="8"/>
        <v/>
      </c>
      <c r="AL25" s="152" t="str">
        <f>IFERROR(IF(AND(AF24="Probabilidad",AF25="Probabilidad"),(AL24-(+AL24*AK25)),IF(AND(AF24="Impacto",AF25="Probabilidad"),(AL23-(+AL23*AK25)),IF(AF25="Impacto",AL24,""))),"")</f>
        <v/>
      </c>
      <c r="AM25" s="152" t="str">
        <f>IFERROR(IF(AND(AF24="Impacto",AF25="Impacto"),(AM24-(+AM24*AK25)),IF(AND(AF24="Probabilidad",AF25="Impacto"),(AM23-(+AM23*AK25)),IF(AF25="Probabilidad",AM24,""))),"")</f>
        <v/>
      </c>
      <c r="AN25" s="153"/>
      <c r="AO25" s="153"/>
      <c r="AP25" s="153"/>
      <c r="AQ25" s="153"/>
      <c r="AR25" s="1013"/>
      <c r="AS25" s="1036"/>
      <c r="AT25" s="1036"/>
      <c r="AU25" s="1033"/>
      <c r="AV25" s="1036"/>
      <c r="AW25" s="1036"/>
      <c r="AX25" s="1033"/>
      <c r="AY25" s="1033"/>
      <c r="AZ25" s="1033"/>
      <c r="BA25" s="1016"/>
      <c r="BB25" s="130"/>
      <c r="BC25" s="130"/>
      <c r="BD25" s="173" t="str">
        <f t="shared" si="9"/>
        <v/>
      </c>
      <c r="BE25" s="149"/>
      <c r="BF25" s="149"/>
      <c r="BG25" s="149"/>
      <c r="BH25" s="149"/>
      <c r="BI25" s="130"/>
      <c r="BJ25" s="130"/>
      <c r="BK25" s="130"/>
      <c r="BL25" s="130"/>
      <c r="BM25" s="155"/>
      <c r="BN25" s="155"/>
      <c r="BO25" s="155"/>
      <c r="BP25" s="155"/>
      <c r="BQ25" s="156"/>
      <c r="BR25" s="157"/>
      <c r="BS25" s="304"/>
      <c r="BT25" s="28"/>
      <c r="BU25" s="1205"/>
      <c r="BV25" s="1207"/>
      <c r="BW25" s="1076"/>
      <c r="BX25" s="1212"/>
      <c r="BY25" s="1396"/>
      <c r="BZ25" s="1171"/>
    </row>
    <row r="26" spans="1:78" ht="17" thickBot="1" x14ac:dyDescent="0.25">
      <c r="A26" s="1166"/>
      <c r="B26" s="1248"/>
      <c r="C26" s="1251"/>
      <c r="D26" s="1242"/>
      <c r="E26" s="1004"/>
      <c r="F26" s="1253"/>
      <c r="G26" s="1255"/>
      <c r="H26" s="1013"/>
      <c r="I26" s="1193"/>
      <c r="J26" s="1257"/>
      <c r="K26" s="1022"/>
      <c r="L26" s="1195"/>
      <c r="M26" s="1258"/>
      <c r="N26" s="1195"/>
      <c r="O26" s="1195"/>
      <c r="P26" s="1210"/>
      <c r="Q26" s="1231"/>
      <c r="R26" s="1193"/>
      <c r="S26" s="1200"/>
      <c r="T26" s="1193"/>
      <c r="U26" s="1200"/>
      <c r="V26" s="1193"/>
      <c r="W26" s="1200"/>
      <c r="X26" s="1199"/>
      <c r="Y26" s="1200"/>
      <c r="Z26" s="1200"/>
      <c r="AA26" s="1201"/>
      <c r="AB26" s="293">
        <v>6</v>
      </c>
      <c r="AC26" s="210"/>
      <c r="AD26" s="291"/>
      <c r="AE26" s="381"/>
      <c r="AF26" s="98" t="str">
        <f t="shared" si="5"/>
        <v/>
      </c>
      <c r="AG26" s="239"/>
      <c r="AH26" s="292" t="str">
        <f t="shared" si="6"/>
        <v/>
      </c>
      <c r="AI26" s="239"/>
      <c r="AJ26" s="292" t="str">
        <f t="shared" si="7"/>
        <v/>
      </c>
      <c r="AK26" s="294" t="str">
        <f t="shared" si="8"/>
        <v/>
      </c>
      <c r="AL26" s="295" t="str">
        <f>IFERROR(IF(AND(AF25="Probabilidad",AF26="Probabilidad"),(AL25-(+AL25*AK26)),IF(AND(AF25="Impacto",AF26="Probabilidad"),(AL24-(+AL24*AK26)),IF(AF26="Impacto",AL25,""))),"")</f>
        <v/>
      </c>
      <c r="AM26" s="295" t="str">
        <f>IFERROR(IF(AND(AF25="Impacto",AF26="Impacto"),(AM25-(+AM25*AK26)),IF(AND(AF25="Probabilidad",AF26="Impacto"),(AM24-(+AM24*AK26)),IF(AF26="Probabilidad",AM25,""))),"")</f>
        <v/>
      </c>
      <c r="AN26" s="126"/>
      <c r="AO26" s="126"/>
      <c r="AP26" s="126"/>
      <c r="AQ26" s="126"/>
      <c r="AR26" s="1013"/>
      <c r="AS26" s="1203"/>
      <c r="AT26" s="1203"/>
      <c r="AU26" s="1201"/>
      <c r="AV26" s="1203"/>
      <c r="AW26" s="1203"/>
      <c r="AX26" s="1201"/>
      <c r="AY26" s="1201"/>
      <c r="AZ26" s="1201"/>
      <c r="BA26" s="1193"/>
      <c r="BB26" s="210"/>
      <c r="BC26" s="210"/>
      <c r="BD26" s="327" t="str">
        <f t="shared" si="9"/>
        <v/>
      </c>
      <c r="BE26" s="291"/>
      <c r="BF26" s="291"/>
      <c r="BG26" s="291"/>
      <c r="BH26" s="291"/>
      <c r="BI26" s="210"/>
      <c r="BJ26" s="210"/>
      <c r="BK26" s="210"/>
      <c r="BL26" s="210"/>
      <c r="BM26" s="297"/>
      <c r="BN26" s="297"/>
      <c r="BO26" s="297"/>
      <c r="BP26" s="297"/>
      <c r="BQ26" s="298"/>
      <c r="BR26" s="299"/>
      <c r="BS26" s="711"/>
      <c r="BT26" s="160"/>
      <c r="BU26" s="1205"/>
      <c r="BV26" s="1208"/>
      <c r="BW26" s="1210"/>
      <c r="BX26" s="1213"/>
      <c r="BY26" s="1397"/>
      <c r="BZ26" s="1398"/>
    </row>
    <row r="27" spans="1:78" ht="118" x14ac:dyDescent="0.2">
      <c r="A27" s="1166"/>
      <c r="B27" s="1248"/>
      <c r="C27" s="1251"/>
      <c r="D27" s="1241" t="s">
        <v>2388</v>
      </c>
      <c r="E27" s="1259" t="s">
        <v>398</v>
      </c>
      <c r="F27" s="1260">
        <v>2</v>
      </c>
      <c r="G27" s="1194" t="s">
        <v>426</v>
      </c>
      <c r="H27" s="1229"/>
      <c r="I27" s="1214"/>
      <c r="J27" s="1225" t="s">
        <v>2410</v>
      </c>
      <c r="K27" s="1228" t="s">
        <v>313</v>
      </c>
      <c r="L27" s="1194" t="s">
        <v>314</v>
      </c>
      <c r="M27" s="1243" t="s">
        <v>2411</v>
      </c>
      <c r="N27" s="1194"/>
      <c r="O27" s="1194"/>
      <c r="P27" s="1209" t="s">
        <v>1386</v>
      </c>
      <c r="Q27" s="1246" t="s">
        <v>1386</v>
      </c>
      <c r="R27" s="1214" t="s">
        <v>430</v>
      </c>
      <c r="S27" s="1136">
        <f>IF(R27="Muy Alta",100%,IF(R27="Alta",80%,IF(R27="Media",60%,IF(R27="Baja",40%,IF(R27="Muy Baja",20%,"")))))</f>
        <v>1</v>
      </c>
      <c r="T27" s="1214"/>
      <c r="U27" s="1136" t="str">
        <f>IF(T27="Catastrófico",100%,IF(T27="Mayor",80%,IF(T27="Moderado",60%,IF(T27="Menor",40%,IF(T27="Leve",20%,"")))))</f>
        <v/>
      </c>
      <c r="V27" s="1214" t="s">
        <v>218</v>
      </c>
      <c r="W27" s="1136">
        <f>IF(V27="Catastrófico",100%,IF(V27="Mayor",80%,IF(V27="Moderado",60%,IF(V27="Menor",40%,IF(V27="Leve",20%,"")))))</f>
        <v>0.6</v>
      </c>
      <c r="X27" s="1137" t="str">
        <f>IF(Y27=100%,"Catastrófico",IF(Y27=80%,"Mayor",IF(Y27=60%,"Moderado",IF(Y27=40%,"Menor",IF(Y27=20%,"Leve","")))))</f>
        <v>Moderado</v>
      </c>
      <c r="Y27" s="1136">
        <f>IF(AND(U27="",W27=""),"",MAX(U27,W27))</f>
        <v>0.6</v>
      </c>
      <c r="Z27" s="1136" t="str">
        <f>CONCATENATE(R27,X27)</f>
        <v>Muy AltaModerado</v>
      </c>
      <c r="AA27" s="1216"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Alto</v>
      </c>
      <c r="AB27" s="242">
        <v>1</v>
      </c>
      <c r="AC27" s="248" t="s">
        <v>2412</v>
      </c>
      <c r="AD27" s="240">
        <v>1</v>
      </c>
      <c r="AE27" s="391" t="s">
        <v>2413</v>
      </c>
      <c r="AF27" s="243" t="str">
        <f t="shared" si="5"/>
        <v>Probabilidad</v>
      </c>
      <c r="AG27" s="244" t="s">
        <v>221</v>
      </c>
      <c r="AH27" s="241">
        <f t="shared" si="6"/>
        <v>0.25</v>
      </c>
      <c r="AI27" s="244" t="s">
        <v>222</v>
      </c>
      <c r="AJ27" s="241">
        <f t="shared" si="7"/>
        <v>0.15</v>
      </c>
      <c r="AK27" s="245">
        <f t="shared" si="8"/>
        <v>0.4</v>
      </c>
      <c r="AL27" s="246">
        <f>IFERROR(IF(AF27="Probabilidad",(S27-(+S27*AK27)),IF(AF27="Impacto",S27,"")),"")</f>
        <v>0.6</v>
      </c>
      <c r="AM27" s="246">
        <f>IFERROR(IF(AF27="Impacto",(Y27-(+Y27*AK27)),IF(AF27="Probabilidad",Y27,"")),"")</f>
        <v>0.6</v>
      </c>
      <c r="AN27" s="247" t="s">
        <v>223</v>
      </c>
      <c r="AO27" s="247" t="s">
        <v>224</v>
      </c>
      <c r="AP27" s="247" t="s">
        <v>241</v>
      </c>
      <c r="AQ27" s="247" t="s">
        <v>226</v>
      </c>
      <c r="AR27" s="1229" t="s">
        <v>2414</v>
      </c>
      <c r="AS27" s="1230">
        <f>S27</f>
        <v>1</v>
      </c>
      <c r="AT27" s="1230">
        <f>IF(AL27="","",MIN(AL27:AL32))</f>
        <v>0.29399999999999998</v>
      </c>
      <c r="AU27" s="1216" t="str">
        <f>IFERROR(IF(AT27="","",IF(AT27&lt;=0.2,"Muy Baja",IF(AT27&lt;=0.4,"Baja",IF(AT27&lt;=0.6,"Media",IF(AT27&lt;=0.8,"Alta","Muy Alta"))))),"")</f>
        <v>Baja</v>
      </c>
      <c r="AV27" s="1230">
        <f>Y27</f>
        <v>0.6</v>
      </c>
      <c r="AW27" s="1230">
        <f>IF(AM27="","",MIN(AM27:AM32))</f>
        <v>0.6</v>
      </c>
      <c r="AX27" s="1216" t="str">
        <f>IFERROR(IF(AW27="","",IF(AW27&lt;=0.2,"Leve",IF(AW27&lt;=0.4,"Menor",IF(AW27&lt;=0.6,"Moderado",IF(AW27&lt;=0.8,"Mayor","Catastrófico"))))),"")</f>
        <v>Moderado</v>
      </c>
      <c r="AY27" s="1216" t="str">
        <f>AA27</f>
        <v>Alto</v>
      </c>
      <c r="AZ27" s="1216"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1214" t="s">
        <v>228</v>
      </c>
      <c r="BB27" s="383" t="s">
        <v>2415</v>
      </c>
      <c r="BC27" s="384" t="s">
        <v>2416</v>
      </c>
      <c r="BD27" s="268">
        <f t="shared" si="9"/>
        <v>4</v>
      </c>
      <c r="BE27" s="371">
        <v>1</v>
      </c>
      <c r="BF27" s="372">
        <v>1</v>
      </c>
      <c r="BG27" s="372">
        <v>1</v>
      </c>
      <c r="BH27" s="372">
        <v>1</v>
      </c>
      <c r="BI27" s="367" t="s">
        <v>612</v>
      </c>
      <c r="BJ27" s="367" t="s">
        <v>2417</v>
      </c>
      <c r="BK27" s="248"/>
      <c r="BL27" s="248"/>
      <c r="BM27" s="721"/>
      <c r="BN27" s="251"/>
      <c r="BO27" s="251"/>
      <c r="BP27" s="251"/>
      <c r="BQ27" s="252"/>
      <c r="BR27" s="253"/>
      <c r="BS27" s="710"/>
      <c r="BT27" s="9"/>
      <c r="BU27" s="1215"/>
      <c r="BV27" s="1194"/>
      <c r="BW27" s="1194"/>
      <c r="BX27" s="1196"/>
      <c r="BY27" s="1395"/>
      <c r="BZ27" s="1399"/>
    </row>
    <row r="28" spans="1:78" ht="145" x14ac:dyDescent="0.2">
      <c r="A28" s="1166"/>
      <c r="B28" s="1248"/>
      <c r="C28" s="1251"/>
      <c r="D28" s="1001"/>
      <c r="E28" s="1004"/>
      <c r="F28" s="1007"/>
      <c r="G28" s="1024"/>
      <c r="H28" s="1013"/>
      <c r="I28" s="1016"/>
      <c r="J28" s="1226"/>
      <c r="K28" s="1022"/>
      <c r="L28" s="1024"/>
      <c r="M28" s="1244"/>
      <c r="N28" s="1024"/>
      <c r="O28" s="1024"/>
      <c r="P28" s="1076"/>
      <c r="Q28" s="1134"/>
      <c r="R28" s="1016"/>
      <c r="S28" s="1027"/>
      <c r="T28" s="1016"/>
      <c r="U28" s="1027"/>
      <c r="V28" s="1016"/>
      <c r="W28" s="1027"/>
      <c r="X28" s="1030"/>
      <c r="Y28" s="1027"/>
      <c r="Z28" s="1027"/>
      <c r="AA28" s="1033"/>
      <c r="AB28" s="150">
        <v>2</v>
      </c>
      <c r="AC28" s="130" t="s">
        <v>2418</v>
      </c>
      <c r="AD28" s="149">
        <v>1</v>
      </c>
      <c r="AE28" s="219" t="s">
        <v>2419</v>
      </c>
      <c r="AF28" s="145" t="str">
        <f t="shared" si="5"/>
        <v>Probabilidad</v>
      </c>
      <c r="AG28" s="151" t="s">
        <v>281</v>
      </c>
      <c r="AH28" s="146">
        <f t="shared" si="6"/>
        <v>0.15</v>
      </c>
      <c r="AI28" s="151" t="s">
        <v>222</v>
      </c>
      <c r="AJ28" s="146">
        <f t="shared" si="7"/>
        <v>0.15</v>
      </c>
      <c r="AK28" s="147">
        <f t="shared" si="8"/>
        <v>0.3</v>
      </c>
      <c r="AL28" s="152">
        <f>IFERROR(IF(AND(AF27="Probabilidad",AF28="Probabilidad"),(AL27-(+AL27*AK28)),IF(AF28="Probabilidad",(S27-(+S27*AK28)),IF(AF28="Impacto",AL27,""))),"")</f>
        <v>0.42</v>
      </c>
      <c r="AM28" s="152">
        <f>IFERROR(IF(AND(AF27="Impacto",AF28="Impacto"),(AM27-(+AM27*AK28)),IF(AF28="Impacto",(Y27-(Y27*AK28)),IF(AF28="Probabilidad",AM27,""))),"")</f>
        <v>0.6</v>
      </c>
      <c r="AN28" s="153" t="s">
        <v>223</v>
      </c>
      <c r="AO28" s="153" t="s">
        <v>240</v>
      </c>
      <c r="AP28" s="153" t="s">
        <v>241</v>
      </c>
      <c r="AQ28" s="153" t="s">
        <v>226</v>
      </c>
      <c r="AR28" s="1013"/>
      <c r="AS28" s="1036"/>
      <c r="AT28" s="1036"/>
      <c r="AU28" s="1033"/>
      <c r="AV28" s="1036"/>
      <c r="AW28" s="1036"/>
      <c r="AX28" s="1033"/>
      <c r="AY28" s="1033"/>
      <c r="AZ28" s="1033"/>
      <c r="BA28" s="1016"/>
      <c r="BB28" s="410"/>
      <c r="BC28" s="411"/>
      <c r="BD28" s="173" t="str">
        <f t="shared" si="9"/>
        <v/>
      </c>
      <c r="BE28" s="412"/>
      <c r="BF28" s="413"/>
      <c r="BG28" s="413"/>
      <c r="BH28" s="413"/>
      <c r="BI28" s="379"/>
      <c r="BJ28" s="379"/>
      <c r="BK28" s="130"/>
      <c r="BL28" s="130"/>
      <c r="BM28" s="155"/>
      <c r="BN28" s="155"/>
      <c r="BO28" s="155"/>
      <c r="BP28" s="155"/>
      <c r="BQ28" s="156"/>
      <c r="BR28" s="157"/>
      <c r="BS28" s="304"/>
      <c r="BT28" s="149"/>
      <c r="BU28" s="1051"/>
      <c r="BV28" s="1024"/>
      <c r="BW28" s="1024"/>
      <c r="BX28" s="1197"/>
      <c r="BY28" s="1396"/>
      <c r="BZ28" s="1171"/>
    </row>
    <row r="29" spans="1:78" ht="80" x14ac:dyDescent="0.2">
      <c r="A29" s="1166"/>
      <c r="B29" s="1248"/>
      <c r="C29" s="1251"/>
      <c r="D29" s="1001"/>
      <c r="E29" s="1004"/>
      <c r="F29" s="1007"/>
      <c r="G29" s="1024"/>
      <c r="H29" s="1013"/>
      <c r="I29" s="1016"/>
      <c r="J29" s="1226"/>
      <c r="K29" s="1022"/>
      <c r="L29" s="1024"/>
      <c r="M29" s="1244"/>
      <c r="N29" s="1024"/>
      <c r="O29" s="1024"/>
      <c r="P29" s="1076"/>
      <c r="Q29" s="1134"/>
      <c r="R29" s="1016"/>
      <c r="S29" s="1027"/>
      <c r="T29" s="1016"/>
      <c r="U29" s="1027"/>
      <c r="V29" s="1016"/>
      <c r="W29" s="1027"/>
      <c r="X29" s="1030"/>
      <c r="Y29" s="1027"/>
      <c r="Z29" s="1027"/>
      <c r="AA29" s="1033"/>
      <c r="AB29" s="150">
        <v>3</v>
      </c>
      <c r="AC29" s="130" t="s">
        <v>2420</v>
      </c>
      <c r="AD29" s="149">
        <v>1</v>
      </c>
      <c r="AE29" s="219" t="s">
        <v>2421</v>
      </c>
      <c r="AF29" s="145" t="str">
        <f t="shared" si="5"/>
        <v>Probabilidad</v>
      </c>
      <c r="AG29" s="151" t="s">
        <v>281</v>
      </c>
      <c r="AH29" s="146">
        <f t="shared" si="6"/>
        <v>0.15</v>
      </c>
      <c r="AI29" s="151" t="s">
        <v>222</v>
      </c>
      <c r="AJ29" s="146">
        <f t="shared" si="7"/>
        <v>0.15</v>
      </c>
      <c r="AK29" s="147">
        <f t="shared" si="8"/>
        <v>0.3</v>
      </c>
      <c r="AL29" s="152">
        <f>IFERROR(IF(AND(AF28="Probabilidad",AF29="Probabilidad"),(AL28-(+AL28*AK29)),IF(AND(AF28="Impacto",AF29="Probabilidad"),(AL27-(+AL27*AK29)),IF(AF29="Impacto",AL28,""))),"")</f>
        <v>0.29399999999999998</v>
      </c>
      <c r="AM29" s="152">
        <f>IFERROR(IF(AND(AF28="Impacto",AF29="Impacto"),(AM28-(+AM28*AK29)),IF(AND(AF28="Probabilidad",AF29="Impacto"),(AM27-(+AM27*AK29)),IF(AF29="Probabilidad",AM28,""))),"")</f>
        <v>0.6</v>
      </c>
      <c r="AN29" s="153" t="s">
        <v>223</v>
      </c>
      <c r="AO29" s="153" t="s">
        <v>240</v>
      </c>
      <c r="AP29" s="153" t="s">
        <v>241</v>
      </c>
      <c r="AQ29" s="153" t="s">
        <v>226</v>
      </c>
      <c r="AR29" s="1013"/>
      <c r="AS29" s="1036"/>
      <c r="AT29" s="1036"/>
      <c r="AU29" s="1033"/>
      <c r="AV29" s="1036"/>
      <c r="AW29" s="1036"/>
      <c r="AX29" s="1033"/>
      <c r="AY29" s="1033"/>
      <c r="AZ29" s="1033"/>
      <c r="BA29" s="1016"/>
      <c r="BB29" s="130"/>
      <c r="BC29" s="130"/>
      <c r="BD29" s="173" t="str">
        <f t="shared" si="9"/>
        <v/>
      </c>
      <c r="BE29" s="149"/>
      <c r="BF29" s="149"/>
      <c r="BG29" s="149"/>
      <c r="BH29" s="149"/>
      <c r="BI29" s="130"/>
      <c r="BJ29" s="130"/>
      <c r="BK29" s="130"/>
      <c r="BL29" s="130"/>
      <c r="BM29" s="155"/>
      <c r="BN29" s="155"/>
      <c r="BO29" s="155"/>
      <c r="BP29" s="155"/>
      <c r="BQ29" s="156"/>
      <c r="BR29" s="157"/>
      <c r="BS29" s="304"/>
      <c r="BT29" s="149"/>
      <c r="BU29" s="1051"/>
      <c r="BV29" s="1024"/>
      <c r="BW29" s="1024"/>
      <c r="BX29" s="1197"/>
      <c r="BY29" s="1396"/>
      <c r="BZ29" s="1171"/>
    </row>
    <row r="30" spans="1:78" ht="16" x14ac:dyDescent="0.2">
      <c r="A30" s="1166"/>
      <c r="B30" s="1248"/>
      <c r="C30" s="1251"/>
      <c r="D30" s="1001"/>
      <c r="E30" s="1004"/>
      <c r="F30" s="1007"/>
      <c r="G30" s="1024"/>
      <c r="H30" s="1013"/>
      <c r="I30" s="1016"/>
      <c r="J30" s="1226"/>
      <c r="K30" s="1022"/>
      <c r="L30" s="1024"/>
      <c r="M30" s="1244"/>
      <c r="N30" s="1024"/>
      <c r="O30" s="1024"/>
      <c r="P30" s="1076"/>
      <c r="Q30" s="1134"/>
      <c r="R30" s="1016"/>
      <c r="S30" s="1027"/>
      <c r="T30" s="1016"/>
      <c r="U30" s="1027"/>
      <c r="V30" s="1016"/>
      <c r="W30" s="1027"/>
      <c r="X30" s="1030"/>
      <c r="Y30" s="1027"/>
      <c r="Z30" s="1027"/>
      <c r="AA30" s="1033"/>
      <c r="AB30" s="150">
        <v>4</v>
      </c>
      <c r="AC30" s="130"/>
      <c r="AD30" s="149"/>
      <c r="AE30" s="219"/>
      <c r="AF30" s="145" t="str">
        <f t="shared" si="5"/>
        <v/>
      </c>
      <c r="AG30" s="151"/>
      <c r="AH30" s="146" t="str">
        <f t="shared" si="6"/>
        <v/>
      </c>
      <c r="AI30" s="151"/>
      <c r="AJ30" s="146" t="str">
        <f t="shared" si="7"/>
        <v/>
      </c>
      <c r="AK30" s="147" t="str">
        <f t="shared" si="8"/>
        <v/>
      </c>
      <c r="AL30" s="152" t="str">
        <f>IFERROR(IF(AND(AF29="Probabilidad",AF30="Probabilidad"),(AL29-(+AL29*AK30)),IF(AND(AF29="Impacto",AF30="Probabilidad"),(AL28-(+AL28*AK30)),IF(AF30="Impacto",AL29,""))),"")</f>
        <v/>
      </c>
      <c r="AM30" s="152" t="str">
        <f>IFERROR(IF(AND(AF29="Impacto",AF30="Impacto"),(AM29-(+AM29*AK30)),IF(AND(AF29="Probabilidad",AF30="Impacto"),(AM28-(+AM28*AK30)),IF(AF30="Probabilidad",AM29,""))),"")</f>
        <v/>
      </c>
      <c r="AN30" s="153"/>
      <c r="AO30" s="153"/>
      <c r="AP30" s="153"/>
      <c r="AQ30" s="153"/>
      <c r="AR30" s="1013"/>
      <c r="AS30" s="1036"/>
      <c r="AT30" s="1036"/>
      <c r="AU30" s="1033"/>
      <c r="AV30" s="1036"/>
      <c r="AW30" s="1036"/>
      <c r="AX30" s="1033"/>
      <c r="AY30" s="1033"/>
      <c r="AZ30" s="1033"/>
      <c r="BA30" s="1016"/>
      <c r="BB30" s="130"/>
      <c r="BC30" s="130"/>
      <c r="BD30" s="173" t="str">
        <f t="shared" si="9"/>
        <v/>
      </c>
      <c r="BE30" s="149"/>
      <c r="BF30" s="149"/>
      <c r="BG30" s="149"/>
      <c r="BH30" s="149"/>
      <c r="BI30" s="130"/>
      <c r="BJ30" s="130"/>
      <c r="BK30" s="130"/>
      <c r="BL30" s="130"/>
      <c r="BM30" s="155"/>
      <c r="BN30" s="155"/>
      <c r="BO30" s="155"/>
      <c r="BP30" s="155"/>
      <c r="BQ30" s="156"/>
      <c r="BR30" s="157"/>
      <c r="BS30" s="304"/>
      <c r="BT30" s="149"/>
      <c r="BU30" s="1051"/>
      <c r="BV30" s="1024"/>
      <c r="BW30" s="1024"/>
      <c r="BX30" s="1197"/>
      <c r="BY30" s="1396"/>
      <c r="BZ30" s="1171"/>
    </row>
    <row r="31" spans="1:78" ht="16" x14ac:dyDescent="0.2">
      <c r="A31" s="1166"/>
      <c r="B31" s="1248"/>
      <c r="C31" s="1251"/>
      <c r="D31" s="1001"/>
      <c r="E31" s="1004"/>
      <c r="F31" s="1007"/>
      <c r="G31" s="1024"/>
      <c r="H31" s="1013"/>
      <c r="I31" s="1016"/>
      <c r="J31" s="1226"/>
      <c r="K31" s="1022"/>
      <c r="L31" s="1024"/>
      <c r="M31" s="1244"/>
      <c r="N31" s="1024"/>
      <c r="O31" s="1024"/>
      <c r="P31" s="1076"/>
      <c r="Q31" s="1134"/>
      <c r="R31" s="1016"/>
      <c r="S31" s="1027"/>
      <c r="T31" s="1016"/>
      <c r="U31" s="1027"/>
      <c r="V31" s="1016"/>
      <c r="W31" s="1027"/>
      <c r="X31" s="1030"/>
      <c r="Y31" s="1027"/>
      <c r="Z31" s="1027"/>
      <c r="AA31" s="1033"/>
      <c r="AB31" s="150">
        <v>5</v>
      </c>
      <c r="AC31" s="130"/>
      <c r="AD31" s="149"/>
      <c r="AE31" s="219"/>
      <c r="AF31" s="145" t="str">
        <f t="shared" si="5"/>
        <v/>
      </c>
      <c r="AG31" s="151"/>
      <c r="AH31" s="146" t="str">
        <f t="shared" si="6"/>
        <v/>
      </c>
      <c r="AI31" s="151"/>
      <c r="AJ31" s="146" t="str">
        <f t="shared" si="7"/>
        <v/>
      </c>
      <c r="AK31" s="147" t="str">
        <f t="shared" si="8"/>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13"/>
      <c r="AS31" s="1036"/>
      <c r="AT31" s="1036"/>
      <c r="AU31" s="1033"/>
      <c r="AV31" s="1036"/>
      <c r="AW31" s="1036"/>
      <c r="AX31" s="1033"/>
      <c r="AY31" s="1033"/>
      <c r="AZ31" s="1033"/>
      <c r="BA31" s="1016"/>
      <c r="BB31" s="130"/>
      <c r="BC31" s="130"/>
      <c r="BD31" s="173" t="str">
        <f t="shared" si="9"/>
        <v/>
      </c>
      <c r="BE31" s="149"/>
      <c r="BF31" s="149"/>
      <c r="BG31" s="149"/>
      <c r="BH31" s="149"/>
      <c r="BI31" s="130"/>
      <c r="BJ31" s="130"/>
      <c r="BK31" s="130"/>
      <c r="BL31" s="130"/>
      <c r="BM31" s="155"/>
      <c r="BN31" s="155"/>
      <c r="BO31" s="155"/>
      <c r="BP31" s="155"/>
      <c r="BQ31" s="156"/>
      <c r="BR31" s="157"/>
      <c r="BS31" s="304"/>
      <c r="BT31" s="149"/>
      <c r="BU31" s="1051"/>
      <c r="BV31" s="1024"/>
      <c r="BW31" s="1024"/>
      <c r="BX31" s="1197"/>
      <c r="BY31" s="1396"/>
      <c r="BZ31" s="1171"/>
    </row>
    <row r="32" spans="1:78" ht="17" thickBot="1" x14ac:dyDescent="0.25">
      <c r="A32" s="1166"/>
      <c r="B32" s="1248"/>
      <c r="C32" s="1251"/>
      <c r="D32" s="1242"/>
      <c r="E32" s="1004"/>
      <c r="F32" s="1253"/>
      <c r="G32" s="1195"/>
      <c r="H32" s="1013"/>
      <c r="I32" s="1193"/>
      <c r="J32" s="1257"/>
      <c r="K32" s="1022"/>
      <c r="L32" s="1195"/>
      <c r="M32" s="1245"/>
      <c r="N32" s="1195"/>
      <c r="O32" s="1195"/>
      <c r="P32" s="1210"/>
      <c r="Q32" s="1231"/>
      <c r="R32" s="1193"/>
      <c r="S32" s="1200"/>
      <c r="T32" s="1193"/>
      <c r="U32" s="1200"/>
      <c r="V32" s="1193"/>
      <c r="W32" s="1200"/>
      <c r="X32" s="1199"/>
      <c r="Y32" s="1200"/>
      <c r="Z32" s="1200"/>
      <c r="AA32" s="1201"/>
      <c r="AB32" s="293">
        <v>6</v>
      </c>
      <c r="AC32" s="210"/>
      <c r="AD32" s="291"/>
      <c r="AE32" s="381"/>
      <c r="AF32" s="98" t="str">
        <f t="shared" si="5"/>
        <v/>
      </c>
      <c r="AG32" s="239"/>
      <c r="AH32" s="292" t="str">
        <f t="shared" si="6"/>
        <v/>
      </c>
      <c r="AI32" s="239"/>
      <c r="AJ32" s="292" t="str">
        <f t="shared" si="7"/>
        <v/>
      </c>
      <c r="AK32" s="294" t="str">
        <f t="shared" si="8"/>
        <v/>
      </c>
      <c r="AL32" s="295" t="str">
        <f>IFERROR(IF(AND(AF31="Probabilidad",AF32="Probabilidad"),(AL31-(+AL31*AK32)),IF(AND(AF31="Impacto",AF32="Probabilidad"),(AL30-(+AL30*AK32)),IF(AF32="Impacto",AL31,""))),"")</f>
        <v/>
      </c>
      <c r="AM32" s="295" t="str">
        <f>IFERROR(IF(AND(AF31="Impacto",AF32="Impacto"),(AM31-(+AM31*AK32)),IF(AND(AF31="Probabilidad",AF32="Impacto"),(AM30-(+AM30*AK32)),IF(AF32="Probabilidad",AM31,""))),"")</f>
        <v/>
      </c>
      <c r="AN32" s="126"/>
      <c r="AO32" s="126"/>
      <c r="AP32" s="126"/>
      <c r="AQ32" s="126"/>
      <c r="AR32" s="1013"/>
      <c r="AS32" s="1203"/>
      <c r="AT32" s="1203"/>
      <c r="AU32" s="1201"/>
      <c r="AV32" s="1203"/>
      <c r="AW32" s="1203"/>
      <c r="AX32" s="1201"/>
      <c r="AY32" s="1201"/>
      <c r="AZ32" s="1201"/>
      <c r="BA32" s="1193"/>
      <c r="BB32" s="210"/>
      <c r="BC32" s="210"/>
      <c r="BD32" s="327" t="str">
        <f t="shared" si="9"/>
        <v/>
      </c>
      <c r="BE32" s="291"/>
      <c r="BF32" s="291"/>
      <c r="BG32" s="291"/>
      <c r="BH32" s="291"/>
      <c r="BI32" s="210"/>
      <c r="BJ32" s="210"/>
      <c r="BK32" s="210"/>
      <c r="BL32" s="210"/>
      <c r="BM32" s="297"/>
      <c r="BN32" s="297"/>
      <c r="BO32" s="297"/>
      <c r="BP32" s="297"/>
      <c r="BQ32" s="298"/>
      <c r="BR32" s="299"/>
      <c r="BS32" s="711"/>
      <c r="BT32" s="160"/>
      <c r="BU32" s="1051"/>
      <c r="BV32" s="1195"/>
      <c r="BW32" s="1195"/>
      <c r="BX32" s="1198"/>
      <c r="BY32" s="1397"/>
      <c r="BZ32" s="1398"/>
    </row>
    <row r="33" spans="1:78" ht="316.5" customHeight="1" x14ac:dyDescent="0.2">
      <c r="A33" s="1166"/>
      <c r="B33" s="1248"/>
      <c r="C33" s="1251"/>
      <c r="D33" s="1241" t="s">
        <v>2388</v>
      </c>
      <c r="E33" s="1259" t="s">
        <v>398</v>
      </c>
      <c r="F33" s="1260">
        <v>3</v>
      </c>
      <c r="G33" s="1194" t="s">
        <v>2422</v>
      </c>
      <c r="H33" s="1229"/>
      <c r="I33" s="1214"/>
      <c r="J33" s="1225" t="s">
        <v>2423</v>
      </c>
      <c r="K33" s="1228" t="s">
        <v>313</v>
      </c>
      <c r="L33" s="1194" t="s">
        <v>314</v>
      </c>
      <c r="M33" s="1283" t="s">
        <v>2424</v>
      </c>
      <c r="N33" s="1194"/>
      <c r="O33" s="1194"/>
      <c r="P33" s="1209" t="s">
        <v>1386</v>
      </c>
      <c r="Q33" s="1246" t="s">
        <v>1386</v>
      </c>
      <c r="R33" s="1214" t="s">
        <v>430</v>
      </c>
      <c r="S33" s="1136">
        <f>IF(R33="Muy Alta",100%,IF(R33="Alta",80%,IF(R33="Media",60%,IF(R33="Baja",40%,IF(R33="Muy Baja",20%,"")))))</f>
        <v>1</v>
      </c>
      <c r="T33" s="1214" t="s">
        <v>317</v>
      </c>
      <c r="U33" s="1136">
        <f>IF(T33="Catastrófico",100%,IF(T33="Mayor",80%,IF(T33="Moderado",60%,IF(T33="Menor",40%,IF(T33="Leve",20%,"")))))</f>
        <v>0.2</v>
      </c>
      <c r="V33" s="1214" t="s">
        <v>218</v>
      </c>
      <c r="W33" s="1136">
        <f>IF(V33="Catastrófico",100%,IF(V33="Mayor",80%,IF(V33="Moderado",60%,IF(V33="Menor",40%,IF(V33="Leve",20%,"")))))</f>
        <v>0.6</v>
      </c>
      <c r="X33" s="1137" t="str">
        <f>IF(Y33=100%,"Catastrófico",IF(Y33=80%,"Mayor",IF(Y33=60%,"Moderado",IF(Y33=40%,"Menor",IF(Y33=20%,"Leve","")))))</f>
        <v>Moderado</v>
      </c>
      <c r="Y33" s="1136">
        <f>IF(AND(U33="",W33=""),"",MAX(U33,W33))</f>
        <v>0.6</v>
      </c>
      <c r="Z33" s="1136" t="str">
        <f>CONCATENATE(R33,X33)</f>
        <v>Muy AltaModerado</v>
      </c>
      <c r="AA33" s="1216"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Alto</v>
      </c>
      <c r="AB33" s="242">
        <v>1</v>
      </c>
      <c r="AC33" s="388" t="s">
        <v>2425</v>
      </c>
      <c r="AD33" s="328" t="s">
        <v>271</v>
      </c>
      <c r="AE33" s="328" t="s">
        <v>2426</v>
      </c>
      <c r="AF33" s="243" t="str">
        <f t="shared" si="5"/>
        <v>Probabilidad</v>
      </c>
      <c r="AG33" s="244" t="s">
        <v>221</v>
      </c>
      <c r="AH33" s="241">
        <f t="shared" si="6"/>
        <v>0.25</v>
      </c>
      <c r="AI33" s="244" t="s">
        <v>222</v>
      </c>
      <c r="AJ33" s="241">
        <f t="shared" si="7"/>
        <v>0.15</v>
      </c>
      <c r="AK33" s="245">
        <f t="shared" si="8"/>
        <v>0.4</v>
      </c>
      <c r="AL33" s="246">
        <f>IFERROR(IF(AF33="Probabilidad",(S33-(+S33*AK33)),IF(AF33="Impacto",S33,"")),"")</f>
        <v>0.6</v>
      </c>
      <c r="AM33" s="246">
        <f>IFERROR(IF(AF33="Impacto",(Y33-(+Y33*AK33)),IF(AF33="Probabilidad",Y33,"")),"")</f>
        <v>0.6</v>
      </c>
      <c r="AN33" s="247" t="s">
        <v>223</v>
      </c>
      <c r="AO33" s="247" t="s">
        <v>291</v>
      </c>
      <c r="AP33" s="247" t="s">
        <v>225</v>
      </c>
      <c r="AQ33" s="247" t="s">
        <v>242</v>
      </c>
      <c r="AR33" s="1229" t="s">
        <v>2409</v>
      </c>
      <c r="AS33" s="1230">
        <f>S33</f>
        <v>1</v>
      </c>
      <c r="AT33" s="1230">
        <f>IF(AL33="","",MIN(AL33:AL38))</f>
        <v>0.252</v>
      </c>
      <c r="AU33" s="1216" t="str">
        <f>IFERROR(IF(AT33="","",IF(AT33&lt;=0.2,"Muy Baja",IF(AT33&lt;=0.4,"Baja",IF(AT33&lt;=0.6,"Media",IF(AT33&lt;=0.8,"Alta","Muy Alta"))))),"")</f>
        <v>Baja</v>
      </c>
      <c r="AV33" s="1230">
        <f>Y33</f>
        <v>0.6</v>
      </c>
      <c r="AW33" s="1230">
        <f>IF(AM33="","",MIN(AM33:AM38))</f>
        <v>0.6</v>
      </c>
      <c r="AX33" s="1216" t="str">
        <f>IFERROR(IF(AW33="","",IF(AW33&lt;=0.2,"Leve",IF(AW33&lt;=0.4,"Menor",IF(AW33&lt;=0.6,"Moderado",IF(AW33&lt;=0.8,"Mayor","Catastrófico"))))),"")</f>
        <v>Moderado</v>
      </c>
      <c r="AY33" s="1216" t="str">
        <f>AA33</f>
        <v>Alto</v>
      </c>
      <c r="AZ33" s="1216"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1214" t="s">
        <v>228</v>
      </c>
      <c r="BB33" s="366" t="s">
        <v>2427</v>
      </c>
      <c r="BC33" s="392" t="s">
        <v>2428</v>
      </c>
      <c r="BD33" s="268">
        <f t="shared" si="9"/>
        <v>4</v>
      </c>
      <c r="BE33" s="414">
        <v>1</v>
      </c>
      <c r="BF33" s="415">
        <v>1</v>
      </c>
      <c r="BG33" s="415">
        <v>1</v>
      </c>
      <c r="BH33" s="415">
        <v>1</v>
      </c>
      <c r="BI33" s="367" t="s">
        <v>612</v>
      </c>
      <c r="BJ33" s="367" t="s">
        <v>2429</v>
      </c>
      <c r="BK33" s="346"/>
      <c r="BL33" s="347"/>
      <c r="BM33" s="732"/>
      <c r="BN33" s="48"/>
      <c r="BO33" s="48"/>
      <c r="BP33" s="48"/>
      <c r="BQ33" s="252"/>
      <c r="BR33" s="253"/>
      <c r="BS33" s="710"/>
      <c r="BT33" s="352"/>
      <c r="BU33" s="1050"/>
      <c r="BV33" s="994"/>
      <c r="BW33" s="994"/>
      <c r="BX33" s="1217"/>
      <c r="BY33" s="1395"/>
      <c r="BZ33" s="1399"/>
    </row>
    <row r="34" spans="1:78" ht="167.25" customHeight="1" x14ac:dyDescent="0.2">
      <c r="A34" s="1166"/>
      <c r="B34" s="1248"/>
      <c r="C34" s="1251"/>
      <c r="D34" s="1001"/>
      <c r="E34" s="1004"/>
      <c r="F34" s="1007"/>
      <c r="G34" s="1024"/>
      <c r="H34" s="1013"/>
      <c r="I34" s="1016"/>
      <c r="J34" s="1226"/>
      <c r="K34" s="1022"/>
      <c r="L34" s="1024"/>
      <c r="M34" s="1039"/>
      <c r="N34" s="1024"/>
      <c r="O34" s="1024"/>
      <c r="P34" s="1076"/>
      <c r="Q34" s="1134"/>
      <c r="R34" s="1016"/>
      <c r="S34" s="1027"/>
      <c r="T34" s="1016"/>
      <c r="U34" s="1027"/>
      <c r="V34" s="1016"/>
      <c r="W34" s="1027"/>
      <c r="X34" s="1030"/>
      <c r="Y34" s="1027"/>
      <c r="Z34" s="1027"/>
      <c r="AA34" s="1033"/>
      <c r="AB34" s="150">
        <v>2</v>
      </c>
      <c r="AC34" s="390" t="s">
        <v>2430</v>
      </c>
      <c r="AD34" s="223" t="s">
        <v>271</v>
      </c>
      <c r="AE34" s="223" t="s">
        <v>2431</v>
      </c>
      <c r="AF34" s="145" t="str">
        <f t="shared" si="5"/>
        <v>Probabilidad</v>
      </c>
      <c r="AG34" s="151" t="s">
        <v>221</v>
      </c>
      <c r="AH34" s="146">
        <f t="shared" si="6"/>
        <v>0.25</v>
      </c>
      <c r="AI34" s="151" t="s">
        <v>222</v>
      </c>
      <c r="AJ34" s="146">
        <f t="shared" si="7"/>
        <v>0.15</v>
      </c>
      <c r="AK34" s="147">
        <f t="shared" si="8"/>
        <v>0.4</v>
      </c>
      <c r="AL34" s="152">
        <f>IFERROR(IF(AND(AF33="Probabilidad",AF34="Probabilidad"),(AL33-(+AL33*AK34)),IF(AF34="Probabilidad",(S33-(+S33*AK34)),IF(AF34="Impacto",AL33,""))),"")</f>
        <v>0.36</v>
      </c>
      <c r="AM34" s="152">
        <f>IFERROR(IF(AND(AF33="Impacto",AF34="Impacto"),(AM33-(+AM33*AK34)),IF(AF34="Impacto",(Y33-(Y33*AK34)),IF(AF34="Probabilidad",AM33,""))),"")</f>
        <v>0.6</v>
      </c>
      <c r="AN34" s="153" t="s">
        <v>223</v>
      </c>
      <c r="AO34" s="153" t="s">
        <v>291</v>
      </c>
      <c r="AP34" s="153" t="s">
        <v>225</v>
      </c>
      <c r="AQ34" s="153" t="s">
        <v>759</v>
      </c>
      <c r="AR34" s="1013"/>
      <c r="AS34" s="1036"/>
      <c r="AT34" s="1036"/>
      <c r="AU34" s="1033"/>
      <c r="AV34" s="1036"/>
      <c r="AW34" s="1036"/>
      <c r="AX34" s="1033"/>
      <c r="AY34" s="1033"/>
      <c r="AZ34" s="1033"/>
      <c r="BA34" s="1016"/>
      <c r="BB34" s="410"/>
      <c r="BC34" s="411"/>
      <c r="BD34" s="173" t="str">
        <f t="shared" si="9"/>
        <v/>
      </c>
      <c r="BE34" s="412"/>
      <c r="BF34" s="413"/>
      <c r="BG34" s="413"/>
      <c r="BH34" s="413"/>
      <c r="BI34" s="379"/>
      <c r="BJ34" s="379"/>
      <c r="BK34" s="130"/>
      <c r="BL34" s="130"/>
      <c r="BM34" s="155"/>
      <c r="BN34" s="155"/>
      <c r="BO34" s="155"/>
      <c r="BP34" s="155"/>
      <c r="BQ34" s="156"/>
      <c r="BR34" s="157"/>
      <c r="BS34" s="304"/>
      <c r="BT34" s="219"/>
      <c r="BU34" s="1051"/>
      <c r="BV34" s="1024"/>
      <c r="BW34" s="1024"/>
      <c r="BX34" s="1197"/>
      <c r="BY34" s="1396"/>
      <c r="BZ34" s="1171"/>
    </row>
    <row r="35" spans="1:78" ht="174.75" customHeight="1" x14ac:dyDescent="0.2">
      <c r="A35" s="1166"/>
      <c r="B35" s="1248"/>
      <c r="C35" s="1251"/>
      <c r="D35" s="1001"/>
      <c r="E35" s="1004"/>
      <c r="F35" s="1007"/>
      <c r="G35" s="1024"/>
      <c r="H35" s="1013"/>
      <c r="I35" s="1016"/>
      <c r="J35" s="1226"/>
      <c r="K35" s="1022"/>
      <c r="L35" s="1024"/>
      <c r="M35" s="1039"/>
      <c r="N35" s="1024"/>
      <c r="O35" s="1024"/>
      <c r="P35" s="1076"/>
      <c r="Q35" s="1134"/>
      <c r="R35" s="1016"/>
      <c r="S35" s="1027"/>
      <c r="T35" s="1016"/>
      <c r="U35" s="1027"/>
      <c r="V35" s="1016"/>
      <c r="W35" s="1027"/>
      <c r="X35" s="1030"/>
      <c r="Y35" s="1027"/>
      <c r="Z35" s="1027"/>
      <c r="AA35" s="1033"/>
      <c r="AB35" s="150">
        <v>3</v>
      </c>
      <c r="AC35" s="390" t="s">
        <v>2432</v>
      </c>
      <c r="AD35" s="223" t="s">
        <v>529</v>
      </c>
      <c r="AE35" s="223" t="s">
        <v>2433</v>
      </c>
      <c r="AF35" s="145" t="str">
        <f t="shared" si="5"/>
        <v>Probabilidad</v>
      </c>
      <c r="AG35" s="151" t="s">
        <v>281</v>
      </c>
      <c r="AH35" s="146">
        <f t="shared" si="6"/>
        <v>0.15</v>
      </c>
      <c r="AI35" s="151" t="s">
        <v>222</v>
      </c>
      <c r="AJ35" s="146">
        <f t="shared" si="7"/>
        <v>0.15</v>
      </c>
      <c r="AK35" s="147">
        <f t="shared" si="8"/>
        <v>0.3</v>
      </c>
      <c r="AL35" s="152">
        <f>IFERROR(IF(AND(AF34="Probabilidad",AF35="Probabilidad"),(AL34-(+AL34*AK35)),IF(AND(AF34="Impacto",AF35="Probabilidad"),(AL33-(+AL33*AK35)),IF(AF35="Impacto",AL34,""))),"")</f>
        <v>0.252</v>
      </c>
      <c r="AM35" s="152">
        <f>IFERROR(IF(AND(AF34="Impacto",AF35="Impacto"),(AM34-(+AM34*AK35)),IF(AND(AF34="Probabilidad",AF35="Impacto"),(AM33-(+AM33*AK35)),IF(AF35="Probabilidad",AM34,""))),"")</f>
        <v>0.6</v>
      </c>
      <c r="AN35" s="153" t="s">
        <v>223</v>
      </c>
      <c r="AO35" s="153" t="s">
        <v>443</v>
      </c>
      <c r="AP35" s="153" t="s">
        <v>225</v>
      </c>
      <c r="AQ35" s="153" t="s">
        <v>226</v>
      </c>
      <c r="AR35" s="1013"/>
      <c r="AS35" s="1036"/>
      <c r="AT35" s="1036"/>
      <c r="AU35" s="1033"/>
      <c r="AV35" s="1036"/>
      <c r="AW35" s="1036"/>
      <c r="AX35" s="1033"/>
      <c r="AY35" s="1033"/>
      <c r="AZ35" s="1033"/>
      <c r="BA35" s="1016"/>
      <c r="BB35" s="130"/>
      <c r="BC35" s="130"/>
      <c r="BD35" s="173" t="str">
        <f t="shared" si="9"/>
        <v/>
      </c>
      <c r="BE35" s="149"/>
      <c r="BF35" s="149"/>
      <c r="BG35" s="149"/>
      <c r="BH35" s="149"/>
      <c r="BI35" s="130"/>
      <c r="BJ35" s="130"/>
      <c r="BK35" s="130"/>
      <c r="BL35" s="130"/>
      <c r="BM35" s="155"/>
      <c r="BN35" s="155"/>
      <c r="BO35" s="155"/>
      <c r="BP35" s="155"/>
      <c r="BQ35" s="156"/>
      <c r="BR35" s="157"/>
      <c r="BS35" s="304"/>
      <c r="BT35" s="219"/>
      <c r="BU35" s="1051"/>
      <c r="BV35" s="1024"/>
      <c r="BW35" s="1024"/>
      <c r="BX35" s="1197"/>
      <c r="BY35" s="1396"/>
      <c r="BZ35" s="1171"/>
    </row>
    <row r="36" spans="1:78" ht="16" x14ac:dyDescent="0.2">
      <c r="A36" s="1166"/>
      <c r="B36" s="1248"/>
      <c r="C36" s="1251"/>
      <c r="D36" s="1001"/>
      <c r="E36" s="1004"/>
      <c r="F36" s="1007"/>
      <c r="G36" s="1024"/>
      <c r="H36" s="1013"/>
      <c r="I36" s="1016"/>
      <c r="J36" s="1226"/>
      <c r="K36" s="1022"/>
      <c r="L36" s="1024"/>
      <c r="M36" s="1039"/>
      <c r="N36" s="1024"/>
      <c r="O36" s="1024"/>
      <c r="P36" s="1076"/>
      <c r="Q36" s="1134"/>
      <c r="R36" s="1016"/>
      <c r="S36" s="1027"/>
      <c r="T36" s="1016"/>
      <c r="U36" s="1027"/>
      <c r="V36" s="1016"/>
      <c r="W36" s="1027"/>
      <c r="X36" s="1030"/>
      <c r="Y36" s="1027"/>
      <c r="Z36" s="1027"/>
      <c r="AA36" s="1033"/>
      <c r="AB36" s="150">
        <v>4</v>
      </c>
      <c r="AC36" s="177"/>
      <c r="AD36" s="174"/>
      <c r="AE36" s="416"/>
      <c r="AF36" s="145" t="str">
        <f t="shared" si="5"/>
        <v/>
      </c>
      <c r="AG36" s="151"/>
      <c r="AH36" s="146" t="str">
        <f t="shared" si="6"/>
        <v/>
      </c>
      <c r="AI36" s="151"/>
      <c r="AJ36" s="146" t="str">
        <f t="shared" si="7"/>
        <v/>
      </c>
      <c r="AK36" s="147" t="str">
        <f t="shared" si="8"/>
        <v/>
      </c>
      <c r="AL36" s="152" t="str">
        <f>IFERROR(IF(AND(AF35="Probabilidad",AF36="Probabilidad"),(AL35-(+AL35*AK36)),IF(AND(AF35="Impacto",AF36="Probabilidad"),(AL34-(+AL34*AK36)),IF(AF36="Impacto",AL35,""))),"")</f>
        <v/>
      </c>
      <c r="AM36" s="152" t="str">
        <f>IFERROR(IF(AND(AF35="Impacto",AF36="Impacto"),(AM35-(+AM35*AK36)),IF(AND(AF35="Probabilidad",AF36="Impacto"),(AM34-(+AM34*AK36)),IF(AF36="Probabilidad",AM35,""))),"")</f>
        <v/>
      </c>
      <c r="AN36" s="153"/>
      <c r="AO36" s="153"/>
      <c r="AP36" s="153"/>
      <c r="AQ36" s="153"/>
      <c r="AR36" s="1013"/>
      <c r="AS36" s="1036"/>
      <c r="AT36" s="1036"/>
      <c r="AU36" s="1033"/>
      <c r="AV36" s="1036"/>
      <c r="AW36" s="1036"/>
      <c r="AX36" s="1033"/>
      <c r="AY36" s="1033"/>
      <c r="AZ36" s="1033"/>
      <c r="BA36" s="1016"/>
      <c r="BB36" s="130"/>
      <c r="BC36" s="130"/>
      <c r="BD36" s="173" t="str">
        <f t="shared" si="9"/>
        <v/>
      </c>
      <c r="BE36" s="149"/>
      <c r="BF36" s="149"/>
      <c r="BG36" s="149"/>
      <c r="BH36" s="149"/>
      <c r="BI36" s="130"/>
      <c r="BJ36" s="130"/>
      <c r="BK36" s="130"/>
      <c r="BL36" s="130"/>
      <c r="BM36" s="155"/>
      <c r="BN36" s="155"/>
      <c r="BO36" s="155"/>
      <c r="BP36" s="155"/>
      <c r="BQ36" s="156"/>
      <c r="BR36" s="157"/>
      <c r="BS36" s="304"/>
      <c r="BT36" s="149"/>
      <c r="BU36" s="1051"/>
      <c r="BV36" s="1024"/>
      <c r="BW36" s="1024"/>
      <c r="BX36" s="1197"/>
      <c r="BY36" s="1396"/>
      <c r="BZ36" s="1171"/>
    </row>
    <row r="37" spans="1:78" ht="16" x14ac:dyDescent="0.2">
      <c r="A37" s="1166"/>
      <c r="B37" s="1248"/>
      <c r="C37" s="1251"/>
      <c r="D37" s="1001"/>
      <c r="E37" s="1004"/>
      <c r="F37" s="1007"/>
      <c r="G37" s="1024"/>
      <c r="H37" s="1013"/>
      <c r="I37" s="1016"/>
      <c r="J37" s="1226"/>
      <c r="K37" s="1022"/>
      <c r="L37" s="1024"/>
      <c r="M37" s="1039"/>
      <c r="N37" s="1024"/>
      <c r="O37" s="1024"/>
      <c r="P37" s="1076"/>
      <c r="Q37" s="1134"/>
      <c r="R37" s="1016"/>
      <c r="S37" s="1027"/>
      <c r="T37" s="1016"/>
      <c r="U37" s="1027"/>
      <c r="V37" s="1016"/>
      <c r="W37" s="1027"/>
      <c r="X37" s="1030"/>
      <c r="Y37" s="1027"/>
      <c r="Z37" s="1027"/>
      <c r="AA37" s="1033"/>
      <c r="AB37" s="150">
        <v>5</v>
      </c>
      <c r="AC37" s="130"/>
      <c r="AD37" s="149"/>
      <c r="AE37" s="219"/>
      <c r="AF37" s="145" t="str">
        <f>IF(OR(AG37="Preventivo",AG37="Detectivo"),"Probabilidad",IF(AG37="Correctivo","Impacto",""))</f>
        <v/>
      </c>
      <c r="AG37" s="151"/>
      <c r="AH37" s="146" t="str">
        <f>IF(AG37="","",IF(AG37="Preventivo",25%,IF(AG37="Detectivo",15%,IF(AG37="Correctivo",10%))))</f>
        <v/>
      </c>
      <c r="AI37" s="151"/>
      <c r="AJ37" s="146" t="str">
        <f>IF(AI37="Automático",25%,IF(AI37="Manual",15%,""))</f>
        <v/>
      </c>
      <c r="AK37" s="147" t="str">
        <f>IF(OR(AH37="",AJ37=""),"",AH37+AJ37)</f>
        <v/>
      </c>
      <c r="AL37" s="152" t="str">
        <f>IFERROR(IF(AND(AF36="Probabilidad",AF37="Probabilidad"),(AL36-(+AL36*AK37)),IF(AND(AF36="Impacto",AF37="Probabilidad"),(AL35-(+AL35*AK37)),IF(AF37="Impacto",AL36,""))),"")</f>
        <v/>
      </c>
      <c r="AM37" s="152" t="str">
        <f>IFERROR(IF(AND(AF36="Impacto",AF37="Impacto"),(AM36-(+AM36*AK37)),IF(AND(AF36="Probabilidad",AF37="Impacto"),(AM35-(+AM35*AK37)),IF(AF37="Probabilidad",AM36,""))),"")</f>
        <v/>
      </c>
      <c r="AN37" s="153"/>
      <c r="AO37" s="153"/>
      <c r="AP37" s="153"/>
      <c r="AQ37" s="153"/>
      <c r="AR37" s="1013"/>
      <c r="AS37" s="1036"/>
      <c r="AT37" s="1036"/>
      <c r="AU37" s="1033"/>
      <c r="AV37" s="1036"/>
      <c r="AW37" s="1036"/>
      <c r="AX37" s="1033"/>
      <c r="AY37" s="1033"/>
      <c r="AZ37" s="1033"/>
      <c r="BA37" s="1016"/>
      <c r="BB37" s="130"/>
      <c r="BC37" s="130"/>
      <c r="BD37" s="173" t="str">
        <f t="shared" si="9"/>
        <v/>
      </c>
      <c r="BE37" s="149"/>
      <c r="BF37" s="149"/>
      <c r="BG37" s="149"/>
      <c r="BH37" s="149"/>
      <c r="BI37" s="130"/>
      <c r="BJ37" s="130"/>
      <c r="BK37" s="130"/>
      <c r="BL37" s="130"/>
      <c r="BM37" s="155"/>
      <c r="BN37" s="155"/>
      <c r="BO37" s="155"/>
      <c r="BP37" s="155"/>
      <c r="BQ37" s="156"/>
      <c r="BR37" s="157"/>
      <c r="BS37" s="304"/>
      <c r="BT37" s="149"/>
      <c r="BU37" s="1051"/>
      <c r="BV37" s="1024"/>
      <c r="BW37" s="1024"/>
      <c r="BX37" s="1197"/>
      <c r="BY37" s="1396"/>
      <c r="BZ37" s="1171"/>
    </row>
    <row r="38" spans="1:78" ht="17" thickBot="1" x14ac:dyDescent="0.25">
      <c r="A38" s="1167"/>
      <c r="B38" s="1249"/>
      <c r="C38" s="1252"/>
      <c r="D38" s="1002"/>
      <c r="E38" s="1005"/>
      <c r="F38" s="1008"/>
      <c r="G38" s="1025"/>
      <c r="H38" s="1014"/>
      <c r="I38" s="1017"/>
      <c r="J38" s="1227"/>
      <c r="K38" s="1023"/>
      <c r="L38" s="1025"/>
      <c r="M38" s="1040"/>
      <c r="N38" s="1025"/>
      <c r="O38" s="1025"/>
      <c r="P38" s="1077"/>
      <c r="Q38" s="1135"/>
      <c r="R38" s="1017"/>
      <c r="S38" s="1028"/>
      <c r="T38" s="1017"/>
      <c r="U38" s="1028"/>
      <c r="V38" s="1017"/>
      <c r="W38" s="1028"/>
      <c r="X38" s="1031"/>
      <c r="Y38" s="1028"/>
      <c r="Z38" s="1028"/>
      <c r="AA38" s="1034"/>
      <c r="AB38" s="162">
        <v>6</v>
      </c>
      <c r="AC38" s="167"/>
      <c r="AD38" s="160"/>
      <c r="AE38" s="345"/>
      <c r="AF38" s="175" t="str">
        <f>IF(OR(AG38="Preventivo",AG38="Detectivo"),"Probabilidad",IF(AG38="Correctivo","Impacto",""))</f>
        <v/>
      </c>
      <c r="AG38" s="163"/>
      <c r="AH38" s="161" t="str">
        <f>IF(AG38="","",IF(AG38="Preventivo",25%,IF(AG38="Detectivo",15%,IF(AG38="Correctivo",10%))))</f>
        <v/>
      </c>
      <c r="AI38" s="163"/>
      <c r="AJ38" s="161" t="str">
        <f>IF(AI38="Automático",25%,IF(AI38="Manual",15%,""))</f>
        <v/>
      </c>
      <c r="AK38" s="164" t="str">
        <f>IF(OR(AH38="",AJ38=""),"",AH38+AJ38)</f>
        <v/>
      </c>
      <c r="AL38" s="220" t="str">
        <f>IFERROR(IF(AND(AF37="Probabilidad",AF38="Probabilidad"),(AL37-(+AL37*AK38)),IF(AND(AF37="Impacto",AF38="Probabilidad"),(AL36-(+AL36*AK38)),IF(AF38="Impacto",AL37,""))),"")</f>
        <v/>
      </c>
      <c r="AM38" s="220" t="str">
        <f>IFERROR(IF(AND(AF37="Impacto",AF38="Impacto"),(AM37-(+AM37*AK38)),IF(AND(AF37="Probabilidad",AF38="Impacto"),(AM36-(+AM36*AK38)),IF(AF38="Probabilidad",AM37,""))),"")</f>
        <v/>
      </c>
      <c r="AN38" s="221"/>
      <c r="AO38" s="221"/>
      <c r="AP38" s="221"/>
      <c r="AQ38" s="221"/>
      <c r="AR38" s="1014"/>
      <c r="AS38" s="1037"/>
      <c r="AT38" s="1037"/>
      <c r="AU38" s="1034"/>
      <c r="AV38" s="1037"/>
      <c r="AW38" s="1037"/>
      <c r="AX38" s="1034"/>
      <c r="AY38" s="1034"/>
      <c r="AZ38" s="1034"/>
      <c r="BA38" s="1017"/>
      <c r="BB38" s="167"/>
      <c r="BC38" s="167"/>
      <c r="BD38" s="176" t="str">
        <f>IF(SUM(BE38:BH38)=0,"",SUM(BE38:BH38))</f>
        <v/>
      </c>
      <c r="BE38" s="160"/>
      <c r="BF38" s="160"/>
      <c r="BG38" s="160"/>
      <c r="BH38" s="160"/>
      <c r="BI38" s="167"/>
      <c r="BJ38" s="167"/>
      <c r="BK38" s="167"/>
      <c r="BL38" s="167"/>
      <c r="BM38" s="168"/>
      <c r="BN38" s="168"/>
      <c r="BO38" s="168"/>
      <c r="BP38" s="168"/>
      <c r="BQ38" s="169"/>
      <c r="BR38" s="170"/>
      <c r="BS38" s="711"/>
      <c r="BT38" s="160"/>
      <c r="BU38" s="1052"/>
      <c r="BV38" s="1025"/>
      <c r="BW38" s="1025"/>
      <c r="BX38" s="1218"/>
      <c r="BY38" s="1397"/>
      <c r="BZ38" s="1172"/>
    </row>
    <row r="39" spans="1:78" ht="192" x14ac:dyDescent="0.2">
      <c r="A39" s="1063" t="s">
        <v>584</v>
      </c>
      <c r="B39" s="1239" t="s">
        <v>1253</v>
      </c>
      <c r="C39" s="1069" t="s">
        <v>586</v>
      </c>
      <c r="D39" s="1261" t="s">
        <v>2388</v>
      </c>
      <c r="E39" s="1264" t="s">
        <v>587</v>
      </c>
      <c r="F39" s="1265">
        <v>1</v>
      </c>
      <c r="G39" s="1268" t="s">
        <v>602</v>
      </c>
      <c r="H39" s="1160"/>
      <c r="I39" s="1235"/>
      <c r="J39" s="1271" t="s">
        <v>2434</v>
      </c>
      <c r="K39" s="1248" t="s">
        <v>313</v>
      </c>
      <c r="L39" s="1274" t="s">
        <v>314</v>
      </c>
      <c r="M39" s="1277" t="s">
        <v>2435</v>
      </c>
      <c r="N39" s="1274"/>
      <c r="O39" s="1274"/>
      <c r="P39" s="1280" t="s">
        <v>1386</v>
      </c>
      <c r="Q39" s="1232"/>
      <c r="R39" s="1235" t="s">
        <v>430</v>
      </c>
      <c r="S39" s="1138">
        <f>IF(R39="Muy Alta",100%,IF(R39="Alta",80%,IF(R39="Media",60%,IF(R39="Baja",40%,IF(R39="Muy Baja",20%,"")))))</f>
        <v>1</v>
      </c>
      <c r="T39" s="1235"/>
      <c r="U39" s="1138" t="str">
        <f>IF(T39="Catastrófico",100%,IF(T39="Mayor",80%,IF(T39="Moderado",60%,IF(T39="Menor",40%,IF(T39="Leve",20%,"")))))</f>
        <v/>
      </c>
      <c r="V39" s="1235" t="s">
        <v>218</v>
      </c>
      <c r="W39" s="1138">
        <f>IF(V39="Catastrófico",100%,IF(V39="Mayor",80%,IF(V39="Moderado",60%,IF(V39="Menor",40%,IF(V39="Leve",20%,"")))))</f>
        <v>0.6</v>
      </c>
      <c r="X39" s="1219" t="str">
        <f>IF(Y39=100%,"Catastrófico",IF(Y39=80%,"Mayor",IF(Y39=60%,"Moderado",IF(Y39=40%,"Menor",IF(Y39=20%,"Leve","")))))</f>
        <v>Moderado</v>
      </c>
      <c r="Y39" s="1138">
        <f>IF(AND(U39="",W39=""),"",MAX(U39,W39))</f>
        <v>0.6</v>
      </c>
      <c r="Z39" s="1138" t="str">
        <f>CONCATENATE(R39,X39)</f>
        <v>Muy AltaModerado</v>
      </c>
      <c r="AA39" s="1222"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Alto</v>
      </c>
      <c r="AB39" s="581">
        <v>1</v>
      </c>
      <c r="AC39" s="28" t="s">
        <v>2436</v>
      </c>
      <c r="AD39" s="28">
        <v>3</v>
      </c>
      <c r="AE39" s="28" t="s">
        <v>2437</v>
      </c>
      <c r="AF39" s="231" t="str">
        <f t="shared" ref="AF39:AF56" si="10">IF(OR(AG39="Preventivo",AG39="Detectivo"),"Probabilidad",IF(AG39="Correctivo","Impacto",""))</f>
        <v>Probabilidad</v>
      </c>
      <c r="AG39" s="232" t="s">
        <v>221</v>
      </c>
      <c r="AH39" s="228">
        <f t="shared" ref="AH39:AH56" si="11">IF(AG39="","",IF(AG39="Preventivo",25%,IF(AG39="Detectivo",15%,IF(AG39="Correctivo",10%))))</f>
        <v>0.25</v>
      </c>
      <c r="AI39" s="232" t="s">
        <v>222</v>
      </c>
      <c r="AJ39" s="228">
        <f t="shared" ref="AJ39:AJ56" si="12">IF(AI39="Automático",25%,IF(AI39="Manual",15%,""))</f>
        <v>0.15</v>
      </c>
      <c r="AK39" s="233">
        <f t="shared" ref="AK39:AK56" si="13">IF(OR(AH39="",AJ39=""),"",AH39+AJ39)</f>
        <v>0.4</v>
      </c>
      <c r="AL39" s="234">
        <f>IFERROR(IF(AF39="Probabilidad",(S39-(+S39*AK39)),IF(AF39="Impacto",S39,"")),"")</f>
        <v>0.6</v>
      </c>
      <c r="AM39" s="234">
        <f>IFERROR(IF(AF39="Impacto",(Y39-(+Y39*AK39)),IF(AF39="Probabilidad",Y39,"")),"")</f>
        <v>0.6</v>
      </c>
      <c r="AN39" s="126" t="s">
        <v>223</v>
      </c>
      <c r="AO39" s="126" t="s">
        <v>291</v>
      </c>
      <c r="AP39" s="126" t="s">
        <v>241</v>
      </c>
      <c r="AQ39" s="126" t="s">
        <v>226</v>
      </c>
      <c r="AR39" s="1013" t="s">
        <v>2438</v>
      </c>
      <c r="AS39" s="1284">
        <f>S39</f>
        <v>1</v>
      </c>
      <c r="AT39" s="1284">
        <f>IF(AL39="","",MIN(AL39:AL44))</f>
        <v>4.6655999999999996E-2</v>
      </c>
      <c r="AU39" s="1285" t="str">
        <f>IFERROR(IF(AT39="","",IF(AT39&lt;=0.2,"Muy Baja",IF(AT39&lt;=0.4,"Baja",IF(AT39&lt;=0.6,"Media",IF(AT39&lt;=0.8,"Alta","Muy Alta"))))),"")</f>
        <v>Muy Baja</v>
      </c>
      <c r="AV39" s="1284">
        <f>Y39</f>
        <v>0.6</v>
      </c>
      <c r="AW39" s="1284">
        <f>IF(AM39="","",MIN(AM39:AM44))</f>
        <v>0.6</v>
      </c>
      <c r="AX39" s="1285" t="str">
        <f>IFERROR(IF(AW39="","",IF(AW39&lt;=0.2,"Leve",IF(AW39&lt;=0.4,"Menor",IF(AW39&lt;=0.6,"Moderado",IF(AW39&lt;=0.8,"Mayor","Catastrófico"))))),"")</f>
        <v>Moderado</v>
      </c>
      <c r="AY39" s="1285" t="str">
        <f>AA39</f>
        <v>Alto</v>
      </c>
      <c r="AZ39" s="1285"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1286" t="s">
        <v>228</v>
      </c>
      <c r="BB39" s="399" t="s">
        <v>2439</v>
      </c>
      <c r="BC39" s="582" t="s">
        <v>621</v>
      </c>
      <c r="BD39" s="583">
        <f t="shared" ref="BD39:BD56" si="14">IF(SUM(BE39:BH39)=0,"",SUM(BE39:BH39))</f>
        <v>12</v>
      </c>
      <c r="BE39" s="584">
        <v>3</v>
      </c>
      <c r="BF39" s="28">
        <v>3</v>
      </c>
      <c r="BG39" s="28">
        <v>3</v>
      </c>
      <c r="BH39" s="28">
        <v>3</v>
      </c>
      <c r="BI39" s="235" t="s">
        <v>612</v>
      </c>
      <c r="BJ39" s="235" t="s">
        <v>613</v>
      </c>
      <c r="BK39" s="235"/>
      <c r="BL39" s="874"/>
      <c r="BM39" s="870"/>
      <c r="BN39" s="236"/>
      <c r="BO39" s="236"/>
      <c r="BP39" s="236"/>
      <c r="BQ39" s="237"/>
      <c r="BR39" s="238"/>
      <c r="BS39" s="710"/>
      <c r="BT39" s="9"/>
      <c r="BU39" s="1287"/>
      <c r="BV39" s="1288"/>
      <c r="BW39" s="1288"/>
      <c r="BX39" s="1291"/>
      <c r="BY39" s="997"/>
      <c r="BZ39" s="997"/>
    </row>
    <row r="40" spans="1:78" ht="270" customHeight="1" x14ac:dyDescent="0.2">
      <c r="A40" s="1064"/>
      <c r="B40" s="1220"/>
      <c r="C40" s="1070"/>
      <c r="D40" s="1262"/>
      <c r="E40" s="1264"/>
      <c r="F40" s="1266"/>
      <c r="G40" s="1269"/>
      <c r="H40" s="1160"/>
      <c r="I40" s="1236"/>
      <c r="J40" s="1272"/>
      <c r="K40" s="1248"/>
      <c r="L40" s="1275"/>
      <c r="M40" s="1278"/>
      <c r="N40" s="1275"/>
      <c r="O40" s="1275"/>
      <c r="P40" s="1281"/>
      <c r="Q40" s="1233"/>
      <c r="R40" s="1236"/>
      <c r="S40" s="1139"/>
      <c r="T40" s="1236"/>
      <c r="U40" s="1139"/>
      <c r="V40" s="1236"/>
      <c r="W40" s="1139"/>
      <c r="X40" s="1220"/>
      <c r="Y40" s="1139"/>
      <c r="Z40" s="1139"/>
      <c r="AA40" s="1223"/>
      <c r="AB40" s="150">
        <v>2</v>
      </c>
      <c r="AC40" s="223" t="s">
        <v>2440</v>
      </c>
      <c r="AD40" s="223">
        <v>3</v>
      </c>
      <c r="AE40" s="223" t="s">
        <v>2441</v>
      </c>
      <c r="AF40" s="145" t="str">
        <f t="shared" si="10"/>
        <v>Probabilidad</v>
      </c>
      <c r="AG40" s="151" t="s">
        <v>221</v>
      </c>
      <c r="AH40" s="146">
        <f t="shared" si="11"/>
        <v>0.25</v>
      </c>
      <c r="AI40" s="151" t="s">
        <v>222</v>
      </c>
      <c r="AJ40" s="146">
        <f t="shared" si="12"/>
        <v>0.15</v>
      </c>
      <c r="AK40" s="147">
        <f t="shared" si="13"/>
        <v>0.4</v>
      </c>
      <c r="AL40" s="152">
        <f>IFERROR(IF(AND(AF39="Probabilidad",AF40="Probabilidad"),(AL39-(+AL39*AK40)),IF(AF40="Probabilidad",(S39-(+S39*AK40)),IF(AF40="Impacto",AL39,""))),"")</f>
        <v>0.36</v>
      </c>
      <c r="AM40" s="152">
        <f>IFERROR(IF(AND(AF39="Impacto",AF40="Impacto"),(AM39-(+AM39*AK40)),IF(AF40="Impacto",(Y39-(Y39*AK40)),IF(AF40="Probabilidad",AM39,""))),"")</f>
        <v>0.6</v>
      </c>
      <c r="AN40" s="153" t="s">
        <v>223</v>
      </c>
      <c r="AO40" s="153" t="s">
        <v>291</v>
      </c>
      <c r="AP40" s="153" t="s">
        <v>241</v>
      </c>
      <c r="AQ40" s="153" t="s">
        <v>226</v>
      </c>
      <c r="AR40" s="1013"/>
      <c r="AS40" s="1036"/>
      <c r="AT40" s="1036"/>
      <c r="AU40" s="1033"/>
      <c r="AV40" s="1036"/>
      <c r="AW40" s="1036"/>
      <c r="AX40" s="1033"/>
      <c r="AY40" s="1033"/>
      <c r="AZ40" s="1033"/>
      <c r="BA40" s="1016"/>
      <c r="BB40" s="585" t="s">
        <v>616</v>
      </c>
      <c r="BC40" s="344" t="s">
        <v>617</v>
      </c>
      <c r="BD40" s="173">
        <f t="shared" si="14"/>
        <v>4</v>
      </c>
      <c r="BE40" s="28">
        <v>1</v>
      </c>
      <c r="BF40" s="28">
        <v>1</v>
      </c>
      <c r="BG40" s="28">
        <v>1</v>
      </c>
      <c r="BH40" s="28">
        <v>1</v>
      </c>
      <c r="BI40" s="235" t="s">
        <v>612</v>
      </c>
      <c r="BJ40" s="235" t="s">
        <v>2442</v>
      </c>
      <c r="BK40" s="854"/>
      <c r="BL40" s="789"/>
      <c r="BM40" s="871"/>
      <c r="BN40" s="791"/>
      <c r="BO40" s="791"/>
      <c r="BP40" s="791"/>
      <c r="BQ40" s="156"/>
      <c r="BR40" s="157"/>
      <c r="BS40" s="304"/>
      <c r="BT40" s="774"/>
      <c r="BU40" s="1287"/>
      <c r="BV40" s="1289"/>
      <c r="BW40" s="1289"/>
      <c r="BX40" s="1292"/>
      <c r="BY40" s="998"/>
      <c r="BZ40" s="998"/>
    </row>
    <row r="41" spans="1:78" ht="96" x14ac:dyDescent="0.2">
      <c r="A41" s="1064"/>
      <c r="B41" s="1220"/>
      <c r="C41" s="1070"/>
      <c r="D41" s="1262"/>
      <c r="E41" s="1264"/>
      <c r="F41" s="1266"/>
      <c r="G41" s="1269"/>
      <c r="H41" s="1160"/>
      <c r="I41" s="1236"/>
      <c r="J41" s="1272"/>
      <c r="K41" s="1248"/>
      <c r="L41" s="1275"/>
      <c r="M41" s="1278"/>
      <c r="N41" s="1275"/>
      <c r="O41" s="1275"/>
      <c r="P41" s="1281"/>
      <c r="Q41" s="1233"/>
      <c r="R41" s="1236"/>
      <c r="S41" s="1139"/>
      <c r="T41" s="1236"/>
      <c r="U41" s="1139"/>
      <c r="V41" s="1236"/>
      <c r="W41" s="1139"/>
      <c r="X41" s="1220"/>
      <c r="Y41" s="1139"/>
      <c r="Z41" s="1139"/>
      <c r="AA41" s="1223"/>
      <c r="AB41" s="150">
        <v>3</v>
      </c>
      <c r="AC41" s="149" t="s">
        <v>2443</v>
      </c>
      <c r="AD41" s="149">
        <v>3</v>
      </c>
      <c r="AE41" s="149" t="s">
        <v>2444</v>
      </c>
      <c r="AF41" s="145" t="str">
        <f t="shared" si="10"/>
        <v>Probabilidad</v>
      </c>
      <c r="AG41" s="151" t="s">
        <v>221</v>
      </c>
      <c r="AH41" s="146">
        <f t="shared" si="11"/>
        <v>0.25</v>
      </c>
      <c r="AI41" s="151" t="s">
        <v>222</v>
      </c>
      <c r="AJ41" s="146">
        <f t="shared" si="12"/>
        <v>0.15</v>
      </c>
      <c r="AK41" s="147">
        <f t="shared" si="13"/>
        <v>0.4</v>
      </c>
      <c r="AL41" s="152">
        <f>IFERROR(IF(AND(AF40="Probabilidad",AF41="Probabilidad"),(AL40-(+AL40*AK41)),IF(AND(AF40="Impacto",AF41="Probabilidad"),(AL39-(+AL39*AK41)),IF(AF41="Impacto",AL40,""))),"")</f>
        <v>0.216</v>
      </c>
      <c r="AM41" s="152">
        <f>IFERROR(IF(AND(AF40="Impacto",AF41="Impacto"),(AM40-(+AM40*AK41)),IF(AND(AF40="Probabilidad",AF41="Impacto"),(AM39-(+AM39*AK41)),IF(AF41="Probabilidad",AM40,""))),"")</f>
        <v>0.6</v>
      </c>
      <c r="AN41" s="153" t="s">
        <v>223</v>
      </c>
      <c r="AO41" s="153" t="s">
        <v>291</v>
      </c>
      <c r="AP41" s="153" t="s">
        <v>241</v>
      </c>
      <c r="AQ41" s="153" t="s">
        <v>226</v>
      </c>
      <c r="AR41" s="1013"/>
      <c r="AS41" s="1036"/>
      <c r="AT41" s="1036"/>
      <c r="AU41" s="1033"/>
      <c r="AV41" s="1036"/>
      <c r="AW41" s="1036"/>
      <c r="AX41" s="1033"/>
      <c r="AY41" s="1033"/>
      <c r="AZ41" s="1033"/>
      <c r="BA41" s="1016"/>
      <c r="BB41" s="130"/>
      <c r="BC41" s="130"/>
      <c r="BD41" s="173" t="str">
        <f t="shared" si="14"/>
        <v/>
      </c>
      <c r="BE41" s="149"/>
      <c r="BF41" s="149"/>
      <c r="BG41" s="149"/>
      <c r="BH41" s="149"/>
      <c r="BI41" s="130"/>
      <c r="BJ41" s="130"/>
      <c r="BK41" s="130"/>
      <c r="BL41" s="130"/>
      <c r="BM41" s="155"/>
      <c r="BN41" s="155"/>
      <c r="BO41" s="155"/>
      <c r="BP41" s="155"/>
      <c r="BQ41" s="156"/>
      <c r="BR41" s="157"/>
      <c r="BS41" s="304"/>
      <c r="BT41" s="774"/>
      <c r="BU41" s="1287"/>
      <c r="BV41" s="1289"/>
      <c r="BW41" s="1289"/>
      <c r="BX41" s="1292"/>
      <c r="BY41" s="998"/>
      <c r="BZ41" s="998"/>
    </row>
    <row r="42" spans="1:78" ht="96" x14ac:dyDescent="0.2">
      <c r="A42" s="1064"/>
      <c r="B42" s="1220"/>
      <c r="C42" s="1070"/>
      <c r="D42" s="1262"/>
      <c r="E42" s="1264"/>
      <c r="F42" s="1266"/>
      <c r="G42" s="1269"/>
      <c r="H42" s="1160"/>
      <c r="I42" s="1236"/>
      <c r="J42" s="1272"/>
      <c r="K42" s="1248"/>
      <c r="L42" s="1275"/>
      <c r="M42" s="1278"/>
      <c r="N42" s="1275"/>
      <c r="O42" s="1275"/>
      <c r="P42" s="1281"/>
      <c r="Q42" s="1233"/>
      <c r="R42" s="1236"/>
      <c r="S42" s="1139"/>
      <c r="T42" s="1236"/>
      <c r="U42" s="1139"/>
      <c r="V42" s="1236"/>
      <c r="W42" s="1139"/>
      <c r="X42" s="1220"/>
      <c r="Y42" s="1139"/>
      <c r="Z42" s="1139"/>
      <c r="AA42" s="1223"/>
      <c r="AB42" s="150">
        <v>4</v>
      </c>
      <c r="AC42" s="223" t="s">
        <v>2445</v>
      </c>
      <c r="AD42" s="223">
        <v>3</v>
      </c>
      <c r="AE42" s="223" t="s">
        <v>2446</v>
      </c>
      <c r="AF42" s="145" t="str">
        <f t="shared" si="10"/>
        <v>Probabilidad</v>
      </c>
      <c r="AG42" s="151" t="s">
        <v>221</v>
      </c>
      <c r="AH42" s="146">
        <f t="shared" si="11"/>
        <v>0.25</v>
      </c>
      <c r="AI42" s="151" t="s">
        <v>222</v>
      </c>
      <c r="AJ42" s="146">
        <f t="shared" si="12"/>
        <v>0.15</v>
      </c>
      <c r="AK42" s="147">
        <f t="shared" si="13"/>
        <v>0.4</v>
      </c>
      <c r="AL42" s="152">
        <f>IFERROR(IF(AND(AF41="Probabilidad",AF42="Probabilidad"),(AL41-(+AL41*AK42)),IF(AND(AF41="Impacto",AF42="Probabilidad"),(AL40-(+AL40*AK42)),IF(AF42="Impacto",AL41,""))),"")</f>
        <v>0.12959999999999999</v>
      </c>
      <c r="AM42" s="152">
        <f>IFERROR(IF(AND(AF41="Impacto",AF42="Impacto"),(AM41-(+AM41*AK42)),IF(AND(AF41="Probabilidad",AF42="Impacto"),(AM40-(+AM40*AK42)),IF(AF42="Probabilidad",AM41,""))),"")</f>
        <v>0.6</v>
      </c>
      <c r="AN42" s="153" t="s">
        <v>223</v>
      </c>
      <c r="AO42" s="153" t="s">
        <v>291</v>
      </c>
      <c r="AP42" s="153" t="s">
        <v>241</v>
      </c>
      <c r="AQ42" s="153" t="s">
        <v>226</v>
      </c>
      <c r="AR42" s="1013"/>
      <c r="AS42" s="1036"/>
      <c r="AT42" s="1036"/>
      <c r="AU42" s="1033"/>
      <c r="AV42" s="1036"/>
      <c r="AW42" s="1036"/>
      <c r="AX42" s="1033"/>
      <c r="AY42" s="1033"/>
      <c r="AZ42" s="1033"/>
      <c r="BA42" s="1016"/>
      <c r="BB42" s="130"/>
      <c r="BC42" s="130"/>
      <c r="BD42" s="173" t="str">
        <f t="shared" si="14"/>
        <v/>
      </c>
      <c r="BE42" s="149"/>
      <c r="BF42" s="149"/>
      <c r="BG42" s="149"/>
      <c r="BH42" s="149"/>
      <c r="BI42" s="130"/>
      <c r="BJ42" s="130"/>
      <c r="BK42" s="130"/>
      <c r="BL42" s="130"/>
      <c r="BM42" s="155"/>
      <c r="BN42" s="155"/>
      <c r="BO42" s="155"/>
      <c r="BP42" s="155"/>
      <c r="BQ42" s="156"/>
      <c r="BR42" s="157"/>
      <c r="BS42" s="304"/>
      <c r="BT42" s="774"/>
      <c r="BU42" s="1287"/>
      <c r="BV42" s="1289"/>
      <c r="BW42" s="1289"/>
      <c r="BX42" s="1292"/>
      <c r="BY42" s="998"/>
      <c r="BZ42" s="998"/>
    </row>
    <row r="43" spans="1:78" ht="72" x14ac:dyDescent="0.2">
      <c r="A43" s="1064"/>
      <c r="B43" s="1220"/>
      <c r="C43" s="1070"/>
      <c r="D43" s="1262"/>
      <c r="E43" s="1264"/>
      <c r="F43" s="1266"/>
      <c r="G43" s="1269"/>
      <c r="H43" s="1160"/>
      <c r="I43" s="1236"/>
      <c r="J43" s="1272"/>
      <c r="K43" s="1248"/>
      <c r="L43" s="1275"/>
      <c r="M43" s="1278"/>
      <c r="N43" s="1275"/>
      <c r="O43" s="1275"/>
      <c r="P43" s="1281"/>
      <c r="Q43" s="1233"/>
      <c r="R43" s="1236"/>
      <c r="S43" s="1139"/>
      <c r="T43" s="1236"/>
      <c r="U43" s="1139"/>
      <c r="V43" s="1236"/>
      <c r="W43" s="1139"/>
      <c r="X43" s="1220"/>
      <c r="Y43" s="1139"/>
      <c r="Z43" s="1139"/>
      <c r="AA43" s="1223"/>
      <c r="AB43" s="150">
        <v>5</v>
      </c>
      <c r="AC43" s="149" t="s">
        <v>2447</v>
      </c>
      <c r="AD43" s="149">
        <v>3</v>
      </c>
      <c r="AE43" s="149" t="s">
        <v>2448</v>
      </c>
      <c r="AF43" s="145" t="str">
        <f t="shared" si="10"/>
        <v>Probabilidad</v>
      </c>
      <c r="AG43" s="151" t="s">
        <v>221</v>
      </c>
      <c r="AH43" s="146">
        <f t="shared" si="11"/>
        <v>0.25</v>
      </c>
      <c r="AI43" s="151" t="s">
        <v>222</v>
      </c>
      <c r="AJ43" s="146">
        <f t="shared" si="12"/>
        <v>0.15</v>
      </c>
      <c r="AK43" s="147">
        <f t="shared" si="13"/>
        <v>0.4</v>
      </c>
      <c r="AL43" s="152">
        <f>IFERROR(IF(AND(AF42="Probabilidad",AF43="Probabilidad"),(AL42-(+AL42*AK43)),IF(AND(AF42="Impacto",AF43="Probabilidad"),(AL41-(+AL41*AK43)),IF(AF43="Impacto",AL42,""))),"")</f>
        <v>7.7759999999999996E-2</v>
      </c>
      <c r="AM43" s="152">
        <f>IFERROR(IF(AND(AF42="Impacto",AF43="Impacto"),(AM42-(+AM42*AK43)),IF(AND(AF42="Probabilidad",AF43="Impacto"),(AM41-(+AM41*AK43)),IF(AF43="Probabilidad",AM42,""))),"")</f>
        <v>0.6</v>
      </c>
      <c r="AN43" s="153" t="s">
        <v>223</v>
      </c>
      <c r="AO43" s="153" t="s">
        <v>240</v>
      </c>
      <c r="AP43" s="153" t="s">
        <v>241</v>
      </c>
      <c r="AQ43" s="153" t="s">
        <v>226</v>
      </c>
      <c r="AR43" s="1013"/>
      <c r="AS43" s="1036"/>
      <c r="AT43" s="1036"/>
      <c r="AU43" s="1033"/>
      <c r="AV43" s="1036"/>
      <c r="AW43" s="1036"/>
      <c r="AX43" s="1033"/>
      <c r="AY43" s="1033"/>
      <c r="AZ43" s="1033"/>
      <c r="BA43" s="1016"/>
      <c r="BB43" s="130"/>
      <c r="BC43" s="130"/>
      <c r="BD43" s="173" t="str">
        <f t="shared" si="14"/>
        <v/>
      </c>
      <c r="BE43" s="149"/>
      <c r="BF43" s="149"/>
      <c r="BG43" s="149"/>
      <c r="BH43" s="149"/>
      <c r="BI43" s="130"/>
      <c r="BJ43" s="130"/>
      <c r="BK43" s="130"/>
      <c r="BL43" s="130"/>
      <c r="BM43" s="155"/>
      <c r="BN43" s="155"/>
      <c r="BO43" s="155"/>
      <c r="BP43" s="155"/>
      <c r="BQ43" s="156"/>
      <c r="BR43" s="157"/>
      <c r="BS43" s="304"/>
      <c r="BT43" s="774"/>
      <c r="BU43" s="1287"/>
      <c r="BV43" s="1289"/>
      <c r="BW43" s="1289"/>
      <c r="BX43" s="1292"/>
      <c r="BY43" s="998"/>
      <c r="BZ43" s="998"/>
    </row>
    <row r="44" spans="1:78" ht="97" thickBot="1" x14ac:dyDescent="0.25">
      <c r="A44" s="1064"/>
      <c r="B44" s="1220"/>
      <c r="C44" s="1070"/>
      <c r="D44" s="1263"/>
      <c r="E44" s="1264"/>
      <c r="F44" s="1267"/>
      <c r="G44" s="1270"/>
      <c r="H44" s="1160"/>
      <c r="I44" s="1237"/>
      <c r="J44" s="1273"/>
      <c r="K44" s="1248"/>
      <c r="L44" s="1276"/>
      <c r="M44" s="1279"/>
      <c r="N44" s="1276"/>
      <c r="O44" s="1276"/>
      <c r="P44" s="1282"/>
      <c r="Q44" s="1234"/>
      <c r="R44" s="1237"/>
      <c r="S44" s="1140"/>
      <c r="T44" s="1237"/>
      <c r="U44" s="1140"/>
      <c r="V44" s="1237"/>
      <c r="W44" s="1140"/>
      <c r="X44" s="1221"/>
      <c r="Y44" s="1140"/>
      <c r="Z44" s="1140"/>
      <c r="AA44" s="1224"/>
      <c r="AB44" s="293">
        <v>6</v>
      </c>
      <c r="AC44" s="291" t="s">
        <v>2449</v>
      </c>
      <c r="AD44" s="291">
        <v>3</v>
      </c>
      <c r="AE44" s="291" t="s">
        <v>2450</v>
      </c>
      <c r="AF44" s="98" t="str">
        <f t="shared" si="10"/>
        <v>Probabilidad</v>
      </c>
      <c r="AG44" s="239" t="s">
        <v>221</v>
      </c>
      <c r="AH44" s="292">
        <f t="shared" si="11"/>
        <v>0.25</v>
      </c>
      <c r="AI44" s="239" t="s">
        <v>222</v>
      </c>
      <c r="AJ44" s="292">
        <f t="shared" si="12"/>
        <v>0.15</v>
      </c>
      <c r="AK44" s="294">
        <f t="shared" si="13"/>
        <v>0.4</v>
      </c>
      <c r="AL44" s="295">
        <f>IFERROR(IF(AND(AF43="Probabilidad",AF44="Probabilidad"),(AL43-(+AL43*AK44)),IF(AND(AF43="Impacto",AF44="Probabilidad"),(AL42-(+AL42*AK44)),IF(AF44="Impacto",AL43,""))),"")</f>
        <v>4.6655999999999996E-2</v>
      </c>
      <c r="AM44" s="295">
        <f>IFERROR(IF(AND(AF43="Impacto",AF44="Impacto"),(AM43-(+AM43*AK44)),IF(AND(AF43="Probabilidad",AF44="Impacto"),(AM42-(+AM42*AK44)),IF(AF44="Probabilidad",AM43,""))),"")</f>
        <v>0.6</v>
      </c>
      <c r="AN44" s="357" t="s">
        <v>223</v>
      </c>
      <c r="AO44" s="126" t="s">
        <v>291</v>
      </c>
      <c r="AP44" s="126" t="s">
        <v>241</v>
      </c>
      <c r="AQ44" s="126" t="s">
        <v>226</v>
      </c>
      <c r="AR44" s="1013"/>
      <c r="AS44" s="1203"/>
      <c r="AT44" s="1203"/>
      <c r="AU44" s="1201"/>
      <c r="AV44" s="1203"/>
      <c r="AW44" s="1203"/>
      <c r="AX44" s="1201"/>
      <c r="AY44" s="1201"/>
      <c r="AZ44" s="1201"/>
      <c r="BA44" s="1193"/>
      <c r="BB44" s="210"/>
      <c r="BC44" s="210"/>
      <c r="BD44" s="327" t="str">
        <f t="shared" si="14"/>
        <v/>
      </c>
      <c r="BE44" s="291"/>
      <c r="BF44" s="291"/>
      <c r="BG44" s="291"/>
      <c r="BH44" s="291"/>
      <c r="BI44" s="210"/>
      <c r="BJ44" s="210"/>
      <c r="BK44" s="210"/>
      <c r="BL44" s="210"/>
      <c r="BM44" s="297"/>
      <c r="BN44" s="297"/>
      <c r="BO44" s="297"/>
      <c r="BP44" s="297"/>
      <c r="BQ44" s="298"/>
      <c r="BR44" s="299"/>
      <c r="BS44" s="711"/>
      <c r="BT44" s="757"/>
      <c r="BU44" s="1287"/>
      <c r="BV44" s="1290"/>
      <c r="BW44" s="1290"/>
      <c r="BX44" s="1293"/>
      <c r="BY44" s="999"/>
      <c r="BZ44" s="999"/>
    </row>
    <row r="45" spans="1:78" ht="96" x14ac:dyDescent="0.2">
      <c r="A45" s="1064"/>
      <c r="B45" s="1220"/>
      <c r="C45" s="1070"/>
      <c r="D45" s="1294" t="s">
        <v>2388</v>
      </c>
      <c r="E45" s="1296" t="s">
        <v>587</v>
      </c>
      <c r="F45" s="1298">
        <v>2</v>
      </c>
      <c r="G45" s="1300" t="s">
        <v>625</v>
      </c>
      <c r="H45" s="1302"/>
      <c r="I45" s="1304"/>
      <c r="J45" s="1306" t="s">
        <v>2451</v>
      </c>
      <c r="K45" s="1307" t="s">
        <v>313</v>
      </c>
      <c r="L45" s="1309" t="s">
        <v>314</v>
      </c>
      <c r="M45" s="1311" t="s">
        <v>2452</v>
      </c>
      <c r="N45" s="1309"/>
      <c r="O45" s="1309"/>
      <c r="P45" s="1312" t="s">
        <v>1386</v>
      </c>
      <c r="Q45" s="1314"/>
      <c r="R45" s="1304" t="s">
        <v>340</v>
      </c>
      <c r="S45" s="1316">
        <f>IF(R45="Muy Alta",100%,IF(R45="Alta",80%,IF(R45="Media",60%,IF(R45="Baja",40%,IF(R45="Muy Baja",20%,"")))))</f>
        <v>0.8</v>
      </c>
      <c r="T45" s="1304"/>
      <c r="U45" s="1316" t="str">
        <f>IF(T45="Catastrófico",100%,IF(T45="Mayor",80%,IF(T45="Moderado",60%,IF(T45="Menor",40%,IF(T45="Leve",20%,"")))))</f>
        <v/>
      </c>
      <c r="V45" s="1304" t="s">
        <v>218</v>
      </c>
      <c r="W45" s="1316">
        <f>IF(V45="Catastrófico",100%,IF(V45="Mayor",80%,IF(V45="Moderado",60%,IF(V45="Menor",40%,IF(V45="Leve",20%,"")))))</f>
        <v>0.6</v>
      </c>
      <c r="X45" s="1320" t="str">
        <f>IF(Y45=100%,"Catastrófico",IF(Y45=80%,"Mayor",IF(Y45=60%,"Moderado",IF(Y45=40%,"Menor",IF(Y45=20%,"Leve","")))))</f>
        <v>Moderado</v>
      </c>
      <c r="Y45" s="1316">
        <f>IF(AND(U45="",W45=""),"",MAX(U45,W45))</f>
        <v>0.6</v>
      </c>
      <c r="Z45" s="1316" t="str">
        <f>CONCATENATE(R45,X45)</f>
        <v>AltaModerado</v>
      </c>
      <c r="AA45" s="1322"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Alto</v>
      </c>
      <c r="AB45" s="242">
        <v>1</v>
      </c>
      <c r="AC45" s="240" t="s">
        <v>2453</v>
      </c>
      <c r="AD45" s="240">
        <v>2</v>
      </c>
      <c r="AE45" s="240" t="s">
        <v>2454</v>
      </c>
      <c r="AF45" s="243" t="str">
        <f t="shared" si="10"/>
        <v>Probabilidad</v>
      </c>
      <c r="AG45" s="244" t="s">
        <v>221</v>
      </c>
      <c r="AH45" s="241">
        <f t="shared" si="11"/>
        <v>0.25</v>
      </c>
      <c r="AI45" s="244" t="s">
        <v>222</v>
      </c>
      <c r="AJ45" s="241">
        <f t="shared" si="12"/>
        <v>0.15</v>
      </c>
      <c r="AK45" s="245">
        <f t="shared" si="13"/>
        <v>0.4</v>
      </c>
      <c r="AL45" s="246">
        <f>IFERROR(IF(AF45="Probabilidad",(S45-(+S45*AK45)),IF(AF45="Impacto",S45,"")),"")</f>
        <v>0.48</v>
      </c>
      <c r="AM45" s="246">
        <f>IFERROR(IF(AF45="Impacto",(Y45-(+Y45*AK45)),IF(AF45="Probabilidad",Y45,"")),"")</f>
        <v>0.6</v>
      </c>
      <c r="AN45" s="247" t="s">
        <v>223</v>
      </c>
      <c r="AO45" s="247" t="s">
        <v>291</v>
      </c>
      <c r="AP45" s="247" t="s">
        <v>241</v>
      </c>
      <c r="AQ45" s="247" t="s">
        <v>226</v>
      </c>
      <c r="AR45" s="1229" t="s">
        <v>2438</v>
      </c>
      <c r="AS45" s="1230">
        <f>S45</f>
        <v>0.8</v>
      </c>
      <c r="AT45" s="1230">
        <f>IF(AL45="","",MIN(AL45:AL50))</f>
        <v>3.7324799999999991E-2</v>
      </c>
      <c r="AU45" s="1216" t="str">
        <f>IFERROR(IF(AT45="","",IF(AT45&lt;=0.2,"Muy Baja",IF(AT45&lt;=0.4,"Baja",IF(AT45&lt;=0.6,"Media",IF(AT45&lt;=0.8,"Alta","Muy Alta"))))),"")</f>
        <v>Muy Baja</v>
      </c>
      <c r="AV45" s="1230">
        <f>Y45</f>
        <v>0.6</v>
      </c>
      <c r="AW45" s="1230">
        <f>IF(AM45="","",MIN(AM45:AM50))</f>
        <v>0.6</v>
      </c>
      <c r="AX45" s="1216" t="str">
        <f>IFERROR(IF(AW45="","",IF(AW45&lt;=0.2,"Leve",IF(AW45&lt;=0.4,"Menor",IF(AW45&lt;=0.6,"Moderado",IF(AW45&lt;=0.8,"Mayor","Catastrófico"))))),"")</f>
        <v>Moderado</v>
      </c>
      <c r="AY45" s="1216" t="str">
        <f>AA45</f>
        <v>Alto</v>
      </c>
      <c r="AZ45" s="1216"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Moderado</v>
      </c>
      <c r="BA45" s="1214" t="s">
        <v>228</v>
      </c>
      <c r="BB45" s="388" t="s">
        <v>632</v>
      </c>
      <c r="BC45" s="575" t="s">
        <v>468</v>
      </c>
      <c r="BD45" s="586">
        <f t="shared" si="14"/>
        <v>12</v>
      </c>
      <c r="BE45" s="587">
        <v>3</v>
      </c>
      <c r="BF45" s="588">
        <v>3</v>
      </c>
      <c r="BG45" s="588">
        <v>3</v>
      </c>
      <c r="BH45" s="588">
        <v>3</v>
      </c>
      <c r="BI45" s="388" t="s">
        <v>612</v>
      </c>
      <c r="BJ45" s="388" t="s">
        <v>633</v>
      </c>
      <c r="BK45" s="248"/>
      <c r="BL45" s="248"/>
      <c r="BM45" s="875"/>
      <c r="BN45" s="251"/>
      <c r="BO45" s="251"/>
      <c r="BP45" s="251"/>
      <c r="BQ45" s="252"/>
      <c r="BR45" s="253"/>
      <c r="BS45" s="710"/>
      <c r="BT45" s="9"/>
      <c r="BU45" s="1330"/>
      <c r="BV45" s="1318"/>
      <c r="BW45" s="1318"/>
      <c r="BX45" s="1335"/>
      <c r="BY45" s="997"/>
      <c r="BZ45" s="997"/>
    </row>
    <row r="46" spans="1:78" ht="96" x14ac:dyDescent="0.2">
      <c r="A46" s="1064"/>
      <c r="B46" s="1220"/>
      <c r="C46" s="1070"/>
      <c r="D46" s="1262"/>
      <c r="E46" s="1264"/>
      <c r="F46" s="1266"/>
      <c r="G46" s="1269"/>
      <c r="H46" s="1160"/>
      <c r="I46" s="1236"/>
      <c r="J46" s="1272"/>
      <c r="K46" s="1248"/>
      <c r="L46" s="1275"/>
      <c r="M46" s="1278"/>
      <c r="N46" s="1275"/>
      <c r="O46" s="1275"/>
      <c r="P46" s="1281"/>
      <c r="Q46" s="1233"/>
      <c r="R46" s="1236"/>
      <c r="S46" s="1139"/>
      <c r="T46" s="1236"/>
      <c r="U46" s="1139"/>
      <c r="V46" s="1236"/>
      <c r="W46" s="1139"/>
      <c r="X46" s="1220"/>
      <c r="Y46" s="1139"/>
      <c r="Z46" s="1139"/>
      <c r="AA46" s="1223"/>
      <c r="AB46" s="150">
        <v>2</v>
      </c>
      <c r="AC46" s="149" t="s">
        <v>2455</v>
      </c>
      <c r="AD46" s="149">
        <v>2</v>
      </c>
      <c r="AE46" s="149" t="s">
        <v>2456</v>
      </c>
      <c r="AF46" s="145" t="str">
        <f t="shared" si="10"/>
        <v>Probabilidad</v>
      </c>
      <c r="AG46" s="151" t="s">
        <v>221</v>
      </c>
      <c r="AH46" s="146">
        <f t="shared" si="11"/>
        <v>0.25</v>
      </c>
      <c r="AI46" s="151" t="s">
        <v>222</v>
      </c>
      <c r="AJ46" s="146">
        <f t="shared" si="12"/>
        <v>0.15</v>
      </c>
      <c r="AK46" s="147">
        <f t="shared" si="13"/>
        <v>0.4</v>
      </c>
      <c r="AL46" s="152">
        <f>IFERROR(IF(AND(AF45="Probabilidad",AF46="Probabilidad"),(AL45-(+AL45*AK46)),IF(AF46="Probabilidad",(S45-(+S45*AK46)),IF(AF46="Impacto",AL45,""))),"")</f>
        <v>0.28799999999999998</v>
      </c>
      <c r="AM46" s="152">
        <f>IFERROR(IF(AND(AF45="Impacto",AF46="Impacto"),(AM45-(+AM45*AK46)),IF(AF46="Impacto",(Y45-(Y45*AK46)),IF(AF46="Probabilidad",AM45,""))),"")</f>
        <v>0.6</v>
      </c>
      <c r="AN46" s="153" t="s">
        <v>223</v>
      </c>
      <c r="AO46" s="153" t="s">
        <v>291</v>
      </c>
      <c r="AP46" s="153" t="s">
        <v>241</v>
      </c>
      <c r="AQ46" s="153" t="s">
        <v>226</v>
      </c>
      <c r="AR46" s="1013"/>
      <c r="AS46" s="1036"/>
      <c r="AT46" s="1036"/>
      <c r="AU46" s="1033"/>
      <c r="AV46" s="1036"/>
      <c r="AW46" s="1036"/>
      <c r="AX46" s="1033"/>
      <c r="AY46" s="1033"/>
      <c r="AZ46" s="1033"/>
      <c r="BA46" s="1016"/>
      <c r="BB46" s="571" t="s">
        <v>636</v>
      </c>
      <c r="BC46" s="571" t="s">
        <v>468</v>
      </c>
      <c r="BD46" s="548">
        <f t="shared" si="14"/>
        <v>12</v>
      </c>
      <c r="BE46" s="223">
        <v>3</v>
      </c>
      <c r="BF46" s="223">
        <v>3</v>
      </c>
      <c r="BG46" s="223">
        <v>3</v>
      </c>
      <c r="BH46" s="223">
        <v>3</v>
      </c>
      <c r="BI46" s="572" t="s">
        <v>612</v>
      </c>
      <c r="BJ46" s="573" t="s">
        <v>637</v>
      </c>
      <c r="BK46" s="789"/>
      <c r="BL46" s="789"/>
      <c r="BM46" s="871"/>
      <c r="BN46" s="791"/>
      <c r="BO46" s="791"/>
      <c r="BP46" s="791"/>
      <c r="BQ46" s="156"/>
      <c r="BR46" s="157"/>
      <c r="BS46" s="304"/>
      <c r="BT46" s="11"/>
      <c r="BU46" s="1331"/>
      <c r="BV46" s="1289"/>
      <c r="BW46" s="1289"/>
      <c r="BX46" s="1292"/>
      <c r="BY46" s="998"/>
      <c r="BZ46" s="998"/>
    </row>
    <row r="47" spans="1:78" ht="96" x14ac:dyDescent="0.2">
      <c r="A47" s="1064"/>
      <c r="B47" s="1220"/>
      <c r="C47" s="1070"/>
      <c r="D47" s="1262"/>
      <c r="E47" s="1264"/>
      <c r="F47" s="1266"/>
      <c r="G47" s="1269"/>
      <c r="H47" s="1160"/>
      <c r="I47" s="1236"/>
      <c r="J47" s="1272"/>
      <c r="K47" s="1248"/>
      <c r="L47" s="1275"/>
      <c r="M47" s="1278"/>
      <c r="N47" s="1275"/>
      <c r="O47" s="1275"/>
      <c r="P47" s="1281"/>
      <c r="Q47" s="1233"/>
      <c r="R47" s="1236"/>
      <c r="S47" s="1139"/>
      <c r="T47" s="1236"/>
      <c r="U47" s="1139"/>
      <c r="V47" s="1236"/>
      <c r="W47" s="1139"/>
      <c r="X47" s="1220"/>
      <c r="Y47" s="1139"/>
      <c r="Z47" s="1139"/>
      <c r="AA47" s="1223"/>
      <c r="AB47" s="150">
        <v>3</v>
      </c>
      <c r="AC47" s="149" t="s">
        <v>2457</v>
      </c>
      <c r="AD47" s="149">
        <v>2</v>
      </c>
      <c r="AE47" s="149" t="s">
        <v>2458</v>
      </c>
      <c r="AF47" s="145" t="str">
        <f t="shared" si="10"/>
        <v>Probabilidad</v>
      </c>
      <c r="AG47" s="151" t="s">
        <v>221</v>
      </c>
      <c r="AH47" s="146">
        <f t="shared" si="11"/>
        <v>0.25</v>
      </c>
      <c r="AI47" s="151" t="s">
        <v>222</v>
      </c>
      <c r="AJ47" s="146">
        <f t="shared" si="12"/>
        <v>0.15</v>
      </c>
      <c r="AK47" s="147">
        <f t="shared" si="13"/>
        <v>0.4</v>
      </c>
      <c r="AL47" s="152">
        <f>IFERROR(IF(AND(AF46="Probabilidad",AF47="Probabilidad"),(AL46-(+AL46*AK47)),IF(AND(AF46="Impacto",AF47="Probabilidad"),(AL45-(+AL45*AK47)),IF(AF47="Impacto",AL46,""))),"")</f>
        <v>0.17279999999999998</v>
      </c>
      <c r="AM47" s="152">
        <f>IFERROR(IF(AND(AF46="Impacto",AF47="Impacto"),(AM46-(+AM46*AK47)),IF(AND(AF46="Probabilidad",AF47="Impacto"),(AM45-(+AM45*AK47)),IF(AF47="Probabilidad",AM46,""))),"")</f>
        <v>0.6</v>
      </c>
      <c r="AN47" s="153" t="s">
        <v>223</v>
      </c>
      <c r="AO47" s="153" t="s">
        <v>291</v>
      </c>
      <c r="AP47" s="153" t="s">
        <v>241</v>
      </c>
      <c r="AQ47" s="153" t="s">
        <v>226</v>
      </c>
      <c r="AR47" s="1013"/>
      <c r="AS47" s="1036"/>
      <c r="AT47" s="1036"/>
      <c r="AU47" s="1033"/>
      <c r="AV47" s="1036"/>
      <c r="AW47" s="1036"/>
      <c r="AX47" s="1033"/>
      <c r="AY47" s="1033"/>
      <c r="AZ47" s="1033"/>
      <c r="BA47" s="1016"/>
      <c r="BB47" s="130"/>
      <c r="BC47" s="130"/>
      <c r="BD47" s="173" t="str">
        <f t="shared" si="14"/>
        <v/>
      </c>
      <c r="BE47" s="149"/>
      <c r="BF47" s="149"/>
      <c r="BG47" s="149"/>
      <c r="BH47" s="149"/>
      <c r="BI47" s="130"/>
      <c r="BJ47" s="130"/>
      <c r="BK47" s="130"/>
      <c r="BL47" s="130"/>
      <c r="BM47" s="155"/>
      <c r="BN47" s="155"/>
      <c r="BO47" s="155"/>
      <c r="BP47" s="155"/>
      <c r="BQ47" s="156"/>
      <c r="BR47" s="157"/>
      <c r="BS47" s="304"/>
      <c r="BT47" s="774"/>
      <c r="BU47" s="1331"/>
      <c r="BV47" s="1289"/>
      <c r="BW47" s="1289"/>
      <c r="BX47" s="1292"/>
      <c r="BY47" s="998"/>
      <c r="BZ47" s="998"/>
    </row>
    <row r="48" spans="1:78" ht="96" x14ac:dyDescent="0.2">
      <c r="A48" s="1064"/>
      <c r="B48" s="1220"/>
      <c r="C48" s="1070"/>
      <c r="D48" s="1262"/>
      <c r="E48" s="1264"/>
      <c r="F48" s="1266"/>
      <c r="G48" s="1269"/>
      <c r="H48" s="1160"/>
      <c r="I48" s="1236"/>
      <c r="J48" s="1272"/>
      <c r="K48" s="1248"/>
      <c r="L48" s="1275"/>
      <c r="M48" s="1278"/>
      <c r="N48" s="1275"/>
      <c r="O48" s="1275"/>
      <c r="P48" s="1281"/>
      <c r="Q48" s="1233"/>
      <c r="R48" s="1236"/>
      <c r="S48" s="1139"/>
      <c r="T48" s="1236"/>
      <c r="U48" s="1139"/>
      <c r="V48" s="1236"/>
      <c r="W48" s="1139"/>
      <c r="X48" s="1220"/>
      <c r="Y48" s="1139"/>
      <c r="Z48" s="1139"/>
      <c r="AA48" s="1223"/>
      <c r="AB48" s="150">
        <v>4</v>
      </c>
      <c r="AC48" s="149" t="s">
        <v>2459</v>
      </c>
      <c r="AD48" s="149">
        <v>2</v>
      </c>
      <c r="AE48" s="149" t="s">
        <v>2460</v>
      </c>
      <c r="AF48" s="145" t="str">
        <f t="shared" si="10"/>
        <v>Probabilidad</v>
      </c>
      <c r="AG48" s="151" t="s">
        <v>221</v>
      </c>
      <c r="AH48" s="146">
        <f t="shared" si="11"/>
        <v>0.25</v>
      </c>
      <c r="AI48" s="151" t="s">
        <v>222</v>
      </c>
      <c r="AJ48" s="146">
        <f t="shared" si="12"/>
        <v>0.15</v>
      </c>
      <c r="AK48" s="147">
        <f t="shared" si="13"/>
        <v>0.4</v>
      </c>
      <c r="AL48" s="152">
        <f>IFERROR(IF(AND(AF47="Probabilidad",AF48="Probabilidad"),(AL47-(+AL47*AK48)),IF(AND(AF47="Impacto",AF48="Probabilidad"),(AL46-(+AL46*AK48)),IF(AF48="Impacto",AL47,""))),"")</f>
        <v>0.10367999999999998</v>
      </c>
      <c r="AM48" s="172">
        <f>IFERROR(IF(AND(AF47="Impacto",AF48="Impacto"),(AM47-(+AM47*AK48)),IF(AND(AF47="Probabilidad",AF48="Impacto"),(AM46-(+AM46*AK48)),IF(AF48="Probabilidad",AM47,""))),"")</f>
        <v>0.6</v>
      </c>
      <c r="AN48" s="153" t="s">
        <v>223</v>
      </c>
      <c r="AO48" s="153" t="s">
        <v>291</v>
      </c>
      <c r="AP48" s="153" t="s">
        <v>241</v>
      </c>
      <c r="AQ48" s="153" t="s">
        <v>226</v>
      </c>
      <c r="AR48" s="1013"/>
      <c r="AS48" s="1036"/>
      <c r="AT48" s="1036"/>
      <c r="AU48" s="1033"/>
      <c r="AV48" s="1036"/>
      <c r="AW48" s="1036"/>
      <c r="AX48" s="1033"/>
      <c r="AY48" s="1033"/>
      <c r="AZ48" s="1033"/>
      <c r="BA48" s="1016"/>
      <c r="BB48" s="130"/>
      <c r="BC48" s="130"/>
      <c r="BD48" s="173" t="str">
        <f t="shared" si="14"/>
        <v/>
      </c>
      <c r="BE48" s="149"/>
      <c r="BF48" s="149"/>
      <c r="BG48" s="149"/>
      <c r="BH48" s="149"/>
      <c r="BI48" s="130"/>
      <c r="BJ48" s="130"/>
      <c r="BK48" s="130"/>
      <c r="BL48" s="130"/>
      <c r="BM48" s="155"/>
      <c r="BN48" s="155"/>
      <c r="BO48" s="155"/>
      <c r="BP48" s="155"/>
      <c r="BQ48" s="156"/>
      <c r="BR48" s="157"/>
      <c r="BS48" s="304"/>
      <c r="BT48" s="774"/>
      <c r="BU48" s="1331"/>
      <c r="BV48" s="1289"/>
      <c r="BW48" s="1289"/>
      <c r="BX48" s="1292"/>
      <c r="BY48" s="998"/>
      <c r="BZ48" s="998"/>
    </row>
    <row r="49" spans="1:78" ht="96" x14ac:dyDescent="0.2">
      <c r="A49" s="1064"/>
      <c r="B49" s="1220"/>
      <c r="C49" s="1070"/>
      <c r="D49" s="1262"/>
      <c r="E49" s="1264"/>
      <c r="F49" s="1266"/>
      <c r="G49" s="1269"/>
      <c r="H49" s="1160"/>
      <c r="I49" s="1236"/>
      <c r="J49" s="1272"/>
      <c r="K49" s="1248"/>
      <c r="L49" s="1275"/>
      <c r="M49" s="1278"/>
      <c r="N49" s="1275"/>
      <c r="O49" s="1275"/>
      <c r="P49" s="1281"/>
      <c r="Q49" s="1233"/>
      <c r="R49" s="1236"/>
      <c r="S49" s="1139"/>
      <c r="T49" s="1236"/>
      <c r="U49" s="1139"/>
      <c r="V49" s="1236"/>
      <c r="W49" s="1139"/>
      <c r="X49" s="1220"/>
      <c r="Y49" s="1139"/>
      <c r="Z49" s="1139"/>
      <c r="AA49" s="1223"/>
      <c r="AB49" s="150">
        <v>5</v>
      </c>
      <c r="AC49" s="149" t="s">
        <v>2461</v>
      </c>
      <c r="AD49" s="149">
        <v>2</v>
      </c>
      <c r="AE49" s="149" t="s">
        <v>2462</v>
      </c>
      <c r="AF49" s="145" t="str">
        <f t="shared" si="10"/>
        <v>Probabilidad</v>
      </c>
      <c r="AG49" s="151" t="s">
        <v>221</v>
      </c>
      <c r="AH49" s="146">
        <f t="shared" si="11"/>
        <v>0.25</v>
      </c>
      <c r="AI49" s="151" t="s">
        <v>222</v>
      </c>
      <c r="AJ49" s="146">
        <f t="shared" si="12"/>
        <v>0.15</v>
      </c>
      <c r="AK49" s="147">
        <f t="shared" si="13"/>
        <v>0.4</v>
      </c>
      <c r="AL49" s="152">
        <f>IFERROR(IF(AND(AF48="Probabilidad",AF49="Probabilidad"),(AL48-(+AL48*AK49)),IF(AND(AF48="Impacto",AF49="Probabilidad"),(AL47-(+AL47*AK49)),IF(AF49="Impacto",AL48,""))),"")</f>
        <v>6.2207999999999986E-2</v>
      </c>
      <c r="AM49" s="152">
        <f>IFERROR(IF(AND(AF48="Impacto",AF49="Impacto"),(AM48-(+AM48*AK49)),IF(AND(AF48="Probabilidad",AF49="Impacto"),(AM47-(+AM47*AK49)),IF(AF49="Probabilidad",AM48,""))),"")</f>
        <v>0.6</v>
      </c>
      <c r="AN49" s="153" t="s">
        <v>223</v>
      </c>
      <c r="AO49" s="153" t="s">
        <v>291</v>
      </c>
      <c r="AP49" s="153" t="s">
        <v>241</v>
      </c>
      <c r="AQ49" s="153" t="s">
        <v>226</v>
      </c>
      <c r="AR49" s="1013"/>
      <c r="AS49" s="1036"/>
      <c r="AT49" s="1036"/>
      <c r="AU49" s="1033"/>
      <c r="AV49" s="1036"/>
      <c r="AW49" s="1036"/>
      <c r="AX49" s="1033"/>
      <c r="AY49" s="1033"/>
      <c r="AZ49" s="1033"/>
      <c r="BA49" s="1016"/>
      <c r="BB49" s="130"/>
      <c r="BC49" s="130"/>
      <c r="BD49" s="173" t="str">
        <f t="shared" si="14"/>
        <v/>
      </c>
      <c r="BE49" s="149"/>
      <c r="BF49" s="149"/>
      <c r="BG49" s="149"/>
      <c r="BH49" s="149"/>
      <c r="BI49" s="130"/>
      <c r="BJ49" s="130"/>
      <c r="BK49" s="130"/>
      <c r="BL49" s="130"/>
      <c r="BM49" s="155"/>
      <c r="BN49" s="155"/>
      <c r="BO49" s="155"/>
      <c r="BP49" s="155"/>
      <c r="BQ49" s="156"/>
      <c r="BR49" s="157"/>
      <c r="BS49" s="304"/>
      <c r="BT49" s="774"/>
      <c r="BU49" s="1331"/>
      <c r="BV49" s="1289"/>
      <c r="BW49" s="1289"/>
      <c r="BX49" s="1292"/>
      <c r="BY49" s="998"/>
      <c r="BZ49" s="998"/>
    </row>
    <row r="50" spans="1:78" ht="97" thickBot="1" x14ac:dyDescent="0.25">
      <c r="A50" s="1064"/>
      <c r="B50" s="1220"/>
      <c r="C50" s="1070"/>
      <c r="D50" s="1295"/>
      <c r="E50" s="1297"/>
      <c r="F50" s="1299"/>
      <c r="G50" s="1301"/>
      <c r="H50" s="1303"/>
      <c r="I50" s="1305"/>
      <c r="J50" s="1273"/>
      <c r="K50" s="1308"/>
      <c r="L50" s="1310"/>
      <c r="M50" s="1279"/>
      <c r="N50" s="1310"/>
      <c r="O50" s="1310"/>
      <c r="P50" s="1313"/>
      <c r="Q50" s="1315"/>
      <c r="R50" s="1305"/>
      <c r="S50" s="1317"/>
      <c r="T50" s="1305"/>
      <c r="U50" s="1317"/>
      <c r="V50" s="1305"/>
      <c r="W50" s="1317"/>
      <c r="X50" s="1321"/>
      <c r="Y50" s="1317"/>
      <c r="Z50" s="1317"/>
      <c r="AA50" s="1323"/>
      <c r="AB50" s="256">
        <v>6</v>
      </c>
      <c r="AC50" s="254" t="s">
        <v>2463</v>
      </c>
      <c r="AD50" s="254">
        <v>2</v>
      </c>
      <c r="AE50" s="254" t="s">
        <v>2464</v>
      </c>
      <c r="AF50" s="257" t="str">
        <f t="shared" si="10"/>
        <v>Probabilidad</v>
      </c>
      <c r="AG50" s="258" t="s">
        <v>221</v>
      </c>
      <c r="AH50" s="255">
        <f t="shared" si="11"/>
        <v>0.25</v>
      </c>
      <c r="AI50" s="258" t="s">
        <v>222</v>
      </c>
      <c r="AJ50" s="255">
        <f t="shared" si="12"/>
        <v>0.15</v>
      </c>
      <c r="AK50" s="259">
        <f t="shared" si="13"/>
        <v>0.4</v>
      </c>
      <c r="AL50" s="260">
        <f>IFERROR(IF(AND(AF49="Probabilidad",AF50="Probabilidad"),(AL49-(+AL49*AK50)),IF(AND(AF49="Impacto",AF50="Probabilidad"),(AL48-(+AL48*AK50)),IF(AF50="Impacto",AL49,""))),"")</f>
        <v>3.7324799999999991E-2</v>
      </c>
      <c r="AM50" s="260">
        <f>IFERROR(IF(AND(AF49="Impacto",AF50="Impacto"),(AM49-(+AM49*AK50)),IF(AND(AF49="Probabilidad",AF50="Impacto"),(AM48-(+AM48*AK50)),IF(AF50="Probabilidad",AM49,""))),"")</f>
        <v>0.6</v>
      </c>
      <c r="AN50" s="589" t="s">
        <v>223</v>
      </c>
      <c r="AO50" s="261" t="s">
        <v>291</v>
      </c>
      <c r="AP50" s="261" t="s">
        <v>241</v>
      </c>
      <c r="AQ50" s="261" t="s">
        <v>226</v>
      </c>
      <c r="AR50" s="1324"/>
      <c r="AS50" s="1325"/>
      <c r="AT50" s="1325"/>
      <c r="AU50" s="1329"/>
      <c r="AV50" s="1325"/>
      <c r="AW50" s="1325"/>
      <c r="AX50" s="1329"/>
      <c r="AY50" s="1329"/>
      <c r="AZ50" s="1329"/>
      <c r="BA50" s="1326"/>
      <c r="BB50" s="262"/>
      <c r="BC50" s="262"/>
      <c r="BD50" s="263" t="str">
        <f t="shared" si="14"/>
        <v/>
      </c>
      <c r="BE50" s="254"/>
      <c r="BF50" s="254"/>
      <c r="BG50" s="254"/>
      <c r="BH50" s="254"/>
      <c r="BI50" s="262"/>
      <c r="BJ50" s="262"/>
      <c r="BK50" s="262"/>
      <c r="BL50" s="262"/>
      <c r="BM50" s="264"/>
      <c r="BN50" s="264"/>
      <c r="BO50" s="264"/>
      <c r="BP50" s="264"/>
      <c r="BQ50" s="265"/>
      <c r="BR50" s="266"/>
      <c r="BS50" s="711"/>
      <c r="BT50" s="754"/>
      <c r="BU50" s="1331"/>
      <c r="BV50" s="1290"/>
      <c r="BW50" s="1290"/>
      <c r="BX50" s="1293"/>
      <c r="BY50" s="999"/>
      <c r="BZ50" s="1400"/>
    </row>
    <row r="51" spans="1:78" ht="120.75" customHeight="1" x14ac:dyDescent="0.2">
      <c r="A51" s="1064"/>
      <c r="B51" s="1220"/>
      <c r="C51" s="1070"/>
      <c r="D51" s="1261" t="s">
        <v>2388</v>
      </c>
      <c r="E51" s="1264" t="s">
        <v>587</v>
      </c>
      <c r="F51" s="1265">
        <v>3</v>
      </c>
      <c r="G51" s="1274" t="s">
        <v>642</v>
      </c>
      <c r="H51" s="1160"/>
      <c r="I51" s="1235"/>
      <c r="J51" s="1306" t="s">
        <v>2465</v>
      </c>
      <c r="K51" s="1248" t="s">
        <v>313</v>
      </c>
      <c r="L51" s="1274" t="s">
        <v>314</v>
      </c>
      <c r="M51" s="1311" t="s">
        <v>2452</v>
      </c>
      <c r="N51" s="1274"/>
      <c r="O51" s="1274"/>
      <c r="P51" s="1280" t="s">
        <v>1386</v>
      </c>
      <c r="Q51" s="1232"/>
      <c r="R51" s="1286" t="s">
        <v>250</v>
      </c>
      <c r="S51" s="1327">
        <f>IF(R51="Muy Alta",100%,IF(R51="Alta",80%,IF(R51="Media",60%,IF(R51="Baja",40%,IF(R51="Muy Baja",20%,"")))))</f>
        <v>0.4</v>
      </c>
      <c r="T51" s="1286" t="s">
        <v>218</v>
      </c>
      <c r="U51" s="1327">
        <f>IF(T51="Catastrófico",100%,IF(T51="Mayor",80%,IF(T51="Moderado",60%,IF(T51="Menor",40%,IF(T51="Leve",20%,"")))))</f>
        <v>0.6</v>
      </c>
      <c r="V51" s="1286" t="s">
        <v>218</v>
      </c>
      <c r="W51" s="1327">
        <f>IF(V51="Catastrófico",100%,IF(V51="Mayor",80%,IF(V51="Moderado",60%,IF(V51="Menor",40%,IF(V51="Leve",20%,"")))))</f>
        <v>0.6</v>
      </c>
      <c r="X51" s="1333" t="str">
        <f>IF(Y51=100%,"Catastrófico",IF(Y51=80%,"Mayor",IF(Y51=60%,"Moderado",IF(Y51=40%,"Menor",IF(Y51=20%,"Leve","")))))</f>
        <v>Moderado</v>
      </c>
      <c r="Y51" s="1327">
        <f>IF(AND(U51="",W51=""),"",MAX(U51,W51))</f>
        <v>0.6</v>
      </c>
      <c r="Z51" s="1327" t="str">
        <f>CONCATENATE(R51,X51)</f>
        <v>BajaModerado</v>
      </c>
      <c r="AA51" s="1285"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229">
        <v>1</v>
      </c>
      <c r="AC51" s="28" t="s">
        <v>646</v>
      </c>
      <c r="AD51" s="28">
        <v>2</v>
      </c>
      <c r="AE51" s="28" t="s">
        <v>647</v>
      </c>
      <c r="AF51" s="231" t="str">
        <f t="shared" si="10"/>
        <v>Probabilidad</v>
      </c>
      <c r="AG51" s="232" t="s">
        <v>221</v>
      </c>
      <c r="AH51" s="228">
        <f t="shared" si="11"/>
        <v>0.25</v>
      </c>
      <c r="AI51" s="232" t="s">
        <v>222</v>
      </c>
      <c r="AJ51" s="228">
        <f t="shared" si="12"/>
        <v>0.15</v>
      </c>
      <c r="AK51" s="233">
        <f t="shared" si="13"/>
        <v>0.4</v>
      </c>
      <c r="AL51" s="234">
        <f>IFERROR(IF(AF51="Probabilidad",(S51-(+S51*AK51)),IF(AF51="Impacto",S51,"")),"")</f>
        <v>0.24</v>
      </c>
      <c r="AM51" s="234">
        <f>IFERROR(IF(AF51="Impacto",(Y51-(+Y51*AK51)),IF(AF51="Probabilidad",Y51,"")),"")</f>
        <v>0.6</v>
      </c>
      <c r="AN51" s="247" t="s">
        <v>223</v>
      </c>
      <c r="AO51" s="247" t="s">
        <v>291</v>
      </c>
      <c r="AP51" s="247" t="s">
        <v>241</v>
      </c>
      <c r="AQ51" s="247" t="s">
        <v>226</v>
      </c>
      <c r="AR51" s="1229" t="s">
        <v>2438</v>
      </c>
      <c r="AS51" s="1284">
        <f>S51</f>
        <v>0.4</v>
      </c>
      <c r="AT51" s="1284">
        <f>IF(AL51="","",MIN(AL51:AL56))</f>
        <v>5.183999999999999E-2</v>
      </c>
      <c r="AU51" s="1285" t="str">
        <f>IFERROR(IF(AT51="","",IF(AT51&lt;=0.2,"Muy Baja",IF(AT51&lt;=0.4,"Baja",IF(AT51&lt;=0.6,"Media",IF(AT51&lt;=0.8,"Alta","Muy Alta"))))),"")</f>
        <v>Muy Baja</v>
      </c>
      <c r="AV51" s="1284">
        <f>Y51</f>
        <v>0.6</v>
      </c>
      <c r="AW51" s="1284">
        <f>IF(AM51="","",MIN(AM51:AM56))</f>
        <v>0.6</v>
      </c>
      <c r="AX51" s="1285" t="str">
        <f>IFERROR(IF(AW51="","",IF(AW51&lt;=0.2,"Leve",IF(AW51&lt;=0.4,"Menor",IF(AW51&lt;=0.6,"Moderado",IF(AW51&lt;=0.8,"Mayor","Catastrófico"))))),"")</f>
        <v>Moderado</v>
      </c>
      <c r="AY51" s="1285" t="str">
        <f>AA51</f>
        <v>Moderado</v>
      </c>
      <c r="AZ51" s="1285"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Moderado</v>
      </c>
      <c r="BA51" s="1286" t="s">
        <v>228</v>
      </c>
      <c r="BB51" s="388" t="s">
        <v>649</v>
      </c>
      <c r="BC51" s="575" t="s">
        <v>468</v>
      </c>
      <c r="BD51" s="548">
        <f t="shared" si="14"/>
        <v>12</v>
      </c>
      <c r="BE51" s="28">
        <v>3</v>
      </c>
      <c r="BF51" s="28">
        <v>3</v>
      </c>
      <c r="BG51" s="28">
        <v>3</v>
      </c>
      <c r="BH51" s="28">
        <v>3</v>
      </c>
      <c r="BI51" s="572" t="s">
        <v>612</v>
      </c>
      <c r="BJ51" s="573" t="s">
        <v>650</v>
      </c>
      <c r="BK51" s="248"/>
      <c r="BL51" s="248"/>
      <c r="BM51" s="875"/>
      <c r="BN51" s="251"/>
      <c r="BO51" s="251"/>
      <c r="BP51" s="251"/>
      <c r="BQ51" s="237"/>
      <c r="BR51" s="238"/>
      <c r="BS51" s="710"/>
      <c r="BT51" s="9"/>
      <c r="BU51" s="1330"/>
      <c r="BV51" s="1318"/>
      <c r="BW51" s="1318"/>
      <c r="BX51" s="1335"/>
      <c r="BY51" s="1395"/>
      <c r="BZ51" s="1196"/>
    </row>
    <row r="52" spans="1:78" ht="96" x14ac:dyDescent="0.2">
      <c r="A52" s="1064"/>
      <c r="B52" s="1220"/>
      <c r="C52" s="1070"/>
      <c r="D52" s="1262"/>
      <c r="E52" s="1264"/>
      <c r="F52" s="1266"/>
      <c r="G52" s="1275"/>
      <c r="H52" s="1160"/>
      <c r="I52" s="1236"/>
      <c r="J52" s="1272"/>
      <c r="K52" s="1248"/>
      <c r="L52" s="1275"/>
      <c r="M52" s="1278"/>
      <c r="N52" s="1275"/>
      <c r="O52" s="1275"/>
      <c r="P52" s="1281"/>
      <c r="Q52" s="1233"/>
      <c r="R52" s="1016"/>
      <c r="S52" s="1027"/>
      <c r="T52" s="1016"/>
      <c r="U52" s="1027"/>
      <c r="V52" s="1016"/>
      <c r="W52" s="1027"/>
      <c r="X52" s="1030"/>
      <c r="Y52" s="1027"/>
      <c r="Z52" s="1027"/>
      <c r="AA52" s="1033"/>
      <c r="AB52" s="150">
        <v>2</v>
      </c>
      <c r="AC52" s="149" t="s">
        <v>651</v>
      </c>
      <c r="AD52" s="149">
        <v>2</v>
      </c>
      <c r="AE52" s="149" t="s">
        <v>652</v>
      </c>
      <c r="AF52" s="145" t="str">
        <f t="shared" si="10"/>
        <v>Probabilidad</v>
      </c>
      <c r="AG52" s="151" t="s">
        <v>221</v>
      </c>
      <c r="AH52" s="146">
        <f t="shared" si="11"/>
        <v>0.25</v>
      </c>
      <c r="AI52" s="151" t="s">
        <v>222</v>
      </c>
      <c r="AJ52" s="146">
        <f t="shared" si="12"/>
        <v>0.15</v>
      </c>
      <c r="AK52" s="147">
        <f t="shared" si="13"/>
        <v>0.4</v>
      </c>
      <c r="AL52" s="152">
        <f>IFERROR(IF(AND(AF51="Probabilidad",AF52="Probabilidad"),(AL51-(+AL51*AK52)),IF(AF52="Probabilidad",(S51-(+S51*AK52)),IF(AF52="Impacto",AL51,""))),"")</f>
        <v>0.14399999999999999</v>
      </c>
      <c r="AM52" s="152">
        <f>IFERROR(IF(AND(AF51="Impacto",AF52="Impacto"),(AM51-(+AM51*AK52)),IF(AF52="Impacto",(Y51-(Y51*AK52)),IF(AF52="Probabilidad",AM51,""))),"")</f>
        <v>0.6</v>
      </c>
      <c r="AN52" s="153" t="s">
        <v>223</v>
      </c>
      <c r="AO52" s="153" t="s">
        <v>291</v>
      </c>
      <c r="AP52" s="153" t="s">
        <v>241</v>
      </c>
      <c r="AQ52" s="153" t="s">
        <v>226</v>
      </c>
      <c r="AR52" s="1013"/>
      <c r="AS52" s="1036"/>
      <c r="AT52" s="1036"/>
      <c r="AU52" s="1033"/>
      <c r="AV52" s="1036"/>
      <c r="AW52" s="1036"/>
      <c r="AX52" s="1033"/>
      <c r="AY52" s="1033"/>
      <c r="AZ52" s="1033"/>
      <c r="BA52" s="1016"/>
      <c r="BB52" s="130"/>
      <c r="BC52" s="130"/>
      <c r="BD52" s="173" t="str">
        <f t="shared" si="14"/>
        <v/>
      </c>
      <c r="BE52" s="149"/>
      <c r="BF52" s="149"/>
      <c r="BG52" s="149"/>
      <c r="BH52" s="149"/>
      <c r="BI52" s="130"/>
      <c r="BJ52" s="130"/>
      <c r="BK52" s="130"/>
      <c r="BL52" s="130"/>
      <c r="BM52" s="155"/>
      <c r="BN52" s="155"/>
      <c r="BO52" s="155"/>
      <c r="BP52" s="155"/>
      <c r="BQ52" s="156"/>
      <c r="BR52" s="157"/>
      <c r="BS52" s="304"/>
      <c r="BT52" s="774"/>
      <c r="BU52" s="1331"/>
      <c r="BV52" s="1289"/>
      <c r="BW52" s="1289"/>
      <c r="BX52" s="1292"/>
      <c r="BY52" s="1401"/>
      <c r="BZ52" s="1403"/>
    </row>
    <row r="53" spans="1:78" ht="96" x14ac:dyDescent="0.2">
      <c r="A53" s="1064"/>
      <c r="B53" s="1220"/>
      <c r="C53" s="1070"/>
      <c r="D53" s="1262"/>
      <c r="E53" s="1264"/>
      <c r="F53" s="1266"/>
      <c r="G53" s="1275"/>
      <c r="H53" s="1160"/>
      <c r="I53" s="1236"/>
      <c r="J53" s="1272"/>
      <c r="K53" s="1248"/>
      <c r="L53" s="1275"/>
      <c r="M53" s="1278"/>
      <c r="N53" s="1275"/>
      <c r="O53" s="1275"/>
      <c r="P53" s="1281"/>
      <c r="Q53" s="1233"/>
      <c r="R53" s="1016"/>
      <c r="S53" s="1027"/>
      <c r="T53" s="1016"/>
      <c r="U53" s="1027"/>
      <c r="V53" s="1016"/>
      <c r="W53" s="1027"/>
      <c r="X53" s="1030"/>
      <c r="Y53" s="1027"/>
      <c r="Z53" s="1027"/>
      <c r="AA53" s="1033"/>
      <c r="AB53" s="150">
        <v>3</v>
      </c>
      <c r="AC53" s="149" t="s">
        <v>655</v>
      </c>
      <c r="AD53" s="149">
        <v>2</v>
      </c>
      <c r="AE53" s="149" t="s">
        <v>656</v>
      </c>
      <c r="AF53" s="145" t="str">
        <f t="shared" si="10"/>
        <v>Probabilidad</v>
      </c>
      <c r="AG53" s="151" t="s">
        <v>221</v>
      </c>
      <c r="AH53" s="146">
        <f t="shared" si="11"/>
        <v>0.25</v>
      </c>
      <c r="AI53" s="151" t="s">
        <v>222</v>
      </c>
      <c r="AJ53" s="146">
        <f t="shared" si="12"/>
        <v>0.15</v>
      </c>
      <c r="AK53" s="147">
        <f t="shared" si="13"/>
        <v>0.4</v>
      </c>
      <c r="AL53" s="152">
        <f>IFERROR(IF(AND(AF52="Probabilidad",AF53="Probabilidad"),(AL52-(+AL52*AK53)),IF(AND(AF52="Impacto",AF53="Probabilidad"),(AL51-(+AL51*AK53)),IF(AF53="Impacto",AL52,""))),"")</f>
        <v>8.6399999999999991E-2</v>
      </c>
      <c r="AM53" s="152">
        <f>IFERROR(IF(AND(AF52="Impacto",AF53="Impacto"),(AM52-(+AM52*AK53)),IF(AND(AF52="Probabilidad",AF53="Impacto"),(AM51-(+AM51*AK53)),IF(AF53="Probabilidad",AM52,""))),"")</f>
        <v>0.6</v>
      </c>
      <c r="AN53" s="153" t="s">
        <v>223</v>
      </c>
      <c r="AO53" s="153" t="s">
        <v>291</v>
      </c>
      <c r="AP53" s="153" t="s">
        <v>241</v>
      </c>
      <c r="AQ53" s="153" t="s">
        <v>226</v>
      </c>
      <c r="AR53" s="1013"/>
      <c r="AS53" s="1036"/>
      <c r="AT53" s="1036"/>
      <c r="AU53" s="1033"/>
      <c r="AV53" s="1036"/>
      <c r="AW53" s="1036"/>
      <c r="AX53" s="1033"/>
      <c r="AY53" s="1033"/>
      <c r="AZ53" s="1033"/>
      <c r="BA53" s="1016"/>
      <c r="BB53" s="130"/>
      <c r="BC53" s="130"/>
      <c r="BD53" s="173" t="str">
        <f t="shared" si="14"/>
        <v/>
      </c>
      <c r="BE53" s="149"/>
      <c r="BF53" s="149"/>
      <c r="BG53" s="149"/>
      <c r="BH53" s="149"/>
      <c r="BI53" s="130"/>
      <c r="BJ53" s="130"/>
      <c r="BK53" s="130"/>
      <c r="BL53" s="130"/>
      <c r="BM53" s="155"/>
      <c r="BN53" s="155"/>
      <c r="BO53" s="155"/>
      <c r="BP53" s="155"/>
      <c r="BQ53" s="156"/>
      <c r="BR53" s="157"/>
      <c r="BS53" s="304"/>
      <c r="BT53" s="774"/>
      <c r="BU53" s="1331"/>
      <c r="BV53" s="1289"/>
      <c r="BW53" s="1289"/>
      <c r="BX53" s="1292"/>
      <c r="BY53" s="1401"/>
      <c r="BZ53" s="1403"/>
    </row>
    <row r="54" spans="1:78" ht="96" x14ac:dyDescent="0.2">
      <c r="A54" s="1064"/>
      <c r="B54" s="1220"/>
      <c r="C54" s="1070"/>
      <c r="D54" s="1262"/>
      <c r="E54" s="1264"/>
      <c r="F54" s="1266"/>
      <c r="G54" s="1275"/>
      <c r="H54" s="1160"/>
      <c r="I54" s="1236"/>
      <c r="J54" s="1272"/>
      <c r="K54" s="1248"/>
      <c r="L54" s="1275"/>
      <c r="M54" s="1278"/>
      <c r="N54" s="1275"/>
      <c r="O54" s="1275"/>
      <c r="P54" s="1281"/>
      <c r="Q54" s="1233"/>
      <c r="R54" s="1016"/>
      <c r="S54" s="1027"/>
      <c r="T54" s="1016"/>
      <c r="U54" s="1027"/>
      <c r="V54" s="1016"/>
      <c r="W54" s="1027"/>
      <c r="X54" s="1030"/>
      <c r="Y54" s="1027"/>
      <c r="Z54" s="1027"/>
      <c r="AA54" s="1033"/>
      <c r="AB54" s="150">
        <v>4</v>
      </c>
      <c r="AC54" s="149" t="s">
        <v>657</v>
      </c>
      <c r="AD54" s="149">
        <v>2</v>
      </c>
      <c r="AE54" s="149" t="s">
        <v>658</v>
      </c>
      <c r="AF54" s="145" t="str">
        <f t="shared" si="10"/>
        <v>Probabilidad</v>
      </c>
      <c r="AG54" s="151" t="s">
        <v>221</v>
      </c>
      <c r="AH54" s="146">
        <f t="shared" si="11"/>
        <v>0.25</v>
      </c>
      <c r="AI54" s="151" t="s">
        <v>222</v>
      </c>
      <c r="AJ54" s="146">
        <f t="shared" si="12"/>
        <v>0.15</v>
      </c>
      <c r="AK54" s="147">
        <f t="shared" si="13"/>
        <v>0.4</v>
      </c>
      <c r="AL54" s="152">
        <f>IFERROR(IF(AND(AF53="Probabilidad",AF54="Probabilidad"),(AL53-(+AL53*AK54)),IF(AND(AF53="Impacto",AF54="Probabilidad"),(AL52-(+AL52*AK54)),IF(AF54="Impacto",AL53,""))),"")</f>
        <v>5.183999999999999E-2</v>
      </c>
      <c r="AM54" s="152">
        <f>IFERROR(IF(AND(AF53="Impacto",AF54="Impacto"),(AM53-(+AM53*AK54)),IF(AND(AF53="Probabilidad",AF54="Impacto"),(AM52-(+AM52*AK54)),IF(AF54="Probabilidad",AM53,""))),"")</f>
        <v>0.6</v>
      </c>
      <c r="AN54" s="153" t="s">
        <v>223</v>
      </c>
      <c r="AO54" s="153" t="s">
        <v>291</v>
      </c>
      <c r="AP54" s="153" t="s">
        <v>241</v>
      </c>
      <c r="AQ54" s="153" t="s">
        <v>226</v>
      </c>
      <c r="AR54" s="1013"/>
      <c r="AS54" s="1036"/>
      <c r="AT54" s="1036"/>
      <c r="AU54" s="1033"/>
      <c r="AV54" s="1036"/>
      <c r="AW54" s="1036"/>
      <c r="AX54" s="1033"/>
      <c r="AY54" s="1033"/>
      <c r="AZ54" s="1033"/>
      <c r="BA54" s="1016"/>
      <c r="BB54" s="130"/>
      <c r="BC54" s="130"/>
      <c r="BD54" s="173" t="str">
        <f t="shared" si="14"/>
        <v/>
      </c>
      <c r="BE54" s="149"/>
      <c r="BF54" s="149"/>
      <c r="BG54" s="149"/>
      <c r="BH54" s="149"/>
      <c r="BI54" s="130"/>
      <c r="BJ54" s="130"/>
      <c r="BK54" s="130"/>
      <c r="BL54" s="130"/>
      <c r="BM54" s="155"/>
      <c r="BN54" s="155"/>
      <c r="BO54" s="155"/>
      <c r="BP54" s="155"/>
      <c r="BQ54" s="156"/>
      <c r="BR54" s="157"/>
      <c r="BS54" s="304"/>
      <c r="BT54" s="774"/>
      <c r="BU54" s="1331"/>
      <c r="BV54" s="1289"/>
      <c r="BW54" s="1289"/>
      <c r="BX54" s="1292"/>
      <c r="BY54" s="1401"/>
      <c r="BZ54" s="1403"/>
    </row>
    <row r="55" spans="1:78" ht="16" x14ac:dyDescent="0.2">
      <c r="A55" s="1064"/>
      <c r="B55" s="1220"/>
      <c r="C55" s="1070"/>
      <c r="D55" s="1262"/>
      <c r="E55" s="1264"/>
      <c r="F55" s="1266"/>
      <c r="G55" s="1275"/>
      <c r="H55" s="1160"/>
      <c r="I55" s="1236"/>
      <c r="J55" s="1272"/>
      <c r="K55" s="1248"/>
      <c r="L55" s="1275"/>
      <c r="M55" s="1278"/>
      <c r="N55" s="1275"/>
      <c r="O55" s="1275"/>
      <c r="P55" s="1281"/>
      <c r="Q55" s="1233"/>
      <c r="R55" s="1016"/>
      <c r="S55" s="1027"/>
      <c r="T55" s="1016"/>
      <c r="U55" s="1027"/>
      <c r="V55" s="1016"/>
      <c r="W55" s="1027"/>
      <c r="X55" s="1030"/>
      <c r="Y55" s="1027"/>
      <c r="Z55" s="1027"/>
      <c r="AA55" s="1033"/>
      <c r="AB55" s="150">
        <v>5</v>
      </c>
      <c r="AC55" s="149"/>
      <c r="AD55" s="149"/>
      <c r="AE55" s="149"/>
      <c r="AF55" s="145" t="str">
        <f t="shared" si="10"/>
        <v/>
      </c>
      <c r="AG55" s="151"/>
      <c r="AH55" s="146" t="str">
        <f t="shared" si="11"/>
        <v/>
      </c>
      <c r="AI55" s="151"/>
      <c r="AJ55" s="146" t="str">
        <f t="shared" si="12"/>
        <v/>
      </c>
      <c r="AK55" s="147" t="str">
        <f t="shared" si="13"/>
        <v/>
      </c>
      <c r="AL55" s="152" t="str">
        <f>IFERROR(IF(AND(AF54="Probabilidad",AF55="Probabilidad"),(AL54-(+AL54*AK55)),IF(AND(AF54="Impacto",AF55="Probabilidad"),(AL53-(+AL53*AK55)),IF(AF55="Impacto",AL54,""))),"")</f>
        <v/>
      </c>
      <c r="AM55" s="152" t="str">
        <f>IFERROR(IF(AND(AF54="Impacto",AF55="Impacto"),(AM54-(+AM54*AK55)),IF(AND(AF54="Probabilidad",AF55="Impacto"),(AM53-(+AM53*AK55)),IF(AF55="Probabilidad",AM54,""))),"")</f>
        <v/>
      </c>
      <c r="AN55" s="153"/>
      <c r="AO55" s="153"/>
      <c r="AP55" s="153"/>
      <c r="AQ55" s="153"/>
      <c r="AR55" s="1013"/>
      <c r="AS55" s="1036"/>
      <c r="AT55" s="1036"/>
      <c r="AU55" s="1033"/>
      <c r="AV55" s="1036"/>
      <c r="AW55" s="1036"/>
      <c r="AX55" s="1033"/>
      <c r="AY55" s="1033"/>
      <c r="AZ55" s="1033"/>
      <c r="BA55" s="1016"/>
      <c r="BB55" s="130"/>
      <c r="BC55" s="130"/>
      <c r="BD55" s="173" t="str">
        <f t="shared" si="14"/>
        <v/>
      </c>
      <c r="BE55" s="149"/>
      <c r="BF55" s="149"/>
      <c r="BG55" s="149"/>
      <c r="BH55" s="149"/>
      <c r="BI55" s="130"/>
      <c r="BJ55" s="130"/>
      <c r="BK55" s="130"/>
      <c r="BL55" s="130"/>
      <c r="BM55" s="155"/>
      <c r="BN55" s="155"/>
      <c r="BO55" s="155"/>
      <c r="BP55" s="155"/>
      <c r="BQ55" s="156"/>
      <c r="BR55" s="157"/>
      <c r="BS55" s="304"/>
      <c r="BT55" s="149"/>
      <c r="BU55" s="1331"/>
      <c r="BV55" s="1289"/>
      <c r="BW55" s="1289"/>
      <c r="BX55" s="1292"/>
      <c r="BY55" s="1401"/>
      <c r="BZ55" s="1403"/>
    </row>
    <row r="56" spans="1:78" ht="17" thickBot="1" x14ac:dyDescent="0.25">
      <c r="A56" s="1065"/>
      <c r="B56" s="1337"/>
      <c r="C56" s="1071"/>
      <c r="D56" s="1295"/>
      <c r="E56" s="1297"/>
      <c r="F56" s="1299"/>
      <c r="G56" s="1310"/>
      <c r="H56" s="1303"/>
      <c r="I56" s="1305"/>
      <c r="J56" s="1273"/>
      <c r="K56" s="1308"/>
      <c r="L56" s="1310"/>
      <c r="M56" s="1279"/>
      <c r="N56" s="1310"/>
      <c r="O56" s="1310"/>
      <c r="P56" s="1313"/>
      <c r="Q56" s="1315"/>
      <c r="R56" s="1326"/>
      <c r="S56" s="1328"/>
      <c r="T56" s="1326"/>
      <c r="U56" s="1328"/>
      <c r="V56" s="1326"/>
      <c r="W56" s="1328"/>
      <c r="X56" s="1334"/>
      <c r="Y56" s="1328"/>
      <c r="Z56" s="1328"/>
      <c r="AA56" s="1329"/>
      <c r="AB56" s="256">
        <v>6</v>
      </c>
      <c r="AC56" s="254"/>
      <c r="AD56" s="254"/>
      <c r="AE56" s="254"/>
      <c r="AF56" s="257" t="str">
        <f t="shared" si="10"/>
        <v/>
      </c>
      <c r="AG56" s="258"/>
      <c r="AH56" s="255" t="str">
        <f t="shared" si="11"/>
        <v/>
      </c>
      <c r="AI56" s="258"/>
      <c r="AJ56" s="255" t="str">
        <f t="shared" si="12"/>
        <v/>
      </c>
      <c r="AK56" s="259" t="str">
        <f t="shared" si="13"/>
        <v/>
      </c>
      <c r="AL56" s="260" t="str">
        <f>IFERROR(IF(AND(AF55="Probabilidad",AF56="Probabilidad"),(AL55-(+AL55*AK56)),IF(AND(AF55="Impacto",AF56="Probabilidad"),(AL54-(+AL54*AK56)),IF(AF56="Impacto",AL55,""))),"")</f>
        <v/>
      </c>
      <c r="AM56" s="260" t="str">
        <f>IFERROR(IF(AND(AF55="Impacto",AF56="Impacto"),(AM55-(+AM55*AK56)),IF(AND(AF55="Probabilidad",AF56="Impacto"),(AM54-(+AM54*AK56)),IF(AF56="Probabilidad",AM55,""))),"")</f>
        <v/>
      </c>
      <c r="AN56" s="261"/>
      <c r="AO56" s="261"/>
      <c r="AP56" s="261"/>
      <c r="AQ56" s="261"/>
      <c r="AR56" s="1324"/>
      <c r="AS56" s="1325"/>
      <c r="AT56" s="1325"/>
      <c r="AU56" s="1329"/>
      <c r="AV56" s="1325"/>
      <c r="AW56" s="1325"/>
      <c r="AX56" s="1329"/>
      <c r="AY56" s="1329"/>
      <c r="AZ56" s="1329"/>
      <c r="BA56" s="1326"/>
      <c r="BB56" s="262"/>
      <c r="BC56" s="262"/>
      <c r="BD56" s="263" t="str">
        <f t="shared" si="14"/>
        <v/>
      </c>
      <c r="BE56" s="254"/>
      <c r="BF56" s="254"/>
      <c r="BG56" s="254"/>
      <c r="BH56" s="254"/>
      <c r="BI56" s="262"/>
      <c r="BJ56" s="262"/>
      <c r="BK56" s="262"/>
      <c r="BL56" s="262"/>
      <c r="BM56" s="264"/>
      <c r="BN56" s="264"/>
      <c r="BO56" s="264"/>
      <c r="BP56" s="264"/>
      <c r="BQ56" s="265"/>
      <c r="BR56" s="266"/>
      <c r="BS56" s="711"/>
      <c r="BT56" s="160"/>
      <c r="BU56" s="1332"/>
      <c r="BV56" s="1319"/>
      <c r="BW56" s="1319"/>
      <c r="BX56" s="1336"/>
      <c r="BY56" s="1402"/>
      <c r="BZ56" s="1404"/>
    </row>
    <row r="57" spans="1:78" ht="146.25" customHeight="1" x14ac:dyDescent="0.2">
      <c r="A57" s="1063" t="s">
        <v>698</v>
      </c>
      <c r="B57" s="1239" t="s">
        <v>699</v>
      </c>
      <c r="C57" s="1069" t="s">
        <v>700</v>
      </c>
      <c r="D57" s="1000" t="s">
        <v>2388</v>
      </c>
      <c r="E57" s="1003" t="s">
        <v>701</v>
      </c>
      <c r="F57" s="1006">
        <v>1</v>
      </c>
      <c r="G57" s="994" t="s">
        <v>2466</v>
      </c>
      <c r="H57" s="1012"/>
      <c r="I57" s="1015"/>
      <c r="J57" s="1018" t="s">
        <v>2467</v>
      </c>
      <c r="K57" s="1021" t="s">
        <v>313</v>
      </c>
      <c r="L57" s="994" t="s">
        <v>314</v>
      </c>
      <c r="M57" s="1038" t="s">
        <v>2468</v>
      </c>
      <c r="N57" s="994"/>
      <c r="O57" s="994"/>
      <c r="P57" s="1075" t="s">
        <v>2469</v>
      </c>
      <c r="Q57" s="1133" t="s">
        <v>2469</v>
      </c>
      <c r="R57" s="1015" t="s">
        <v>217</v>
      </c>
      <c r="S57" s="1026">
        <f>IF(R57="Muy Alta",100%,IF(R57="Alta",80%,IF(R57="Media",60%,IF(R57="Baja",40%,IF(R57="Muy Baja",20%,"")))))</f>
        <v>0.6</v>
      </c>
      <c r="T57" s="1015"/>
      <c r="U57" s="1026" t="str">
        <f>IF(T57="Catastrófico",100%,IF(T57="Mayor",80%,IF(T57="Moderado",60%,IF(T57="Menor",40%,IF(T57="Leve",20%,"")))))</f>
        <v/>
      </c>
      <c r="V57" s="1015" t="s">
        <v>218</v>
      </c>
      <c r="W57" s="1026">
        <f>IF(V57="Catastrófico",100%,IF(V57="Mayor",80%,IF(V57="Moderado",60%,IF(V57="Menor",40%,IF(V57="Leve",20%,"")))))</f>
        <v>0.6</v>
      </c>
      <c r="X57" s="1029" t="str">
        <f>IF(Y57=100%,"Catastrófico",IF(Y57=80%,"Mayor",IF(Y57=60%,"Moderado",IF(Y57=40%,"Menor",IF(Y57=20%,"Leve","")))))</f>
        <v>Moderado</v>
      </c>
      <c r="Y57" s="1026">
        <f>IF(AND(U57="",W57=""),"",MAX(U57,W57))</f>
        <v>0.6</v>
      </c>
      <c r="Z57" s="1026" t="str">
        <f>CONCATENATE(R57,X57)</f>
        <v>MediaModerado</v>
      </c>
      <c r="AA57" s="1032"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9" t="s">
        <v>2470</v>
      </c>
      <c r="AD57" s="9">
        <v>1</v>
      </c>
      <c r="AE57" s="9" t="s">
        <v>1738</v>
      </c>
      <c r="AF57" s="99" t="str">
        <f t="shared" ref="AF57:AF86" si="15">IF(OR(AG57="Preventivo",AG57="Detectivo"),"Probabilidad",IF(AG57="Correctivo","Impacto",""))</f>
        <v>Probabilidad</v>
      </c>
      <c r="AG57" s="10" t="s">
        <v>221</v>
      </c>
      <c r="AH57" s="14">
        <f t="shared" ref="AH57:AH86" si="16">IF(AG57="","",IF(AG57="Preventivo",25%,IF(AG57="Detectivo",15%,IF(AG57="Correctivo",10%))))</f>
        <v>0.25</v>
      </c>
      <c r="AI57" s="10" t="s">
        <v>222</v>
      </c>
      <c r="AJ57" s="14">
        <f t="shared" ref="AJ57:AJ86" si="17">IF(AI57="Automático",25%,IF(AI57="Manual",15%,""))</f>
        <v>0.15</v>
      </c>
      <c r="AK57" s="101">
        <f t="shared" ref="AK57:AK86" si="18">IF(OR(AH57="",AJ57=""),"",AH57+AJ57)</f>
        <v>0.4</v>
      </c>
      <c r="AL57" s="100">
        <f>IFERROR(IF(AF57="Probabilidad",(S57-(+S57*AK57)),IF(AF57="Impacto",S57,"")),"")</f>
        <v>0.36</v>
      </c>
      <c r="AM57" s="100">
        <f>IFERROR(IF(AF57="Impacto",(Y57-(+Y57*AK57)),IF(AF57="Probabilidad",Y57,"")),"")</f>
        <v>0.6</v>
      </c>
      <c r="AN57" s="50" t="s">
        <v>223</v>
      </c>
      <c r="AO57" s="50" t="s">
        <v>291</v>
      </c>
      <c r="AP57" s="335" t="s">
        <v>225</v>
      </c>
      <c r="AQ57" s="335" t="s">
        <v>226</v>
      </c>
      <c r="AR57" s="1021" t="s">
        <v>2414</v>
      </c>
      <c r="AS57" s="1035">
        <f>S57</f>
        <v>0.6</v>
      </c>
      <c r="AT57" s="1035">
        <f>IF(AL57="","",MIN(AL57:AL62))</f>
        <v>0.10584</v>
      </c>
      <c r="AU57" s="1032" t="str">
        <f>IFERROR(IF(AT57="","",IF(AT57&lt;=0.2,"Muy Baja",IF(AT57&lt;=0.4,"Baja",IF(AT57&lt;=0.6,"Media",IF(AT57&lt;=0.8,"Alta","Muy Alta"))))),"")</f>
        <v>Muy Baja</v>
      </c>
      <c r="AV57" s="1035">
        <f>Y57</f>
        <v>0.6</v>
      </c>
      <c r="AW57" s="1035">
        <f>IF(AM57="","",MIN(AM57:AM62))</f>
        <v>0.6</v>
      </c>
      <c r="AX57" s="1032" t="str">
        <f>IFERROR(IF(AW57="","",IF(AW57&lt;=0.2,"Leve",IF(AW57&lt;=0.4,"Menor",IF(AW57&lt;=0.6,"Moderado",IF(AW57&lt;=0.8,"Mayor","Catastrófico"))))),"")</f>
        <v>Moderado</v>
      </c>
      <c r="AY57" s="1032" t="str">
        <f>AA57</f>
        <v>Moderado</v>
      </c>
      <c r="AZ57" s="1032"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Moderado</v>
      </c>
      <c r="BA57" s="1015" t="s">
        <v>228</v>
      </c>
      <c r="BB57" s="356" t="s">
        <v>2471</v>
      </c>
      <c r="BC57" s="302" t="s">
        <v>2472</v>
      </c>
      <c r="BD57" s="103">
        <f t="shared" ref="BD57:BD104" si="19">IF(SUM(BE57:BH57)=0,"",SUM(BE57:BH57))</f>
        <v>4</v>
      </c>
      <c r="BE57" s="9">
        <v>1</v>
      </c>
      <c r="BF57" s="9">
        <v>1</v>
      </c>
      <c r="BG57" s="9">
        <v>1</v>
      </c>
      <c r="BH57" s="9">
        <v>1</v>
      </c>
      <c r="BI57" s="46" t="s">
        <v>2473</v>
      </c>
      <c r="BJ57" s="46" t="s">
        <v>2474</v>
      </c>
      <c r="BK57" s="46"/>
      <c r="BL57" s="11"/>
      <c r="BM57" s="663"/>
      <c r="BN57" s="48"/>
      <c r="BO57" s="48"/>
      <c r="BP57" s="48"/>
      <c r="BQ57" s="104"/>
      <c r="BR57" s="128"/>
      <c r="BS57" s="710"/>
      <c r="BT57" s="774"/>
      <c r="BU57" s="1075"/>
      <c r="BV57" s="1075"/>
      <c r="BW57" s="1075"/>
      <c r="BX57" s="1075"/>
      <c r="BY57" s="997"/>
      <c r="BZ57" s="997"/>
    </row>
    <row r="58" spans="1:78" ht="96" x14ac:dyDescent="0.2">
      <c r="A58" s="1064"/>
      <c r="B58" s="1220"/>
      <c r="C58" s="1070"/>
      <c r="D58" s="1001"/>
      <c r="E58" s="1004"/>
      <c r="F58" s="1007"/>
      <c r="G58" s="1024"/>
      <c r="H58" s="1013"/>
      <c r="I58" s="1016"/>
      <c r="J58" s="1019"/>
      <c r="K58" s="1022"/>
      <c r="L58" s="1024"/>
      <c r="M58" s="1039"/>
      <c r="N58" s="1024"/>
      <c r="O58" s="1024"/>
      <c r="P58" s="1076"/>
      <c r="Q58" s="1134"/>
      <c r="R58" s="1016"/>
      <c r="S58" s="1027"/>
      <c r="T58" s="1016"/>
      <c r="U58" s="1027"/>
      <c r="V58" s="1016"/>
      <c r="W58" s="1027"/>
      <c r="X58" s="1030"/>
      <c r="Y58" s="1027"/>
      <c r="Z58" s="1027"/>
      <c r="AA58" s="1033"/>
      <c r="AB58" s="150">
        <v>2</v>
      </c>
      <c r="AC58" s="149" t="s">
        <v>2076</v>
      </c>
      <c r="AD58" s="149">
        <v>1</v>
      </c>
      <c r="AE58" s="149" t="s">
        <v>1792</v>
      </c>
      <c r="AF58" s="145" t="str">
        <f t="shared" si="15"/>
        <v>Probabilidad</v>
      </c>
      <c r="AG58" s="151" t="s">
        <v>281</v>
      </c>
      <c r="AH58" s="146">
        <f t="shared" si="16"/>
        <v>0.15</v>
      </c>
      <c r="AI58" s="151" t="s">
        <v>222</v>
      </c>
      <c r="AJ58" s="146">
        <f t="shared" si="17"/>
        <v>0.15</v>
      </c>
      <c r="AK58" s="147">
        <f t="shared" si="18"/>
        <v>0.3</v>
      </c>
      <c r="AL58" s="152">
        <f>IFERROR(IF(AND(AF57="Probabilidad",AF58="Probabilidad"),(AL57-(+AL57*AK58)),IF(AF58="Probabilidad",(S57-(+S57*AK58)),IF(AF58="Impacto",AL57,""))),"")</f>
        <v>0.252</v>
      </c>
      <c r="AM58" s="152">
        <f>IFERROR(IF(AND(AF57="Impacto",AF58="Impacto"),(AM57-(+AM57*AK58)),IF(AF58="Impacto",(Y57-(Y57*AK58)),IF(AF58="Probabilidad",AM57,""))),"")</f>
        <v>0.6</v>
      </c>
      <c r="AN58" s="153" t="s">
        <v>223</v>
      </c>
      <c r="AO58" s="153" t="s">
        <v>291</v>
      </c>
      <c r="AP58" s="153" t="s">
        <v>225</v>
      </c>
      <c r="AQ58" s="153" t="s">
        <v>226</v>
      </c>
      <c r="AR58" s="1022"/>
      <c r="AS58" s="1036"/>
      <c r="AT58" s="1036"/>
      <c r="AU58" s="1033"/>
      <c r="AV58" s="1036"/>
      <c r="AW58" s="1036"/>
      <c r="AX58" s="1033"/>
      <c r="AY58" s="1033"/>
      <c r="AZ58" s="1033"/>
      <c r="BA58" s="1016"/>
      <c r="BB58" s="130"/>
      <c r="BC58" s="130"/>
      <c r="BD58" s="173" t="str">
        <f t="shared" si="19"/>
        <v/>
      </c>
      <c r="BE58" s="149"/>
      <c r="BF58" s="149"/>
      <c r="BG58" s="149"/>
      <c r="BH58" s="149"/>
      <c r="BI58" s="130"/>
      <c r="BJ58" s="130"/>
      <c r="BK58" s="130"/>
      <c r="BL58" s="130"/>
      <c r="BM58" s="155"/>
      <c r="BN58" s="155"/>
      <c r="BO58" s="155"/>
      <c r="BP58" s="155"/>
      <c r="BQ58" s="156"/>
      <c r="BR58" s="157"/>
      <c r="BS58" s="304"/>
      <c r="BT58" s="185"/>
      <c r="BU58" s="1191"/>
      <c r="BV58" s="1191"/>
      <c r="BW58" s="1191"/>
      <c r="BX58" s="1191"/>
      <c r="BY58" s="998"/>
      <c r="BZ58" s="998"/>
    </row>
    <row r="59" spans="1:78" ht="156" customHeight="1" x14ac:dyDescent="0.2">
      <c r="A59" s="1064"/>
      <c r="B59" s="1220"/>
      <c r="C59" s="1070"/>
      <c r="D59" s="1001"/>
      <c r="E59" s="1004"/>
      <c r="F59" s="1007"/>
      <c r="G59" s="1024"/>
      <c r="H59" s="1013"/>
      <c r="I59" s="1016"/>
      <c r="J59" s="1019"/>
      <c r="K59" s="1022"/>
      <c r="L59" s="1024"/>
      <c r="M59" s="1039"/>
      <c r="N59" s="1024"/>
      <c r="O59" s="1024"/>
      <c r="P59" s="1076"/>
      <c r="Q59" s="1134"/>
      <c r="R59" s="1016"/>
      <c r="S59" s="1027"/>
      <c r="T59" s="1016"/>
      <c r="U59" s="1027"/>
      <c r="V59" s="1016"/>
      <c r="W59" s="1027"/>
      <c r="X59" s="1030"/>
      <c r="Y59" s="1027"/>
      <c r="Z59" s="1027"/>
      <c r="AA59" s="1033"/>
      <c r="AB59" s="150">
        <v>3</v>
      </c>
      <c r="AC59" s="149" t="s">
        <v>1820</v>
      </c>
      <c r="AD59" s="149">
        <v>1</v>
      </c>
      <c r="AE59" s="149" t="s">
        <v>1821</v>
      </c>
      <c r="AF59" s="145" t="str">
        <f t="shared" si="15"/>
        <v>Probabilidad</v>
      </c>
      <c r="AG59" s="151" t="s">
        <v>281</v>
      </c>
      <c r="AH59" s="146">
        <f t="shared" si="16"/>
        <v>0.15</v>
      </c>
      <c r="AI59" s="151" t="s">
        <v>222</v>
      </c>
      <c r="AJ59" s="146">
        <f t="shared" si="17"/>
        <v>0.15</v>
      </c>
      <c r="AK59" s="147">
        <f t="shared" si="18"/>
        <v>0.3</v>
      </c>
      <c r="AL59" s="152">
        <f>IFERROR(IF(AND(AF58="Probabilidad",AF59="Probabilidad"),(AL58-(+AL58*AK59)),IF(AND(AF58="Impacto",AF59="Probabilidad"),(AL57-(+AL57*AK59)),IF(AF59="Impacto",AL58,""))),"")</f>
        <v>0.1764</v>
      </c>
      <c r="AM59" s="152">
        <f>IFERROR(IF(AND(AF58="Impacto",AF59="Impacto"),(AM58-(+AM58*AK59)),IF(AND(AF58="Probabilidad",AF59="Impacto"),(AM57-(+AM57*AK59)),IF(AF59="Probabilidad",AM58,""))),"")</f>
        <v>0.6</v>
      </c>
      <c r="AN59" s="153" t="s">
        <v>223</v>
      </c>
      <c r="AO59" s="153" t="s">
        <v>291</v>
      </c>
      <c r="AP59" s="51" t="s">
        <v>225</v>
      </c>
      <c r="AQ59" s="51" t="s">
        <v>226</v>
      </c>
      <c r="AR59" s="1022"/>
      <c r="AS59" s="1036"/>
      <c r="AT59" s="1036"/>
      <c r="AU59" s="1033"/>
      <c r="AV59" s="1036"/>
      <c r="AW59" s="1036"/>
      <c r="AX59" s="1033"/>
      <c r="AY59" s="1033"/>
      <c r="AZ59" s="1033"/>
      <c r="BA59" s="1016"/>
      <c r="BB59" s="130"/>
      <c r="BC59" s="130"/>
      <c r="BD59" s="173" t="str">
        <f t="shared" si="19"/>
        <v/>
      </c>
      <c r="BE59" s="149"/>
      <c r="BF59" s="149"/>
      <c r="BG59" s="149"/>
      <c r="BH59" s="149"/>
      <c r="BI59" s="130"/>
      <c r="BJ59" s="130"/>
      <c r="BK59" s="130"/>
      <c r="BL59" s="130"/>
      <c r="BM59" s="155"/>
      <c r="BN59" s="155"/>
      <c r="BO59" s="155"/>
      <c r="BP59" s="155"/>
      <c r="BQ59" s="156"/>
      <c r="BR59" s="157"/>
      <c r="BS59" s="304"/>
      <c r="BT59" s="774"/>
      <c r="BU59" s="1191"/>
      <c r="BV59" s="1191"/>
      <c r="BW59" s="1191"/>
      <c r="BX59" s="1191"/>
      <c r="BY59" s="998"/>
      <c r="BZ59" s="998"/>
    </row>
    <row r="60" spans="1:78" ht="122" x14ac:dyDescent="0.2">
      <c r="A60" s="1064"/>
      <c r="B60" s="1220"/>
      <c r="C60" s="1070"/>
      <c r="D60" s="1001"/>
      <c r="E60" s="1004"/>
      <c r="F60" s="1007"/>
      <c r="G60" s="1024"/>
      <c r="H60" s="1013"/>
      <c r="I60" s="1016"/>
      <c r="J60" s="1019"/>
      <c r="K60" s="1022"/>
      <c r="L60" s="1024"/>
      <c r="M60" s="1039"/>
      <c r="N60" s="1024"/>
      <c r="O60" s="1024"/>
      <c r="P60" s="1076"/>
      <c r="Q60" s="1134"/>
      <c r="R60" s="1016"/>
      <c r="S60" s="1027"/>
      <c r="T60" s="1016"/>
      <c r="U60" s="1027"/>
      <c r="V60" s="1016"/>
      <c r="W60" s="1027"/>
      <c r="X60" s="1030"/>
      <c r="Y60" s="1027"/>
      <c r="Z60" s="1027"/>
      <c r="AA60" s="1033"/>
      <c r="AB60" s="150">
        <v>4</v>
      </c>
      <c r="AC60" s="131" t="s">
        <v>1571</v>
      </c>
      <c r="AD60" s="178">
        <v>2</v>
      </c>
      <c r="AE60" s="149" t="s">
        <v>1572</v>
      </c>
      <c r="AF60" s="145" t="str">
        <f t="shared" si="15"/>
        <v>Probabilidad</v>
      </c>
      <c r="AG60" s="151" t="s">
        <v>221</v>
      </c>
      <c r="AH60" s="146">
        <f t="shared" si="16"/>
        <v>0.25</v>
      </c>
      <c r="AI60" s="151" t="s">
        <v>222</v>
      </c>
      <c r="AJ60" s="146">
        <f t="shared" si="17"/>
        <v>0.15</v>
      </c>
      <c r="AK60" s="147">
        <f t="shared" si="18"/>
        <v>0.4</v>
      </c>
      <c r="AL60" s="152">
        <f>IFERROR(IF(AND(AF59="Probabilidad",AF60="Probabilidad"),(AL59-(+AL59*AK60)),IF(AND(AF59="Impacto",AF60="Probabilidad"),(AL58-(+AL58*AK60)),IF(AF60="Impacto",AL59,""))),"")</f>
        <v>0.10584</v>
      </c>
      <c r="AM60" s="152">
        <f>IFERROR(IF(AND(AF59="Impacto",AF60="Impacto"),(AM59-(+AM59*AK60)),IF(AND(AF59="Probabilidad",AF60="Impacto"),(AM58-(+AM58*AK60)),IF(AF60="Probabilidad",AM59,""))),"")</f>
        <v>0.6</v>
      </c>
      <c r="AN60" s="153" t="s">
        <v>223</v>
      </c>
      <c r="AO60" s="153" t="s">
        <v>291</v>
      </c>
      <c r="AP60" s="126" t="s">
        <v>225</v>
      </c>
      <c r="AQ60" s="126" t="s">
        <v>226</v>
      </c>
      <c r="AR60" s="1022"/>
      <c r="AS60" s="1036"/>
      <c r="AT60" s="1036"/>
      <c r="AU60" s="1033"/>
      <c r="AV60" s="1036"/>
      <c r="AW60" s="1036"/>
      <c r="AX60" s="1033"/>
      <c r="AY60" s="1033"/>
      <c r="AZ60" s="1033"/>
      <c r="BA60" s="1016"/>
      <c r="BB60" s="130"/>
      <c r="BC60" s="130"/>
      <c r="BD60" s="173" t="str">
        <f t="shared" si="19"/>
        <v/>
      </c>
      <c r="BE60" s="149"/>
      <c r="BF60" s="149"/>
      <c r="BG60" s="149"/>
      <c r="BH60" s="149"/>
      <c r="BI60" s="130"/>
      <c r="BJ60" s="130"/>
      <c r="BK60" s="130"/>
      <c r="BL60" s="130"/>
      <c r="BM60" s="155"/>
      <c r="BN60" s="155"/>
      <c r="BO60" s="155"/>
      <c r="BP60" s="155"/>
      <c r="BQ60" s="156"/>
      <c r="BR60" s="157"/>
      <c r="BS60" s="304"/>
      <c r="BT60" s="28"/>
      <c r="BU60" s="1191"/>
      <c r="BV60" s="1191"/>
      <c r="BW60" s="1191"/>
      <c r="BX60" s="1191"/>
      <c r="BY60" s="998"/>
      <c r="BZ60" s="998"/>
    </row>
    <row r="61" spans="1:78" ht="16" x14ac:dyDescent="0.2">
      <c r="A61" s="1064"/>
      <c r="B61" s="1220"/>
      <c r="C61" s="1070"/>
      <c r="D61" s="1001"/>
      <c r="E61" s="1004"/>
      <c r="F61" s="1007"/>
      <c r="G61" s="1024"/>
      <c r="H61" s="1013"/>
      <c r="I61" s="1016"/>
      <c r="J61" s="1019"/>
      <c r="K61" s="1022"/>
      <c r="L61" s="1024"/>
      <c r="M61" s="1039"/>
      <c r="N61" s="1024"/>
      <c r="O61" s="1024"/>
      <c r="P61" s="1076"/>
      <c r="Q61" s="1134"/>
      <c r="R61" s="1016"/>
      <c r="S61" s="1027"/>
      <c r="T61" s="1016"/>
      <c r="U61" s="1027"/>
      <c r="V61" s="1016"/>
      <c r="W61" s="1027"/>
      <c r="X61" s="1030"/>
      <c r="Y61" s="1027"/>
      <c r="Z61" s="1027"/>
      <c r="AA61" s="1033"/>
      <c r="AB61" s="150">
        <v>5</v>
      </c>
      <c r="AC61" s="149"/>
      <c r="AD61" s="149"/>
      <c r="AE61" s="149"/>
      <c r="AF61" s="145" t="str">
        <f t="shared" si="15"/>
        <v/>
      </c>
      <c r="AG61" s="151"/>
      <c r="AH61" s="146" t="str">
        <f t="shared" si="16"/>
        <v/>
      </c>
      <c r="AI61" s="151"/>
      <c r="AJ61" s="146" t="str">
        <f t="shared" si="17"/>
        <v/>
      </c>
      <c r="AK61" s="147" t="str">
        <f t="shared" si="18"/>
        <v/>
      </c>
      <c r="AL61" s="152" t="str">
        <f>IFERROR(IF(AND(AF60="Probabilidad",AF61="Probabilidad"),(AL60-(+AL60*AK61)),IF(AND(AF60="Impacto",AF61="Probabilidad"),(AL59-(+AL59*AK61)),IF(AF61="Impacto",AL60,""))),"")</f>
        <v/>
      </c>
      <c r="AM61" s="152" t="str">
        <f>IFERROR(IF(AND(AF60="Impacto",AF61="Impacto"),(AM60-(+AM60*AK61)),IF(AND(AF60="Probabilidad",AF61="Impacto"),(AM59-(+AM59*AK61)),IF(AF61="Probabilidad",AM60,""))),"")</f>
        <v/>
      </c>
      <c r="AN61" s="153"/>
      <c r="AO61" s="153"/>
      <c r="AP61" s="153"/>
      <c r="AQ61" s="153"/>
      <c r="AR61" s="1022"/>
      <c r="AS61" s="1036"/>
      <c r="AT61" s="1036"/>
      <c r="AU61" s="1033"/>
      <c r="AV61" s="1036"/>
      <c r="AW61" s="1036"/>
      <c r="AX61" s="1033"/>
      <c r="AY61" s="1033"/>
      <c r="AZ61" s="1033"/>
      <c r="BA61" s="1016"/>
      <c r="BB61" s="130"/>
      <c r="BC61" s="130"/>
      <c r="BD61" s="173" t="str">
        <f t="shared" si="19"/>
        <v/>
      </c>
      <c r="BE61" s="149"/>
      <c r="BF61" s="149"/>
      <c r="BG61" s="149"/>
      <c r="BH61" s="149"/>
      <c r="BI61" s="130"/>
      <c r="BJ61" s="130"/>
      <c r="BK61" s="130"/>
      <c r="BL61" s="130"/>
      <c r="BM61" s="155"/>
      <c r="BN61" s="155"/>
      <c r="BO61" s="155"/>
      <c r="BP61" s="155"/>
      <c r="BQ61" s="156"/>
      <c r="BR61" s="157"/>
      <c r="BS61" s="304"/>
      <c r="BT61" s="149"/>
      <c r="BU61" s="1191"/>
      <c r="BV61" s="1191"/>
      <c r="BW61" s="1191"/>
      <c r="BX61" s="1191"/>
      <c r="BY61" s="998"/>
      <c r="BZ61" s="998"/>
    </row>
    <row r="62" spans="1:78" ht="17" thickBot="1" x14ac:dyDescent="0.25">
      <c r="A62" s="1238"/>
      <c r="B62" s="1221"/>
      <c r="C62" s="1240"/>
      <c r="D62" s="1002"/>
      <c r="E62" s="1005"/>
      <c r="F62" s="1008"/>
      <c r="G62" s="1025"/>
      <c r="H62" s="1014"/>
      <c r="I62" s="1017"/>
      <c r="J62" s="1020"/>
      <c r="K62" s="1023"/>
      <c r="L62" s="1025"/>
      <c r="M62" s="1040"/>
      <c r="N62" s="1025"/>
      <c r="O62" s="1025"/>
      <c r="P62" s="1077"/>
      <c r="Q62" s="1135"/>
      <c r="R62" s="1017"/>
      <c r="S62" s="1028"/>
      <c r="T62" s="1017"/>
      <c r="U62" s="1028"/>
      <c r="V62" s="1017"/>
      <c r="W62" s="1028"/>
      <c r="X62" s="1031"/>
      <c r="Y62" s="1028"/>
      <c r="Z62" s="1028"/>
      <c r="AA62" s="1034"/>
      <c r="AB62" s="162">
        <v>6</v>
      </c>
      <c r="AC62" s="160"/>
      <c r="AD62" s="160"/>
      <c r="AE62" s="160"/>
      <c r="AF62" s="175" t="str">
        <f t="shared" si="15"/>
        <v/>
      </c>
      <c r="AG62" s="163"/>
      <c r="AH62" s="161" t="str">
        <f t="shared" si="16"/>
        <v/>
      </c>
      <c r="AI62" s="163"/>
      <c r="AJ62" s="161" t="str">
        <f t="shared" si="17"/>
        <v/>
      </c>
      <c r="AK62" s="164" t="str">
        <f t="shared" si="18"/>
        <v/>
      </c>
      <c r="AL62" s="220" t="str">
        <f>IFERROR(IF(AND(AF61="Probabilidad",AF62="Probabilidad"),(AL61-(+AL61*AK62)),IF(AND(AF61="Impacto",AF62="Probabilidad"),(AL60-(+AL60*AK62)),IF(AF62="Impacto",AL61,""))),"")</f>
        <v/>
      </c>
      <c r="AM62" s="220" t="str">
        <f>IFERROR(IF(AND(AF61="Impacto",AF62="Impacto"),(AM61-(+AM61*AK62)),IF(AND(AF61="Probabilidad",AF62="Impacto"),(AM60-(+AM60*AK62)),IF(AF62="Probabilidad",AM61,""))),"")</f>
        <v/>
      </c>
      <c r="AN62" s="221"/>
      <c r="AO62" s="221"/>
      <c r="AP62" s="221"/>
      <c r="AQ62" s="221"/>
      <c r="AR62" s="1023"/>
      <c r="AS62" s="1037"/>
      <c r="AT62" s="1037"/>
      <c r="AU62" s="1034"/>
      <c r="AV62" s="1037"/>
      <c r="AW62" s="1037"/>
      <c r="AX62" s="1034"/>
      <c r="AY62" s="1034"/>
      <c r="AZ62" s="1034"/>
      <c r="BA62" s="1017"/>
      <c r="BB62" s="167"/>
      <c r="BC62" s="167"/>
      <c r="BD62" s="176" t="str">
        <f t="shared" si="19"/>
        <v/>
      </c>
      <c r="BE62" s="160"/>
      <c r="BF62" s="160"/>
      <c r="BG62" s="160"/>
      <c r="BH62" s="160"/>
      <c r="BI62" s="167"/>
      <c r="BJ62" s="167"/>
      <c r="BK62" s="167"/>
      <c r="BL62" s="167"/>
      <c r="BM62" s="168"/>
      <c r="BN62" s="168"/>
      <c r="BO62" s="168"/>
      <c r="BP62" s="168"/>
      <c r="BQ62" s="169"/>
      <c r="BR62" s="170"/>
      <c r="BS62" s="711"/>
      <c r="BT62" s="160"/>
      <c r="BU62" s="1192"/>
      <c r="BV62" s="1192"/>
      <c r="BW62" s="1192"/>
      <c r="BX62" s="1192"/>
      <c r="BY62" s="999"/>
      <c r="BZ62" s="999"/>
    </row>
    <row r="63" spans="1:78" ht="105" customHeight="1" x14ac:dyDescent="0.2">
      <c r="A63" s="1063" t="s">
        <v>807</v>
      </c>
      <c r="B63" s="1239" t="s">
        <v>207</v>
      </c>
      <c r="C63" s="1069" t="s">
        <v>1290</v>
      </c>
      <c r="D63" s="1000" t="s">
        <v>2388</v>
      </c>
      <c r="E63" s="1003" t="s">
        <v>809</v>
      </c>
      <c r="F63" s="1006">
        <v>1</v>
      </c>
      <c r="G63" s="994" t="s">
        <v>810</v>
      </c>
      <c r="H63" s="1012"/>
      <c r="I63" s="1015"/>
      <c r="J63" s="1018" t="s">
        <v>2475</v>
      </c>
      <c r="K63" s="1021" t="s">
        <v>313</v>
      </c>
      <c r="L63" s="994" t="s">
        <v>314</v>
      </c>
      <c r="M63" s="1038" t="s">
        <v>2476</v>
      </c>
      <c r="N63" s="994"/>
      <c r="O63" s="994"/>
      <c r="P63" s="1075"/>
      <c r="Q63" s="1133"/>
      <c r="R63" s="1015" t="s">
        <v>430</v>
      </c>
      <c r="S63" s="1026">
        <f>IF(R63="Muy Alta",100%,IF(R63="Alta",80%,IF(R63="Media",60%,IF(R63="Baja",40%,IF(R63="Muy Baja",20%,"")))))</f>
        <v>1</v>
      </c>
      <c r="T63" s="1015"/>
      <c r="U63" s="1026" t="str">
        <f>IF(T63="Catastrófico",100%,IF(T63="Mayor",80%,IF(T63="Moderado",60%,IF(T63="Menor",40%,IF(T63="Leve",20%,"")))))</f>
        <v/>
      </c>
      <c r="V63" s="1015" t="s">
        <v>218</v>
      </c>
      <c r="W63" s="1026">
        <f>IF(V63="Catastrófico",100%,IF(V63="Mayor",80%,IF(V63="Moderado",60%,IF(V63="Menor",40%,IF(V63="Leve",20%,"")))))</f>
        <v>0.6</v>
      </c>
      <c r="X63" s="1029" t="str">
        <f>IF(Y63=100%,"Catastrófico",IF(Y63=80%,"Mayor",IF(Y63=60%,"Moderado",IF(Y63=40%,"Menor",IF(Y63=20%,"Leve","")))))</f>
        <v>Moderado</v>
      </c>
      <c r="Y63" s="1026">
        <f>IF(AND(U63="",W63=""),"",MAX(U63,W63))</f>
        <v>0.6</v>
      </c>
      <c r="Z63" s="1026" t="str">
        <f>CONCATENATE(R63,X63)</f>
        <v>Muy AltaModerado</v>
      </c>
      <c r="AA63" s="1032"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Alto</v>
      </c>
      <c r="AB63" s="97">
        <v>1</v>
      </c>
      <c r="AC63" s="701" t="s">
        <v>2477</v>
      </c>
      <c r="AD63" s="306" t="s">
        <v>277</v>
      </c>
      <c r="AE63" s="306" t="s">
        <v>2478</v>
      </c>
      <c r="AF63" s="99" t="str">
        <f t="shared" si="15"/>
        <v>Probabilidad</v>
      </c>
      <c r="AG63" s="10" t="s">
        <v>221</v>
      </c>
      <c r="AH63" s="14">
        <f t="shared" si="16"/>
        <v>0.25</v>
      </c>
      <c r="AI63" s="10" t="s">
        <v>222</v>
      </c>
      <c r="AJ63" s="14">
        <f t="shared" si="17"/>
        <v>0.15</v>
      </c>
      <c r="AK63" s="101">
        <f t="shared" si="18"/>
        <v>0.4</v>
      </c>
      <c r="AL63" s="100">
        <f>IFERROR(IF(AF63="Probabilidad",(S63-(+S63*AK63)),IF(AF63="Impacto",S63,"")),"")</f>
        <v>0.6</v>
      </c>
      <c r="AM63" s="100">
        <f>IFERROR(IF(AF63="Impacto",(Y63-(+Y63*AK63)),IF(AF63="Probabilidad",Y63,"")),"")</f>
        <v>0.6</v>
      </c>
      <c r="AN63" s="50" t="s">
        <v>223</v>
      </c>
      <c r="AO63" s="50" t="s">
        <v>291</v>
      </c>
      <c r="AP63" s="50" t="s">
        <v>241</v>
      </c>
      <c r="AQ63" s="50" t="s">
        <v>242</v>
      </c>
      <c r="AR63" s="1193" t="s">
        <v>2479</v>
      </c>
      <c r="AS63" s="1035">
        <f>S63</f>
        <v>1</v>
      </c>
      <c r="AT63" s="1035">
        <f>IF(AL63="","",MIN(AL63:AL68))</f>
        <v>6.4799999999999996E-2</v>
      </c>
      <c r="AU63" s="1032" t="str">
        <f>IFERROR(IF(AT63="","",IF(AT63&lt;=0.2,"Muy Baja",IF(AT63&lt;=0.4,"Baja",IF(AT63&lt;=0.6,"Media",IF(AT63&lt;=0.8,"Alta","Muy Alta"))))),"")</f>
        <v>Muy Baja</v>
      </c>
      <c r="AV63" s="1035">
        <f>Y63</f>
        <v>0.6</v>
      </c>
      <c r="AW63" s="1035">
        <f>IF(AM63="","",MIN(AM63:AM68))</f>
        <v>0.6</v>
      </c>
      <c r="AX63" s="1032" t="str">
        <f>IFERROR(IF(AW63="","",IF(AW63&lt;=0.2,"Leve",IF(AW63&lt;=0.4,"Menor",IF(AW63&lt;=0.6,"Moderado",IF(AW63&lt;=0.8,"Mayor","Catastrófico"))))),"")</f>
        <v>Moderado</v>
      </c>
      <c r="AY63" s="1032" t="str">
        <f>AA63</f>
        <v>Alto</v>
      </c>
      <c r="AZ63" s="1032"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Moderado</v>
      </c>
      <c r="BA63" s="1015" t="s">
        <v>228</v>
      </c>
      <c r="BB63" s="990" t="s">
        <v>2480</v>
      </c>
      <c r="BC63" s="990" t="s">
        <v>2481</v>
      </c>
      <c r="BD63" s="103">
        <f t="shared" si="19"/>
        <v>4</v>
      </c>
      <c r="BE63" s="9">
        <v>1</v>
      </c>
      <c r="BF63" s="9">
        <v>1</v>
      </c>
      <c r="BG63" s="9">
        <v>1</v>
      </c>
      <c r="BH63" s="9">
        <v>1</v>
      </c>
      <c r="BI63" s="880" t="s">
        <v>1298</v>
      </c>
      <c r="BJ63" s="880" t="s">
        <v>2482</v>
      </c>
      <c r="BK63" s="46"/>
      <c r="BL63" s="46"/>
      <c r="BM63" s="732"/>
      <c r="BN63" s="48"/>
      <c r="BO63" s="48"/>
      <c r="BP63" s="48"/>
      <c r="BQ63" s="104"/>
      <c r="BR63" s="128"/>
      <c r="BS63" s="710"/>
      <c r="BT63" s="9"/>
      <c r="BU63" s="1050"/>
      <c r="BV63" s="994"/>
      <c r="BW63" s="994"/>
      <c r="BX63" s="997"/>
      <c r="BY63" s="997"/>
      <c r="BZ63" s="997"/>
    </row>
    <row r="64" spans="1:78" ht="96" x14ac:dyDescent="0.2">
      <c r="A64" s="1064"/>
      <c r="B64" s="1220"/>
      <c r="C64" s="1070"/>
      <c r="D64" s="1001"/>
      <c r="E64" s="1004"/>
      <c r="F64" s="1007"/>
      <c r="G64" s="1024"/>
      <c r="H64" s="1013"/>
      <c r="I64" s="1016"/>
      <c r="J64" s="1019"/>
      <c r="K64" s="1022"/>
      <c r="L64" s="1024"/>
      <c r="M64" s="1039"/>
      <c r="N64" s="1024"/>
      <c r="O64" s="1024"/>
      <c r="P64" s="1076"/>
      <c r="Q64" s="1134"/>
      <c r="R64" s="1016"/>
      <c r="S64" s="1027"/>
      <c r="T64" s="1016"/>
      <c r="U64" s="1027"/>
      <c r="V64" s="1016"/>
      <c r="W64" s="1027"/>
      <c r="X64" s="1030"/>
      <c r="Y64" s="1027"/>
      <c r="Z64" s="1027"/>
      <c r="AA64" s="1033"/>
      <c r="AB64" s="150">
        <v>2</v>
      </c>
      <c r="AC64" s="532" t="s">
        <v>2483</v>
      </c>
      <c r="AD64" s="131" t="s">
        <v>277</v>
      </c>
      <c r="AE64" s="131" t="s">
        <v>2484</v>
      </c>
      <c r="AF64" s="145" t="str">
        <f t="shared" si="15"/>
        <v>Probabilidad</v>
      </c>
      <c r="AG64" s="151" t="s">
        <v>221</v>
      </c>
      <c r="AH64" s="146">
        <f t="shared" si="16"/>
        <v>0.25</v>
      </c>
      <c r="AI64" s="151" t="s">
        <v>734</v>
      </c>
      <c r="AJ64" s="146">
        <f t="shared" si="17"/>
        <v>0.25</v>
      </c>
      <c r="AK64" s="147">
        <f t="shared" si="18"/>
        <v>0.5</v>
      </c>
      <c r="AL64" s="152">
        <f>IFERROR(IF(AND(AF63="Probabilidad",AF64="Probabilidad"),(AL63-(+AL63*AK64)),IF(AF64="Probabilidad",(S63-(+S63*AK64)),IF(AF64="Impacto",AL63,""))),"")</f>
        <v>0.3</v>
      </c>
      <c r="AM64" s="152">
        <f>IFERROR(IF(AND(AF63="Impacto",AF64="Impacto"),(AM63-(+AM63*AK64)),IF(AF64="Impacto",(Y63-(Y63*AK64)),IF(AF64="Probabilidad",AM63,""))),"")</f>
        <v>0.6</v>
      </c>
      <c r="AN64" s="153" t="s">
        <v>223</v>
      </c>
      <c r="AO64" s="153" t="s">
        <v>291</v>
      </c>
      <c r="AP64" s="153" t="s">
        <v>241</v>
      </c>
      <c r="AQ64" s="153" t="s">
        <v>226</v>
      </c>
      <c r="AR64" s="1013"/>
      <c r="AS64" s="1036"/>
      <c r="AT64" s="1036"/>
      <c r="AU64" s="1033"/>
      <c r="AV64" s="1036"/>
      <c r="AW64" s="1036"/>
      <c r="AX64" s="1033"/>
      <c r="AY64" s="1033"/>
      <c r="AZ64" s="1033"/>
      <c r="BA64" s="1016"/>
      <c r="BB64" s="990" t="s">
        <v>2485</v>
      </c>
      <c r="BC64" s="990" t="s">
        <v>2486</v>
      </c>
      <c r="BD64" s="173">
        <f t="shared" si="19"/>
        <v>4</v>
      </c>
      <c r="BE64" s="149">
        <v>1</v>
      </c>
      <c r="BF64" s="149">
        <v>1</v>
      </c>
      <c r="BG64" s="149">
        <v>1</v>
      </c>
      <c r="BH64" s="149">
        <v>1</v>
      </c>
      <c r="BI64" s="880" t="s">
        <v>1298</v>
      </c>
      <c r="BJ64" s="880" t="s">
        <v>2487</v>
      </c>
      <c r="BK64" s="789"/>
      <c r="BL64" s="789"/>
      <c r="BM64" s="823"/>
      <c r="BN64" s="791"/>
      <c r="BO64" s="791"/>
      <c r="BP64" s="791"/>
      <c r="BQ64" s="156"/>
      <c r="BR64" s="157"/>
      <c r="BS64" s="304"/>
      <c r="BT64" s="149"/>
      <c r="BU64" s="1051"/>
      <c r="BV64" s="995"/>
      <c r="BW64" s="995"/>
      <c r="BX64" s="998"/>
      <c r="BY64" s="998"/>
      <c r="BZ64" s="998"/>
    </row>
    <row r="65" spans="1:78" ht="145" x14ac:dyDescent="0.2">
      <c r="A65" s="1064"/>
      <c r="B65" s="1220"/>
      <c r="C65" s="1070"/>
      <c r="D65" s="1001"/>
      <c r="E65" s="1004"/>
      <c r="F65" s="1007"/>
      <c r="G65" s="1024"/>
      <c r="H65" s="1013"/>
      <c r="I65" s="1016"/>
      <c r="J65" s="1019"/>
      <c r="K65" s="1022"/>
      <c r="L65" s="1024"/>
      <c r="M65" s="1039"/>
      <c r="N65" s="1024"/>
      <c r="O65" s="1024"/>
      <c r="P65" s="1076"/>
      <c r="Q65" s="1134"/>
      <c r="R65" s="1016"/>
      <c r="S65" s="1027"/>
      <c r="T65" s="1016"/>
      <c r="U65" s="1027"/>
      <c r="V65" s="1016"/>
      <c r="W65" s="1027"/>
      <c r="X65" s="1030"/>
      <c r="Y65" s="1027"/>
      <c r="Z65" s="1027"/>
      <c r="AA65" s="1033"/>
      <c r="AB65" s="150">
        <v>3</v>
      </c>
      <c r="AC65" s="699" t="s">
        <v>814</v>
      </c>
      <c r="AD65" s="131" t="s">
        <v>277</v>
      </c>
      <c r="AE65" s="696" t="s">
        <v>815</v>
      </c>
      <c r="AF65" s="145" t="str">
        <f t="shared" si="15"/>
        <v>Probabilidad</v>
      </c>
      <c r="AG65" s="151" t="s">
        <v>221</v>
      </c>
      <c r="AH65" s="146">
        <f t="shared" si="16"/>
        <v>0.25</v>
      </c>
      <c r="AI65" s="151" t="s">
        <v>222</v>
      </c>
      <c r="AJ65" s="146">
        <f t="shared" si="17"/>
        <v>0.15</v>
      </c>
      <c r="AK65" s="147">
        <f t="shared" si="18"/>
        <v>0.4</v>
      </c>
      <c r="AL65" s="152">
        <f>IFERROR(IF(AND(AF64="Probabilidad",AF65="Probabilidad"),(AL64-(+AL64*AK65)),IF(AND(AF64="Impacto",AF65="Probabilidad"),(AL63-(+AL63*AK65)),IF(AF65="Impacto",AL64,""))),"")</f>
        <v>0.18</v>
      </c>
      <c r="AM65" s="152">
        <f>IFERROR(IF(AND(AF64="Impacto",AF65="Impacto"),(AM64-(+AM64*AK65)),IF(AND(AF64="Probabilidad",AF65="Impacto"),(AM63-(+AM63*AK65)),IF(AF65="Probabilidad",AM64,""))),"")</f>
        <v>0.6</v>
      </c>
      <c r="AN65" s="153" t="s">
        <v>223</v>
      </c>
      <c r="AO65" s="153" t="s">
        <v>291</v>
      </c>
      <c r="AP65" s="153" t="s">
        <v>241</v>
      </c>
      <c r="AQ65" s="153" t="s">
        <v>242</v>
      </c>
      <c r="AR65" s="1013"/>
      <c r="AS65" s="1036"/>
      <c r="AT65" s="1036"/>
      <c r="AU65" s="1033"/>
      <c r="AV65" s="1036"/>
      <c r="AW65" s="1036"/>
      <c r="AX65" s="1033"/>
      <c r="AY65" s="1033"/>
      <c r="AZ65" s="1033"/>
      <c r="BA65" s="1016"/>
      <c r="BB65" s="130"/>
      <c r="BC65" s="130"/>
      <c r="BD65" s="173" t="str">
        <f t="shared" si="19"/>
        <v/>
      </c>
      <c r="BE65" s="149"/>
      <c r="BF65" s="149"/>
      <c r="BG65" s="149"/>
      <c r="BH65" s="149"/>
      <c r="BI65" s="130"/>
      <c r="BJ65" s="130"/>
      <c r="BK65" s="130"/>
      <c r="BL65" s="130"/>
      <c r="BM65" s="155"/>
      <c r="BN65" s="155"/>
      <c r="BO65" s="155"/>
      <c r="BP65" s="155"/>
      <c r="BQ65" s="156"/>
      <c r="BR65" s="157"/>
      <c r="BS65" s="304"/>
      <c r="BT65" s="149"/>
      <c r="BU65" s="1051"/>
      <c r="BV65" s="995"/>
      <c r="BW65" s="995"/>
      <c r="BX65" s="998"/>
      <c r="BY65" s="998"/>
      <c r="BZ65" s="998"/>
    </row>
    <row r="66" spans="1:78" ht="96" x14ac:dyDescent="0.2">
      <c r="A66" s="1064"/>
      <c r="B66" s="1220"/>
      <c r="C66" s="1070"/>
      <c r="D66" s="1001"/>
      <c r="E66" s="1004"/>
      <c r="F66" s="1007"/>
      <c r="G66" s="1024"/>
      <c r="H66" s="1013"/>
      <c r="I66" s="1016"/>
      <c r="J66" s="1019"/>
      <c r="K66" s="1022"/>
      <c r="L66" s="1024"/>
      <c r="M66" s="1039"/>
      <c r="N66" s="1024"/>
      <c r="O66" s="1024"/>
      <c r="P66" s="1076"/>
      <c r="Q66" s="1134"/>
      <c r="R66" s="1016"/>
      <c r="S66" s="1027"/>
      <c r="T66" s="1016"/>
      <c r="U66" s="1027"/>
      <c r="V66" s="1016"/>
      <c r="W66" s="1027"/>
      <c r="X66" s="1030"/>
      <c r="Y66" s="1027"/>
      <c r="Z66" s="1027"/>
      <c r="AA66" s="1033"/>
      <c r="AB66" s="150">
        <v>4</v>
      </c>
      <c r="AC66" s="699" t="s">
        <v>821</v>
      </c>
      <c r="AD66" s="131" t="s">
        <v>277</v>
      </c>
      <c r="AE66" s="696" t="s">
        <v>822</v>
      </c>
      <c r="AF66" s="145" t="str">
        <f t="shared" si="15"/>
        <v>Probabilidad</v>
      </c>
      <c r="AG66" s="151" t="s">
        <v>221</v>
      </c>
      <c r="AH66" s="146">
        <f t="shared" si="16"/>
        <v>0.25</v>
      </c>
      <c r="AI66" s="151" t="s">
        <v>222</v>
      </c>
      <c r="AJ66" s="146">
        <f t="shared" si="17"/>
        <v>0.15</v>
      </c>
      <c r="AK66" s="147">
        <f t="shared" si="18"/>
        <v>0.4</v>
      </c>
      <c r="AL66" s="152">
        <f>IFERROR(IF(AND(AF65="Probabilidad",AF66="Probabilidad"),(AL65-(+AL65*AK66)),IF(AND(AF65="Impacto",AF66="Probabilidad"),(AL64-(+AL64*AK66)),IF(AF66="Impacto",AL65,""))),"")</f>
        <v>0.108</v>
      </c>
      <c r="AM66" s="172">
        <f>IFERROR(IF(AND(AF65="Impacto",AF66="Impacto"),(AM65-(+AM65*AK66)),IF(AND(AF65="Probabilidad",AF66="Impacto"),(AM64-(+AM64*AK66)),IF(AF66="Probabilidad",AM65,""))),"")</f>
        <v>0.6</v>
      </c>
      <c r="AN66" s="153" t="s">
        <v>223</v>
      </c>
      <c r="AO66" s="153" t="s">
        <v>291</v>
      </c>
      <c r="AP66" s="153" t="s">
        <v>241</v>
      </c>
      <c r="AQ66" s="153" t="s">
        <v>242</v>
      </c>
      <c r="AR66" s="1013"/>
      <c r="AS66" s="1036"/>
      <c r="AT66" s="1036"/>
      <c r="AU66" s="1033"/>
      <c r="AV66" s="1036"/>
      <c r="AW66" s="1036"/>
      <c r="AX66" s="1033"/>
      <c r="AY66" s="1033"/>
      <c r="AZ66" s="1033"/>
      <c r="BA66" s="1016"/>
      <c r="BB66" s="130"/>
      <c r="BC66" s="130"/>
      <c r="BD66" s="173" t="str">
        <f t="shared" si="19"/>
        <v/>
      </c>
      <c r="BE66" s="149"/>
      <c r="BF66" s="149"/>
      <c r="BG66" s="149"/>
      <c r="BH66" s="149"/>
      <c r="BI66" s="130"/>
      <c r="BJ66" s="130"/>
      <c r="BK66" s="130"/>
      <c r="BL66" s="130"/>
      <c r="BM66" s="155"/>
      <c r="BN66" s="155"/>
      <c r="BO66" s="155"/>
      <c r="BP66" s="155"/>
      <c r="BQ66" s="156"/>
      <c r="BR66" s="157"/>
      <c r="BS66" s="304"/>
      <c r="BT66" s="149"/>
      <c r="BU66" s="1051"/>
      <c r="BV66" s="995"/>
      <c r="BW66" s="995"/>
      <c r="BX66" s="998"/>
      <c r="BY66" s="998"/>
      <c r="BZ66" s="998"/>
    </row>
    <row r="67" spans="1:78" ht="202.5" customHeight="1" x14ac:dyDescent="0.2">
      <c r="A67" s="1064"/>
      <c r="B67" s="1220"/>
      <c r="C67" s="1070"/>
      <c r="D67" s="1001"/>
      <c r="E67" s="1004"/>
      <c r="F67" s="1007"/>
      <c r="G67" s="1024"/>
      <c r="H67" s="1013"/>
      <c r="I67" s="1016"/>
      <c r="J67" s="1019"/>
      <c r="K67" s="1022"/>
      <c r="L67" s="1024"/>
      <c r="M67" s="1039"/>
      <c r="N67" s="1024"/>
      <c r="O67" s="1024"/>
      <c r="P67" s="1076"/>
      <c r="Q67" s="1134"/>
      <c r="R67" s="1016"/>
      <c r="S67" s="1027"/>
      <c r="T67" s="1016"/>
      <c r="U67" s="1027"/>
      <c r="V67" s="1016"/>
      <c r="W67" s="1027"/>
      <c r="X67" s="1030"/>
      <c r="Y67" s="1027"/>
      <c r="Z67" s="1027"/>
      <c r="AA67" s="1033"/>
      <c r="AB67" s="150">
        <v>5</v>
      </c>
      <c r="AC67" s="699" t="s">
        <v>2488</v>
      </c>
      <c r="AD67" s="131" t="s">
        <v>277</v>
      </c>
      <c r="AE67" s="696" t="s">
        <v>824</v>
      </c>
      <c r="AF67" s="145" t="str">
        <f t="shared" si="15"/>
        <v>Probabilidad</v>
      </c>
      <c r="AG67" s="151" t="s">
        <v>221</v>
      </c>
      <c r="AH67" s="146">
        <f t="shared" si="16"/>
        <v>0.25</v>
      </c>
      <c r="AI67" s="151" t="s">
        <v>222</v>
      </c>
      <c r="AJ67" s="146">
        <f t="shared" si="17"/>
        <v>0.15</v>
      </c>
      <c r="AK67" s="147">
        <f t="shared" si="18"/>
        <v>0.4</v>
      </c>
      <c r="AL67" s="152">
        <f>IFERROR(IF(AND(AF66="Probabilidad",AF67="Probabilidad"),(AL66-(+AL66*AK67)),IF(AND(AF66="Impacto",AF67="Probabilidad"),(AL65-(+AL65*AK67)),IF(AF67="Impacto",AL66,""))),"")</f>
        <v>6.4799999999999996E-2</v>
      </c>
      <c r="AM67" s="152">
        <f>IFERROR(IF(AND(AF66="Impacto",AF67="Impacto"),(AM66-(+AM66*AK67)),IF(AND(AF66="Probabilidad",AF67="Impacto"),(AM65-(+AM65*AK67)),IF(AF67="Probabilidad",AM66,""))),"")</f>
        <v>0.6</v>
      </c>
      <c r="AN67" s="153" t="s">
        <v>223</v>
      </c>
      <c r="AO67" s="153" t="s">
        <v>291</v>
      </c>
      <c r="AP67" s="153" t="s">
        <v>241</v>
      </c>
      <c r="AQ67" s="153" t="s">
        <v>242</v>
      </c>
      <c r="AR67" s="1013"/>
      <c r="AS67" s="1036"/>
      <c r="AT67" s="1036"/>
      <c r="AU67" s="1033"/>
      <c r="AV67" s="1036"/>
      <c r="AW67" s="1036"/>
      <c r="AX67" s="1033"/>
      <c r="AY67" s="1033"/>
      <c r="AZ67" s="1033"/>
      <c r="BA67" s="1016"/>
      <c r="BB67" s="130"/>
      <c r="BC67" s="130"/>
      <c r="BD67" s="173" t="str">
        <f t="shared" si="19"/>
        <v/>
      </c>
      <c r="BE67" s="149"/>
      <c r="BF67" s="149"/>
      <c r="BG67" s="149"/>
      <c r="BH67" s="149"/>
      <c r="BI67" s="130"/>
      <c r="BJ67" s="130"/>
      <c r="BK67" s="130"/>
      <c r="BL67" s="130"/>
      <c r="BM67" s="155"/>
      <c r="BN67" s="155"/>
      <c r="BO67" s="155"/>
      <c r="BP67" s="155"/>
      <c r="BQ67" s="156"/>
      <c r="BR67" s="157"/>
      <c r="BS67" s="304"/>
      <c r="BT67" s="149"/>
      <c r="BU67" s="1051"/>
      <c r="BV67" s="995"/>
      <c r="BW67" s="995"/>
      <c r="BX67" s="998"/>
      <c r="BY67" s="998"/>
      <c r="BZ67" s="998"/>
    </row>
    <row r="68" spans="1:78" ht="17" thickBot="1" x14ac:dyDescent="0.25">
      <c r="A68" s="1064"/>
      <c r="B68" s="1220"/>
      <c r="C68" s="1070"/>
      <c r="D68" s="1002"/>
      <c r="E68" s="1005"/>
      <c r="F68" s="1008"/>
      <c r="G68" s="1025"/>
      <c r="H68" s="1014"/>
      <c r="I68" s="1017"/>
      <c r="J68" s="1020"/>
      <c r="K68" s="1023"/>
      <c r="L68" s="1025"/>
      <c r="M68" s="1040"/>
      <c r="N68" s="1025"/>
      <c r="O68" s="1025"/>
      <c r="P68" s="1077"/>
      <c r="Q68" s="1135"/>
      <c r="R68" s="1017"/>
      <c r="S68" s="1028"/>
      <c r="T68" s="1017"/>
      <c r="U68" s="1028"/>
      <c r="V68" s="1017"/>
      <c r="W68" s="1028"/>
      <c r="X68" s="1031"/>
      <c r="Y68" s="1028"/>
      <c r="Z68" s="1028"/>
      <c r="AA68" s="1034"/>
      <c r="AB68" s="162">
        <v>6</v>
      </c>
      <c r="AC68" s="303"/>
      <c r="AD68" s="303"/>
      <c r="AE68" s="303"/>
      <c r="AF68" s="175" t="str">
        <f t="shared" si="15"/>
        <v/>
      </c>
      <c r="AG68" s="163"/>
      <c r="AH68" s="161" t="str">
        <f t="shared" si="16"/>
        <v/>
      </c>
      <c r="AI68" s="163"/>
      <c r="AJ68" s="161" t="str">
        <f t="shared" si="17"/>
        <v/>
      </c>
      <c r="AK68" s="164" t="str">
        <f t="shared" si="18"/>
        <v/>
      </c>
      <c r="AL68" s="152" t="str">
        <f>IFERROR(IF(AND(AF67="Probabilidad",AF68="Probabilidad"),(AL67-(+AL67*AK68)),IF(AND(AF67="Impacto",AF68="Probabilidad"),(AL66-(+AL66*AK68)),IF(AF68="Impacto",AL67,""))),"")</f>
        <v/>
      </c>
      <c r="AM68" s="152" t="str">
        <f>IFERROR(IF(AND(AF67="Impacto",AF68="Impacto"),(AM67-(+AM67*AK68)),IF(AND(AF67="Probabilidad",AF68="Impacto"),(AM66-(+AM66*AK68)),IF(AF68="Probabilidad",AM67,""))),"")</f>
        <v/>
      </c>
      <c r="AN68" s="51"/>
      <c r="AO68" s="51"/>
      <c r="AP68" s="51"/>
      <c r="AQ68" s="51"/>
      <c r="AR68" s="1014"/>
      <c r="AS68" s="1037"/>
      <c r="AT68" s="1037"/>
      <c r="AU68" s="1034"/>
      <c r="AV68" s="1037"/>
      <c r="AW68" s="1037"/>
      <c r="AX68" s="1034"/>
      <c r="AY68" s="1034"/>
      <c r="AZ68" s="1034"/>
      <c r="BA68" s="1017"/>
      <c r="BB68" s="167"/>
      <c r="BC68" s="167"/>
      <c r="BD68" s="176" t="str">
        <f t="shared" si="19"/>
        <v/>
      </c>
      <c r="BE68" s="160"/>
      <c r="BF68" s="160"/>
      <c r="BG68" s="160"/>
      <c r="BH68" s="160"/>
      <c r="BI68" s="167"/>
      <c r="BJ68" s="167"/>
      <c r="BK68" s="167"/>
      <c r="BL68" s="167"/>
      <c r="BM68" s="168"/>
      <c r="BN68" s="168"/>
      <c r="BO68" s="168"/>
      <c r="BP68" s="168"/>
      <c r="BQ68" s="169"/>
      <c r="BR68" s="170"/>
      <c r="BS68" s="711"/>
      <c r="BT68" s="160"/>
      <c r="BU68" s="1052"/>
      <c r="BV68" s="996"/>
      <c r="BW68" s="996"/>
      <c r="BX68" s="999"/>
      <c r="BY68" s="999"/>
      <c r="BZ68" s="999"/>
    </row>
    <row r="69" spans="1:78" ht="212.25" customHeight="1" x14ac:dyDescent="0.2">
      <c r="A69" s="1064"/>
      <c r="B69" s="1220"/>
      <c r="C69" s="1070"/>
      <c r="D69" s="1000" t="s">
        <v>2388</v>
      </c>
      <c r="E69" s="1003" t="s">
        <v>809</v>
      </c>
      <c r="F69" s="1006">
        <v>2</v>
      </c>
      <c r="G69" s="994" t="s">
        <v>2489</v>
      </c>
      <c r="H69" s="1012"/>
      <c r="I69" s="1015"/>
      <c r="J69" s="1018" t="s">
        <v>2490</v>
      </c>
      <c r="K69" s="1021" t="s">
        <v>313</v>
      </c>
      <c r="L69" s="994" t="s">
        <v>314</v>
      </c>
      <c r="M69" s="1038" t="s">
        <v>2476</v>
      </c>
      <c r="N69" s="994"/>
      <c r="O69" s="994"/>
      <c r="P69" s="1075"/>
      <c r="Q69" s="1133"/>
      <c r="R69" s="1015" t="s">
        <v>340</v>
      </c>
      <c r="S69" s="1026">
        <f>IF(R69="Muy Alta",100%,IF(R69="Alta",80%,IF(R69="Media",60%,IF(R69="Baja",40%,IF(R69="Muy Baja",20%,"")))))</f>
        <v>0.8</v>
      </c>
      <c r="T69" s="1015"/>
      <c r="U69" s="1026" t="str">
        <f>IF(T69="Catastrófico",100%,IF(T69="Mayor",80%,IF(T69="Moderado",60%,IF(T69="Menor",40%,IF(T69="Leve",20%,"")))))</f>
        <v/>
      </c>
      <c r="V69" s="1015" t="s">
        <v>218</v>
      </c>
      <c r="W69" s="1026">
        <f>IF(V69="Catastrófico",100%,IF(V69="Mayor",80%,IF(V69="Moderado",60%,IF(V69="Menor",40%,IF(V69="Leve",20%,"")))))</f>
        <v>0.6</v>
      </c>
      <c r="X69" s="1029" t="str">
        <f>IF(Y69=100%,"Catastrófico",IF(Y69=80%,"Mayor",IF(Y69=60%,"Moderado",IF(Y69=40%,"Menor",IF(Y69=20%,"Leve","")))))</f>
        <v>Moderado</v>
      </c>
      <c r="Y69" s="1026">
        <f>IF(AND(U69="",W69=""),"",MAX(U69,W69))</f>
        <v>0.6</v>
      </c>
      <c r="Z69" s="1026" t="str">
        <f>CONCATENATE(R69,X69)</f>
        <v>AltaModerado</v>
      </c>
      <c r="AA69" s="1032" t="str">
        <f>IF(Z69="Muy AltaLeve","Alto",IF(Z69="Muy AltaMenor","Alto",IF(Z69="Muy AltaModerado","Alto",IF(Z69="Muy AltaMayor","Alto",IF(Z69="Muy AltaCatastrófico","Extremo",IF(Z69="AltaLeve","Moderado",IF(Z69="AltaMenor","Moderado",IF(Z69="AltaModerado","Alto",IF(Z69="AltaMayor","Alto",IF(Z69="AltaCatastrófico","Extremo",IF(Z69="MediaLeve","Moderado",IF(Z69="MediaMenor","Moderado",IF(Z69="MediaModerado","Moderado",IF(Z69="MediaMayor","Alto",IF(Z69="MediaCatastrófico","Extremo",IF(Z69="BajaLeve","Bajo",IF(Z69="BajaMenor","Moderado",IF(Z69="BajaModerado","Moderado",IF(Z69="BajaMayor","Alto",IF(Z69="BajaCatastrófico","Extremo",IF(Z69="Muy BajaLeve","Bajo",IF(Z69="Muy BajaMenor","Bajo",IF(Z69="Muy BajaModerado","Moderado",IF(Z69="Muy BajaMayor","Alto",IF(Z69="Muy BajaCatastrófico","Extremo","")))))))))))))))))))))))))</f>
        <v>Alto</v>
      </c>
      <c r="AB69" s="97">
        <v>1</v>
      </c>
      <c r="AC69" s="700" t="s">
        <v>2491</v>
      </c>
      <c r="AD69" s="286" t="s">
        <v>277</v>
      </c>
      <c r="AE69" s="286" t="s">
        <v>858</v>
      </c>
      <c r="AF69" s="231" t="str">
        <f t="shared" si="15"/>
        <v>Probabilidad</v>
      </c>
      <c r="AG69" s="232" t="s">
        <v>221</v>
      </c>
      <c r="AH69" s="14">
        <f t="shared" si="16"/>
        <v>0.25</v>
      </c>
      <c r="AI69" s="232" t="s">
        <v>222</v>
      </c>
      <c r="AJ69" s="14">
        <f t="shared" si="17"/>
        <v>0.15</v>
      </c>
      <c r="AK69" s="101">
        <f t="shared" si="18"/>
        <v>0.4</v>
      </c>
      <c r="AL69" s="100">
        <f>IFERROR(IF(AF69="Probabilidad",(S69-(+S69*AK69)),IF(AF69="Impacto",S69,"")),"")</f>
        <v>0.48</v>
      </c>
      <c r="AM69" s="100">
        <f>IFERROR(IF(AF69="Impacto",(Y69-(+Y69*AK69)),IF(AF69="Probabilidad",Y69,"")),"")</f>
        <v>0.6</v>
      </c>
      <c r="AN69" s="50" t="s">
        <v>859</v>
      </c>
      <c r="AO69" s="50" t="s">
        <v>291</v>
      </c>
      <c r="AP69" s="50" t="s">
        <v>225</v>
      </c>
      <c r="AQ69" s="50" t="s">
        <v>242</v>
      </c>
      <c r="AR69" s="1193" t="s">
        <v>2479</v>
      </c>
      <c r="AS69" s="1035">
        <f>S69</f>
        <v>0.8</v>
      </c>
      <c r="AT69" s="1035">
        <f>IF(AL69="","",MIN(AL69:AL74))</f>
        <v>3.7324799999999991E-2</v>
      </c>
      <c r="AU69" s="1032" t="str">
        <f>IFERROR(IF(AT69="","",IF(AT69&lt;=0.2,"Muy Baja",IF(AT69&lt;=0.4,"Baja",IF(AT69&lt;=0.6,"Media",IF(AT69&lt;=0.8,"Alta","Muy Alta"))))),"")</f>
        <v>Muy Baja</v>
      </c>
      <c r="AV69" s="1035">
        <f>Y69</f>
        <v>0.6</v>
      </c>
      <c r="AW69" s="1035">
        <f>IF(AM69="","",MIN(AM69:AM74))</f>
        <v>0.6</v>
      </c>
      <c r="AX69" s="1032" t="str">
        <f>IFERROR(IF(AW69="","",IF(AW69&lt;=0.2,"Leve",IF(AW69&lt;=0.4,"Menor",IF(AW69&lt;=0.6,"Moderado",IF(AW69&lt;=0.8,"Mayor","Catastrófico"))))),"")</f>
        <v>Moderado</v>
      </c>
      <c r="AY69" s="1032" t="str">
        <f>AA69</f>
        <v>Alto</v>
      </c>
      <c r="AZ69" s="1032" t="str">
        <f>IFERROR(IF(OR(AND(AU69="Muy Baja",AX69="Leve"),AND(AU69="Muy Baja",AX69="Menor"),AND(AU69="Baja",AX69="Leve")),"Bajo",IF(OR(AND(AU69="Muy baja",AX69="Moderado"),AND(AU69="Baja",AX69="Menor"),AND(AU69="Baja",AX69="Moderado"),AND(AU69="Media",AX69="Leve"),AND(AU69="Media",AX69="Menor"),AND(AU69="Media",AX69="Moderado"),AND(AU69="Alta",AX69="Leve"),AND(AU69="Alta",AX69="Menor")),"Moderado",IF(OR(AND(AU69="Muy Baja",AX69="Mayor"),AND(AU69="Baja",AX69="Mayor"),AND(AU69="Media",AX69="Mayor"),AND(AU69="Alta",AX69="Moderado"),AND(AU69="Alta",AX69="Mayor"),AND(AU69="Muy Alta",AX69="Leve"),AND(AU69="Muy Alta",AX69="Menor"),AND(AU69="Muy Alta",AX69="Moderado"),AND(AU69="Muy Alta",AX69="Mayor")),"Alto",IF(OR(AND(AU69="Muy Baja",AX69="Catastrófico"),AND(AU69="Baja",AX69="Catastrófico"),AND(AU69="Media",AX69="Catastrófico"),AND(AU69="Alta",AX69="Catastrófico"),AND(AU69="Muy Alta",AX69="Catastrófico")),"Extremo","")))),"")</f>
        <v>Moderado</v>
      </c>
      <c r="BA69" s="1015" t="s">
        <v>228</v>
      </c>
      <c r="BB69" s="348" t="s">
        <v>2492</v>
      </c>
      <c r="BC69" s="348" t="s">
        <v>2493</v>
      </c>
      <c r="BD69" s="103">
        <f t="shared" si="19"/>
        <v>4</v>
      </c>
      <c r="BE69" s="9">
        <v>1</v>
      </c>
      <c r="BF69" s="9">
        <v>1</v>
      </c>
      <c r="BG69" s="9">
        <v>1</v>
      </c>
      <c r="BH69" s="9">
        <v>1</v>
      </c>
      <c r="BI69" s="880" t="s">
        <v>1298</v>
      </c>
      <c r="BJ69" s="348" t="s">
        <v>864</v>
      </c>
      <c r="BK69" s="855"/>
      <c r="BL69" s="46"/>
      <c r="BM69" s="732"/>
      <c r="BN69" s="48"/>
      <c r="BO69" s="48"/>
      <c r="BP69" s="48"/>
      <c r="BQ69" s="104"/>
      <c r="BR69" s="128"/>
      <c r="BS69" s="710"/>
      <c r="BT69" s="856"/>
      <c r="BU69" s="1050"/>
      <c r="BV69" s="994"/>
      <c r="BW69" s="994"/>
      <c r="BX69" s="997"/>
      <c r="BY69" s="997"/>
      <c r="BZ69" s="997"/>
    </row>
    <row r="70" spans="1:78" ht="96" x14ac:dyDescent="0.2">
      <c r="A70" s="1064"/>
      <c r="B70" s="1220"/>
      <c r="C70" s="1070"/>
      <c r="D70" s="1001"/>
      <c r="E70" s="1004"/>
      <c r="F70" s="1007"/>
      <c r="G70" s="1024"/>
      <c r="H70" s="1013"/>
      <c r="I70" s="1016"/>
      <c r="J70" s="1019"/>
      <c r="K70" s="1022"/>
      <c r="L70" s="1024"/>
      <c r="M70" s="1039"/>
      <c r="N70" s="1024"/>
      <c r="O70" s="1024"/>
      <c r="P70" s="1076"/>
      <c r="Q70" s="1134"/>
      <c r="R70" s="1016"/>
      <c r="S70" s="1027"/>
      <c r="T70" s="1016"/>
      <c r="U70" s="1027"/>
      <c r="V70" s="1016"/>
      <c r="W70" s="1027"/>
      <c r="X70" s="1030"/>
      <c r="Y70" s="1027"/>
      <c r="Z70" s="1027"/>
      <c r="AA70" s="1033"/>
      <c r="AB70" s="150">
        <v>2</v>
      </c>
      <c r="AC70" s="700" t="s">
        <v>865</v>
      </c>
      <c r="AD70" s="286" t="s">
        <v>277</v>
      </c>
      <c r="AE70" s="286" t="s">
        <v>866</v>
      </c>
      <c r="AF70" s="145" t="str">
        <f t="shared" si="15"/>
        <v>Probabilidad</v>
      </c>
      <c r="AG70" s="151" t="s">
        <v>221</v>
      </c>
      <c r="AH70" s="146">
        <f t="shared" si="16"/>
        <v>0.25</v>
      </c>
      <c r="AI70" s="151" t="s">
        <v>222</v>
      </c>
      <c r="AJ70" s="146">
        <f t="shared" si="17"/>
        <v>0.15</v>
      </c>
      <c r="AK70" s="147">
        <f t="shared" si="18"/>
        <v>0.4</v>
      </c>
      <c r="AL70" s="152">
        <f>IFERROR(IF(AND(AF69="Probabilidad",AF70="Probabilidad"),(AL69-(+AL69*AK70)),IF(AF70="Probabilidad",(S69-(+S69*AK70)),IF(AF70="Impacto",AL69,""))),"")</f>
        <v>0.28799999999999998</v>
      </c>
      <c r="AM70" s="152">
        <f>IFERROR(IF(AND(AF69="Impacto",AF70="Impacto"),(AM69-(+AM69*AK70)),IF(AF70="Impacto",(Y69-(Y69*AK70)),IF(AF70="Probabilidad",AM69,""))),"")</f>
        <v>0.6</v>
      </c>
      <c r="AN70" s="153" t="s">
        <v>859</v>
      </c>
      <c r="AO70" s="153" t="s">
        <v>291</v>
      </c>
      <c r="AP70" s="153" t="s">
        <v>241</v>
      </c>
      <c r="AQ70" s="153" t="s">
        <v>242</v>
      </c>
      <c r="AR70" s="1013"/>
      <c r="AS70" s="1036"/>
      <c r="AT70" s="1036"/>
      <c r="AU70" s="1033"/>
      <c r="AV70" s="1036"/>
      <c r="AW70" s="1036"/>
      <c r="AX70" s="1033"/>
      <c r="AY70" s="1033"/>
      <c r="AZ70" s="1033"/>
      <c r="BA70" s="1016"/>
      <c r="BB70" s="130"/>
      <c r="BC70" s="130"/>
      <c r="BD70" s="173" t="str">
        <f t="shared" si="19"/>
        <v/>
      </c>
      <c r="BE70" s="149"/>
      <c r="BF70" s="149"/>
      <c r="BG70" s="149"/>
      <c r="BH70" s="149"/>
      <c r="BI70" s="130"/>
      <c r="BJ70" s="130"/>
      <c r="BK70" s="130"/>
      <c r="BL70" s="130"/>
      <c r="BM70" s="155"/>
      <c r="BN70" s="155"/>
      <c r="BO70" s="155"/>
      <c r="BP70" s="155"/>
      <c r="BQ70" s="156"/>
      <c r="BR70" s="157"/>
      <c r="BS70" s="304"/>
      <c r="BT70" s="857"/>
      <c r="BU70" s="1051"/>
      <c r="BV70" s="995"/>
      <c r="BW70" s="995"/>
      <c r="BX70" s="998"/>
      <c r="BY70" s="998"/>
      <c r="BZ70" s="998"/>
    </row>
    <row r="71" spans="1:78" ht="199.5" customHeight="1" x14ac:dyDescent="0.2">
      <c r="A71" s="1064"/>
      <c r="B71" s="1220"/>
      <c r="C71" s="1070"/>
      <c r="D71" s="1001"/>
      <c r="E71" s="1004"/>
      <c r="F71" s="1007"/>
      <c r="G71" s="1024"/>
      <c r="H71" s="1013"/>
      <c r="I71" s="1016"/>
      <c r="J71" s="1019"/>
      <c r="K71" s="1022"/>
      <c r="L71" s="1024"/>
      <c r="M71" s="1039"/>
      <c r="N71" s="1024"/>
      <c r="O71" s="1024"/>
      <c r="P71" s="1076"/>
      <c r="Q71" s="1134"/>
      <c r="R71" s="1016"/>
      <c r="S71" s="1027"/>
      <c r="T71" s="1016"/>
      <c r="U71" s="1027"/>
      <c r="V71" s="1016"/>
      <c r="W71" s="1027"/>
      <c r="X71" s="1030"/>
      <c r="Y71" s="1027"/>
      <c r="Z71" s="1027"/>
      <c r="AA71" s="1033"/>
      <c r="AB71" s="150">
        <v>3</v>
      </c>
      <c r="AC71" s="700" t="s">
        <v>869</v>
      </c>
      <c r="AD71" s="286" t="s">
        <v>277</v>
      </c>
      <c r="AE71" s="286" t="s">
        <v>870</v>
      </c>
      <c r="AF71" s="145" t="str">
        <f t="shared" si="15"/>
        <v>Probabilidad</v>
      </c>
      <c r="AG71" s="151" t="s">
        <v>221</v>
      </c>
      <c r="AH71" s="146">
        <f t="shared" si="16"/>
        <v>0.25</v>
      </c>
      <c r="AI71" s="151" t="s">
        <v>222</v>
      </c>
      <c r="AJ71" s="146">
        <f t="shared" si="17"/>
        <v>0.15</v>
      </c>
      <c r="AK71" s="147">
        <f t="shared" si="18"/>
        <v>0.4</v>
      </c>
      <c r="AL71" s="152">
        <f>IFERROR(IF(AND(AF70="Probabilidad",AF71="Probabilidad"),(AL70-(+AL70*AK71)),IF(AND(AF70="Impacto",AF71="Probabilidad"),(AL69-(+AL69*AK71)),IF(AF71="Impacto",AL70,""))),"")</f>
        <v>0.17279999999999998</v>
      </c>
      <c r="AM71" s="152">
        <f>IFERROR(IF(AND(AF70="Impacto",AF71="Impacto"),(AM70-(+AM70*AK71)),IF(AND(AF70="Probabilidad",AF71="Impacto"),(AM69-(+AM69*AK71)),IF(AF71="Probabilidad",AM70,""))),"")</f>
        <v>0.6</v>
      </c>
      <c r="AN71" s="153" t="s">
        <v>859</v>
      </c>
      <c r="AO71" s="153" t="s">
        <v>291</v>
      </c>
      <c r="AP71" s="153" t="s">
        <v>241</v>
      </c>
      <c r="AQ71" s="153" t="s">
        <v>242</v>
      </c>
      <c r="AR71" s="1013"/>
      <c r="AS71" s="1036"/>
      <c r="AT71" s="1036"/>
      <c r="AU71" s="1033"/>
      <c r="AV71" s="1036"/>
      <c r="AW71" s="1036"/>
      <c r="AX71" s="1033"/>
      <c r="AY71" s="1033"/>
      <c r="AZ71" s="1033"/>
      <c r="BA71" s="1016"/>
      <c r="BB71" s="130"/>
      <c r="BC71" s="130"/>
      <c r="BD71" s="173" t="str">
        <f t="shared" si="19"/>
        <v/>
      </c>
      <c r="BE71" s="149"/>
      <c r="BF71" s="149"/>
      <c r="BG71" s="149"/>
      <c r="BH71" s="149"/>
      <c r="BI71" s="130"/>
      <c r="BJ71" s="130"/>
      <c r="BK71" s="130"/>
      <c r="BL71" s="130"/>
      <c r="BM71" s="155"/>
      <c r="BN71" s="155"/>
      <c r="BO71" s="155"/>
      <c r="BP71" s="155"/>
      <c r="BQ71" s="156"/>
      <c r="BR71" s="157"/>
      <c r="BS71" s="304"/>
      <c r="BT71" s="857"/>
      <c r="BU71" s="1051"/>
      <c r="BV71" s="995"/>
      <c r="BW71" s="995"/>
      <c r="BX71" s="998"/>
      <c r="BY71" s="998"/>
      <c r="BZ71" s="998"/>
    </row>
    <row r="72" spans="1:78" ht="152.25" customHeight="1" x14ac:dyDescent="0.2">
      <c r="A72" s="1064"/>
      <c r="B72" s="1220"/>
      <c r="C72" s="1070"/>
      <c r="D72" s="1001"/>
      <c r="E72" s="1004"/>
      <c r="F72" s="1007"/>
      <c r="G72" s="1024"/>
      <c r="H72" s="1013"/>
      <c r="I72" s="1016"/>
      <c r="J72" s="1019"/>
      <c r="K72" s="1022"/>
      <c r="L72" s="1024"/>
      <c r="M72" s="1039"/>
      <c r="N72" s="1024"/>
      <c r="O72" s="1024"/>
      <c r="P72" s="1076"/>
      <c r="Q72" s="1134"/>
      <c r="R72" s="1016"/>
      <c r="S72" s="1027"/>
      <c r="T72" s="1016"/>
      <c r="U72" s="1027"/>
      <c r="V72" s="1016"/>
      <c r="W72" s="1027"/>
      <c r="X72" s="1030"/>
      <c r="Y72" s="1027"/>
      <c r="Z72" s="1027"/>
      <c r="AA72" s="1033"/>
      <c r="AB72" s="150">
        <v>4</v>
      </c>
      <c r="AC72" s="700" t="s">
        <v>871</v>
      </c>
      <c r="AD72" s="286" t="s">
        <v>277</v>
      </c>
      <c r="AE72" s="286" t="s">
        <v>872</v>
      </c>
      <c r="AF72" s="145" t="str">
        <f t="shared" si="15"/>
        <v>Probabilidad</v>
      </c>
      <c r="AG72" s="151" t="s">
        <v>221</v>
      </c>
      <c r="AH72" s="146">
        <f t="shared" si="16"/>
        <v>0.25</v>
      </c>
      <c r="AI72" s="151" t="s">
        <v>222</v>
      </c>
      <c r="AJ72" s="146">
        <f t="shared" si="17"/>
        <v>0.15</v>
      </c>
      <c r="AK72" s="147">
        <f t="shared" si="18"/>
        <v>0.4</v>
      </c>
      <c r="AL72" s="152">
        <f>IFERROR(IF(AND(AF71="Probabilidad",AF72="Probabilidad"),(AL71-(+AL71*AK72)),IF(AND(AF71="Impacto",AF72="Probabilidad"),(AL70-(+AL70*AK72)),IF(AF72="Impacto",AL71,""))),"")</f>
        <v>0.10367999999999998</v>
      </c>
      <c r="AM72" s="152">
        <f>IFERROR(IF(AND(AF71="Impacto",AF72="Impacto"),(AM71-(+AM71*AK72)),IF(AND(AF71="Probabilidad",AF72="Impacto"),(AM70-(+AM70*AK72)),IF(AF72="Probabilidad",AM71,""))),"")</f>
        <v>0.6</v>
      </c>
      <c r="AN72" s="153" t="s">
        <v>859</v>
      </c>
      <c r="AO72" s="153" t="s">
        <v>291</v>
      </c>
      <c r="AP72" s="153" t="s">
        <v>241</v>
      </c>
      <c r="AQ72" s="153" t="s">
        <v>242</v>
      </c>
      <c r="AR72" s="1013"/>
      <c r="AS72" s="1036"/>
      <c r="AT72" s="1036"/>
      <c r="AU72" s="1033"/>
      <c r="AV72" s="1036"/>
      <c r="AW72" s="1036"/>
      <c r="AX72" s="1033"/>
      <c r="AY72" s="1033"/>
      <c r="AZ72" s="1033"/>
      <c r="BA72" s="1016"/>
      <c r="BB72" s="130"/>
      <c r="BC72" s="130"/>
      <c r="BD72" s="173" t="str">
        <f t="shared" si="19"/>
        <v/>
      </c>
      <c r="BE72" s="149"/>
      <c r="BF72" s="149"/>
      <c r="BG72" s="149"/>
      <c r="BH72" s="149"/>
      <c r="BI72" s="130"/>
      <c r="BJ72" s="130"/>
      <c r="BK72" s="130"/>
      <c r="BL72" s="130"/>
      <c r="BM72" s="155"/>
      <c r="BN72" s="155"/>
      <c r="BO72" s="155"/>
      <c r="BP72" s="155"/>
      <c r="BQ72" s="156"/>
      <c r="BR72" s="157"/>
      <c r="BS72" s="304"/>
      <c r="BT72" s="857"/>
      <c r="BU72" s="1051"/>
      <c r="BV72" s="995"/>
      <c r="BW72" s="995"/>
      <c r="BX72" s="998"/>
      <c r="BY72" s="998"/>
      <c r="BZ72" s="998"/>
    </row>
    <row r="73" spans="1:78" ht="140.25" customHeight="1" x14ac:dyDescent="0.2">
      <c r="A73" s="1064"/>
      <c r="B73" s="1220"/>
      <c r="C73" s="1070"/>
      <c r="D73" s="1001"/>
      <c r="E73" s="1004"/>
      <c r="F73" s="1007"/>
      <c r="G73" s="1024"/>
      <c r="H73" s="1013"/>
      <c r="I73" s="1016"/>
      <c r="J73" s="1019"/>
      <c r="K73" s="1022"/>
      <c r="L73" s="1024"/>
      <c r="M73" s="1039"/>
      <c r="N73" s="1024"/>
      <c r="O73" s="1024"/>
      <c r="P73" s="1076"/>
      <c r="Q73" s="1134"/>
      <c r="R73" s="1016"/>
      <c r="S73" s="1027"/>
      <c r="T73" s="1016"/>
      <c r="U73" s="1027"/>
      <c r="V73" s="1016"/>
      <c r="W73" s="1027"/>
      <c r="X73" s="1030"/>
      <c r="Y73" s="1027"/>
      <c r="Z73" s="1027"/>
      <c r="AA73" s="1033"/>
      <c r="AB73" s="150">
        <v>5</v>
      </c>
      <c r="AC73" s="700" t="s">
        <v>873</v>
      </c>
      <c r="AD73" s="286" t="s">
        <v>277</v>
      </c>
      <c r="AE73" s="286" t="s">
        <v>874</v>
      </c>
      <c r="AF73" s="145" t="str">
        <f t="shared" si="15"/>
        <v>Probabilidad</v>
      </c>
      <c r="AG73" s="151" t="s">
        <v>221</v>
      </c>
      <c r="AH73" s="146">
        <f t="shared" si="16"/>
        <v>0.25</v>
      </c>
      <c r="AI73" s="151" t="s">
        <v>222</v>
      </c>
      <c r="AJ73" s="146">
        <f t="shared" si="17"/>
        <v>0.15</v>
      </c>
      <c r="AK73" s="147">
        <f t="shared" si="18"/>
        <v>0.4</v>
      </c>
      <c r="AL73" s="152">
        <f>IFERROR(IF(AND(AF72="Probabilidad",AF73="Probabilidad"),(AL72-(+AL72*AK73)),IF(AND(AF72="Impacto",AF73="Probabilidad"),(AL71-(+AL71*AK73)),IF(AF73="Impacto",AL72,""))),"")</f>
        <v>6.2207999999999986E-2</v>
      </c>
      <c r="AM73" s="152">
        <f>IFERROR(IF(AND(AF72="Impacto",AF73="Impacto"),(AM72-(+AM72*AK73)),IF(AND(AF72="Probabilidad",AF73="Impacto"),(AM71-(+AM71*AK73)),IF(AF73="Probabilidad",AM72,""))),"")</f>
        <v>0.6</v>
      </c>
      <c r="AN73" s="153" t="s">
        <v>859</v>
      </c>
      <c r="AO73" s="153" t="s">
        <v>291</v>
      </c>
      <c r="AP73" s="153" t="s">
        <v>241</v>
      </c>
      <c r="AQ73" s="153" t="s">
        <v>226</v>
      </c>
      <c r="AR73" s="1013"/>
      <c r="AS73" s="1036"/>
      <c r="AT73" s="1036"/>
      <c r="AU73" s="1033"/>
      <c r="AV73" s="1036"/>
      <c r="AW73" s="1036"/>
      <c r="AX73" s="1033"/>
      <c r="AY73" s="1033"/>
      <c r="AZ73" s="1033"/>
      <c r="BA73" s="1016"/>
      <c r="BB73" s="130"/>
      <c r="BC73" s="130"/>
      <c r="BD73" s="173" t="str">
        <f t="shared" si="19"/>
        <v/>
      </c>
      <c r="BE73" s="149"/>
      <c r="BF73" s="149"/>
      <c r="BG73" s="149"/>
      <c r="BH73" s="149"/>
      <c r="BI73" s="130"/>
      <c r="BJ73" s="130"/>
      <c r="BK73" s="130"/>
      <c r="BL73" s="130"/>
      <c r="BM73" s="155"/>
      <c r="BN73" s="155"/>
      <c r="BO73" s="155"/>
      <c r="BP73" s="155"/>
      <c r="BQ73" s="156"/>
      <c r="BR73" s="157"/>
      <c r="BS73" s="304"/>
      <c r="BT73" s="857"/>
      <c r="BU73" s="1051"/>
      <c r="BV73" s="995"/>
      <c r="BW73" s="995"/>
      <c r="BX73" s="998"/>
      <c r="BY73" s="998"/>
      <c r="BZ73" s="998"/>
    </row>
    <row r="74" spans="1:78" ht="159" customHeight="1" thickBot="1" x14ac:dyDescent="0.25">
      <c r="A74" s="1065"/>
      <c r="B74" s="1337"/>
      <c r="C74" s="1071"/>
      <c r="D74" s="1002"/>
      <c r="E74" s="1005"/>
      <c r="F74" s="1008"/>
      <c r="G74" s="1025"/>
      <c r="H74" s="1014"/>
      <c r="I74" s="1017"/>
      <c r="J74" s="1020"/>
      <c r="K74" s="1023"/>
      <c r="L74" s="1025"/>
      <c r="M74" s="1040"/>
      <c r="N74" s="1025"/>
      <c r="O74" s="1025"/>
      <c r="P74" s="1077"/>
      <c r="Q74" s="1135"/>
      <c r="R74" s="1017"/>
      <c r="S74" s="1028"/>
      <c r="T74" s="1017"/>
      <c r="U74" s="1028"/>
      <c r="V74" s="1017"/>
      <c r="W74" s="1028"/>
      <c r="X74" s="1031"/>
      <c r="Y74" s="1028"/>
      <c r="Z74" s="1028"/>
      <c r="AA74" s="1034"/>
      <c r="AB74" s="162">
        <v>6</v>
      </c>
      <c r="AC74" s="700" t="s">
        <v>2494</v>
      </c>
      <c r="AD74" s="286" t="s">
        <v>277</v>
      </c>
      <c r="AE74" s="286" t="s">
        <v>876</v>
      </c>
      <c r="AF74" s="98" t="str">
        <f t="shared" si="15"/>
        <v>Probabilidad</v>
      </c>
      <c r="AG74" s="239" t="s">
        <v>221</v>
      </c>
      <c r="AH74" s="161">
        <f t="shared" si="16"/>
        <v>0.25</v>
      </c>
      <c r="AI74" s="239" t="s">
        <v>222</v>
      </c>
      <c r="AJ74" s="161">
        <f t="shared" si="17"/>
        <v>0.15</v>
      </c>
      <c r="AK74" s="164">
        <f t="shared" si="18"/>
        <v>0.4</v>
      </c>
      <c r="AL74" s="152">
        <f>IFERROR(IF(AND(AF73="Probabilidad",AF74="Probabilidad"),(AL73-(+AL73*AK74)),IF(AND(AF73="Impacto",AF74="Probabilidad"),(AL72-(+AL72*AK74)),IF(AF74="Impacto",AL73,""))),"")</f>
        <v>3.7324799999999991E-2</v>
      </c>
      <c r="AM74" s="152">
        <f>IFERROR(IF(AND(AF73="Impacto",AF74="Impacto"),(AM73-(+AM73*AK74)),IF(AND(AF73="Probabilidad",AF74="Impacto"),(AM72-(+AM72*AK74)),IF(AF74="Probabilidad",AM73,""))),"")</f>
        <v>0.6</v>
      </c>
      <c r="AN74" s="51" t="s">
        <v>859</v>
      </c>
      <c r="AO74" s="51" t="s">
        <v>291</v>
      </c>
      <c r="AP74" s="51" t="s">
        <v>241</v>
      </c>
      <c r="AQ74" s="51" t="s">
        <v>226</v>
      </c>
      <c r="AR74" s="1014"/>
      <c r="AS74" s="1037"/>
      <c r="AT74" s="1037"/>
      <c r="AU74" s="1034"/>
      <c r="AV74" s="1037"/>
      <c r="AW74" s="1037"/>
      <c r="AX74" s="1034"/>
      <c r="AY74" s="1034"/>
      <c r="AZ74" s="1034"/>
      <c r="BA74" s="1017"/>
      <c r="BB74" s="167"/>
      <c r="BC74" s="167"/>
      <c r="BD74" s="176" t="str">
        <f t="shared" si="19"/>
        <v/>
      </c>
      <c r="BE74" s="160"/>
      <c r="BF74" s="160"/>
      <c r="BG74" s="160"/>
      <c r="BH74" s="160"/>
      <c r="BI74" s="167"/>
      <c r="BJ74" s="167"/>
      <c r="BK74" s="167"/>
      <c r="BL74" s="167"/>
      <c r="BM74" s="168"/>
      <c r="BN74" s="168"/>
      <c r="BO74" s="168"/>
      <c r="BP74" s="168"/>
      <c r="BQ74" s="169"/>
      <c r="BR74" s="170"/>
      <c r="BS74" s="711"/>
      <c r="BT74" s="858"/>
      <c r="BU74" s="1052"/>
      <c r="BV74" s="996"/>
      <c r="BW74" s="996"/>
      <c r="BX74" s="999"/>
      <c r="BY74" s="999"/>
      <c r="BZ74" s="999"/>
    </row>
    <row r="75" spans="1:78" ht="315" customHeight="1" x14ac:dyDescent="0.2">
      <c r="A75" s="1338" t="s">
        <v>894</v>
      </c>
      <c r="B75" s="1341" t="s">
        <v>207</v>
      </c>
      <c r="C75" s="1344" t="s">
        <v>895</v>
      </c>
      <c r="D75" s="1000" t="s">
        <v>2388</v>
      </c>
      <c r="E75" s="1003" t="s">
        <v>896</v>
      </c>
      <c r="F75" s="1006">
        <v>1</v>
      </c>
      <c r="G75" s="994" t="s">
        <v>913</v>
      </c>
      <c r="H75" s="1012"/>
      <c r="I75" s="1015"/>
      <c r="J75" s="1018" t="s">
        <v>2495</v>
      </c>
      <c r="K75" s="1021" t="s">
        <v>313</v>
      </c>
      <c r="L75" s="994" t="s">
        <v>314</v>
      </c>
      <c r="M75" s="1168" t="s">
        <v>2496</v>
      </c>
      <c r="N75" s="994"/>
      <c r="O75" s="994"/>
      <c r="P75" s="1347"/>
      <c r="Q75" s="1133"/>
      <c r="R75" s="1015" t="s">
        <v>430</v>
      </c>
      <c r="S75" s="1026">
        <f>IF(R75="Muy Alta",100%,IF(R75="Alta",80%,IF(R75="Media",60%,IF(R75="Baja",40%,IF(R75="Muy Baja",20%,"")))))</f>
        <v>1</v>
      </c>
      <c r="T75" s="1015"/>
      <c r="U75" s="1026" t="str">
        <f>IF(T75="Catastrófico",100%,IF(T75="Mayor",80%,IF(T75="Moderado",60%,IF(T75="Menor",40%,IF(T75="Leve",20%,"")))))</f>
        <v/>
      </c>
      <c r="V75" s="1015" t="s">
        <v>251</v>
      </c>
      <c r="W75" s="1026">
        <f>IF(V75="Catastrófico",100%,IF(V75="Mayor",80%,IF(V75="Moderado",60%,IF(V75="Menor",40%,IF(V75="Leve",20%,"")))))</f>
        <v>0.4</v>
      </c>
      <c r="X75" s="1029" t="str">
        <f>IF(Y75=100%,"Catastrófico",IF(Y75=80%,"Mayor",IF(Y75=60%,"Moderado",IF(Y75=40%,"Menor",IF(Y75=20%,"Leve","")))))</f>
        <v>Menor</v>
      </c>
      <c r="Y75" s="1026">
        <f>IF(AND(U75="",W75=""),"",MAX(U75,W75))</f>
        <v>0.4</v>
      </c>
      <c r="Z75" s="1026" t="str">
        <f>CONCATENATE(R75,X75)</f>
        <v>Muy AltaMenor</v>
      </c>
      <c r="AA75" s="1032" t="str">
        <f>IF(Z75="Muy AltaLeve","Alto",IF(Z75="Muy AltaMenor","Alto",IF(Z75="Muy AltaModerado","Alto",IF(Z75="Muy AltaMayor","Alto",IF(Z75="Muy AltaCatastrófico","Extremo",IF(Z75="AltaLeve","Moderado",IF(Z75="AltaMenor","Moderado",IF(Z75="AltaModerado","Alto",IF(Z75="AltaMayor","Alto",IF(Z75="AltaCatastrófico","Extremo",IF(Z75="MediaLeve","Moderado",IF(Z75="MediaMenor","Moderado",IF(Z75="MediaModerado","Moderado",IF(Z75="MediaMayor","Alto",IF(Z75="MediaCatastrófico","Extremo",IF(Z75="BajaLeve","Bajo",IF(Z75="BajaMenor","Moderado",IF(Z75="BajaModerado","Moderado",IF(Z75="BajaMayor","Alto",IF(Z75="BajaCatastrófico","Extremo",IF(Z75="Muy BajaLeve","Bajo",IF(Z75="Muy BajaMenor","Bajo",IF(Z75="Muy BajaModerado","Moderado",IF(Z75="Muy BajaMayor","Alto",IF(Z75="Muy BajaCatastrófico","Extremo","")))))))))))))))))))))))))</f>
        <v>Alto</v>
      </c>
      <c r="AB75" s="97">
        <v>1</v>
      </c>
      <c r="AC75" s="606" t="s">
        <v>2497</v>
      </c>
      <c r="AD75" s="230" t="s">
        <v>277</v>
      </c>
      <c r="AE75" s="301" t="s">
        <v>2498</v>
      </c>
      <c r="AF75" s="99" t="str">
        <f t="shared" si="15"/>
        <v>Probabilidad</v>
      </c>
      <c r="AG75" s="10" t="s">
        <v>221</v>
      </c>
      <c r="AH75" s="14">
        <f t="shared" si="16"/>
        <v>0.25</v>
      </c>
      <c r="AI75" s="10" t="s">
        <v>222</v>
      </c>
      <c r="AJ75" s="14">
        <f t="shared" si="17"/>
        <v>0.15</v>
      </c>
      <c r="AK75" s="101">
        <f t="shared" si="18"/>
        <v>0.4</v>
      </c>
      <c r="AL75" s="100">
        <f>IFERROR(IF(AF75="Probabilidad",(S75-(+S75*AK75)),IF(AF75="Impacto",S75,"")),"")</f>
        <v>0.6</v>
      </c>
      <c r="AM75" s="100">
        <f>IFERROR(IF(AF75="Impacto",(Y75-(+Y75*AK75)),IF(AF75="Probabilidad",Y75,"")),"")</f>
        <v>0.4</v>
      </c>
      <c r="AN75" s="50" t="s">
        <v>223</v>
      </c>
      <c r="AO75" s="50" t="s">
        <v>291</v>
      </c>
      <c r="AP75" s="50" t="s">
        <v>225</v>
      </c>
      <c r="AQ75" s="50" t="s">
        <v>226</v>
      </c>
      <c r="AR75" s="1193" t="s">
        <v>2499</v>
      </c>
      <c r="AS75" s="1035">
        <f>S75</f>
        <v>1</v>
      </c>
      <c r="AT75" s="1035">
        <f>IF(AL75="","",MIN(AL75:AL80))</f>
        <v>0.36</v>
      </c>
      <c r="AU75" s="1032" t="str">
        <f>IFERROR(IF(AT75="","",IF(AT75&lt;=0.2,"Muy Baja",IF(AT75&lt;=0.4,"Baja",IF(AT75&lt;=0.6,"Media",IF(AT75&lt;=0.8,"Alta","Muy Alta"))))),"")</f>
        <v>Baja</v>
      </c>
      <c r="AV75" s="1035">
        <f>Y75</f>
        <v>0.4</v>
      </c>
      <c r="AW75" s="1035">
        <f>IF(AM75="","",MIN(AM75:AM80))</f>
        <v>0.4</v>
      </c>
      <c r="AX75" s="1032" t="str">
        <f>IFERROR(IF(AW75="","",IF(AW75&lt;=0.2,"Leve",IF(AW75&lt;=0.4,"Menor",IF(AW75&lt;=0.6,"Moderado",IF(AW75&lt;=0.8,"Mayor","Catastrófico"))))),"")</f>
        <v>Menor</v>
      </c>
      <c r="AY75" s="1032" t="str">
        <f>AA75</f>
        <v>Alto</v>
      </c>
      <c r="AZ75" s="1032" t="str">
        <f>IFERROR(IF(OR(AND(AU75="Muy Baja",AX75="Leve"),AND(AU75="Muy Baja",AX75="Menor"),AND(AU75="Baja",AX75="Leve")),"Bajo",IF(OR(AND(AU75="Muy baja",AX75="Moderado"),AND(AU75="Baja",AX75="Menor"),AND(AU75="Baja",AX75="Moderado"),AND(AU75="Media",AX75="Leve"),AND(AU75="Media",AX75="Menor"),AND(AU75="Media",AX75="Moderado"),AND(AU75="Alta",AX75="Leve"),AND(AU75="Alta",AX75="Menor")),"Moderado",IF(OR(AND(AU75="Muy Baja",AX75="Mayor"),AND(AU75="Baja",AX75="Mayor"),AND(AU75="Media",AX75="Mayor"),AND(AU75="Alta",AX75="Moderado"),AND(AU75="Alta",AX75="Mayor"),AND(AU75="Muy Alta",AX75="Leve"),AND(AU75="Muy Alta",AX75="Menor"),AND(AU75="Muy Alta",AX75="Moderado"),AND(AU75="Muy Alta",AX75="Mayor")),"Alto",IF(OR(AND(AU75="Muy Baja",AX75="Catastrófico"),AND(AU75="Baja",AX75="Catastrófico"),AND(AU75="Media",AX75="Catastrófico"),AND(AU75="Alta",AX75="Catastrófico"),AND(AU75="Muy Alta",AX75="Catastrófico")),"Extremo","")))),"")</f>
        <v>Moderado</v>
      </c>
      <c r="BA75" s="1015" t="s">
        <v>228</v>
      </c>
      <c r="BB75" s="46" t="s">
        <v>2500</v>
      </c>
      <c r="BC75" s="46" t="s">
        <v>2501</v>
      </c>
      <c r="BD75" s="103">
        <f t="shared" si="19"/>
        <v>4</v>
      </c>
      <c r="BE75" s="9">
        <v>1</v>
      </c>
      <c r="BF75" s="9">
        <v>1</v>
      </c>
      <c r="BG75" s="9">
        <v>1</v>
      </c>
      <c r="BH75" s="9">
        <v>1</v>
      </c>
      <c r="BI75" s="9" t="s">
        <v>469</v>
      </c>
      <c r="BJ75" s="9" t="s">
        <v>922</v>
      </c>
      <c r="BK75" s="9"/>
      <c r="BL75" s="46"/>
      <c r="BM75" s="732"/>
      <c r="BN75" s="48"/>
      <c r="BO75" s="48"/>
      <c r="BP75" s="48"/>
      <c r="BQ75" s="104"/>
      <c r="BR75" s="128"/>
      <c r="BS75" s="710"/>
      <c r="BT75" s="847"/>
      <c r="BU75" s="1050"/>
      <c r="BV75" s="994"/>
      <c r="BW75" s="994"/>
      <c r="BX75" s="997"/>
      <c r="BY75" s="997"/>
      <c r="BZ75" s="997"/>
    </row>
    <row r="76" spans="1:78" ht="180" customHeight="1" x14ac:dyDescent="0.2">
      <c r="A76" s="1339"/>
      <c r="B76" s="1342"/>
      <c r="C76" s="1345"/>
      <c r="D76" s="1001"/>
      <c r="E76" s="1004"/>
      <c r="F76" s="1007"/>
      <c r="G76" s="1024"/>
      <c r="H76" s="1013"/>
      <c r="I76" s="1016"/>
      <c r="J76" s="1019"/>
      <c r="K76" s="1022"/>
      <c r="L76" s="1024"/>
      <c r="M76" s="1169"/>
      <c r="N76" s="1024"/>
      <c r="O76" s="1024"/>
      <c r="P76" s="1348"/>
      <c r="Q76" s="1134"/>
      <c r="R76" s="1016"/>
      <c r="S76" s="1027"/>
      <c r="T76" s="1016"/>
      <c r="U76" s="1027"/>
      <c r="V76" s="1016"/>
      <c r="W76" s="1027"/>
      <c r="X76" s="1030"/>
      <c r="Y76" s="1027"/>
      <c r="Z76" s="1027"/>
      <c r="AA76" s="1033"/>
      <c r="AB76" s="150">
        <v>2</v>
      </c>
      <c r="AC76" s="178" t="s">
        <v>2502</v>
      </c>
      <c r="AD76" s="178" t="s">
        <v>354</v>
      </c>
      <c r="AE76" s="301" t="s">
        <v>2503</v>
      </c>
      <c r="AF76" s="145" t="str">
        <f t="shared" si="15"/>
        <v>Probabilidad</v>
      </c>
      <c r="AG76" s="151" t="s">
        <v>221</v>
      </c>
      <c r="AH76" s="146">
        <f t="shared" si="16"/>
        <v>0.25</v>
      </c>
      <c r="AI76" s="151" t="s">
        <v>222</v>
      </c>
      <c r="AJ76" s="146">
        <f t="shared" si="17"/>
        <v>0.15</v>
      </c>
      <c r="AK76" s="147">
        <f t="shared" si="18"/>
        <v>0.4</v>
      </c>
      <c r="AL76" s="152">
        <f>IFERROR(IF(AND(AF75="Probabilidad",AF76="Probabilidad"),(AL75-(+AL75*AK76)),IF(AF76="Probabilidad",(S75-(+S75*AK76)),IF(AF76="Impacto",AL75,""))),"")</f>
        <v>0.36</v>
      </c>
      <c r="AM76" s="152">
        <f>IFERROR(IF(AND(AF75="Impacto",AF76="Impacto"),(AM75-(+AM75*AK76)),IF(AF76="Impacto",(Y75-(+Y75*AK76)),IF(AF76="Probabilidad",AM75,""))),"")</f>
        <v>0.4</v>
      </c>
      <c r="AN76" s="153" t="s">
        <v>223</v>
      </c>
      <c r="AO76" s="153" t="s">
        <v>291</v>
      </c>
      <c r="AP76" s="153" t="s">
        <v>225</v>
      </c>
      <c r="AQ76" s="153" t="s">
        <v>226</v>
      </c>
      <c r="AR76" s="1013"/>
      <c r="AS76" s="1036"/>
      <c r="AT76" s="1036"/>
      <c r="AU76" s="1033"/>
      <c r="AV76" s="1036"/>
      <c r="AW76" s="1036"/>
      <c r="AX76" s="1033"/>
      <c r="AY76" s="1033"/>
      <c r="AZ76" s="1033"/>
      <c r="BA76" s="1016"/>
      <c r="BB76" s="177"/>
      <c r="BC76" s="130"/>
      <c r="BD76" s="173" t="str">
        <f t="shared" si="19"/>
        <v/>
      </c>
      <c r="BE76" s="149"/>
      <c r="BF76" s="149"/>
      <c r="BG76" s="149"/>
      <c r="BH76" s="149"/>
      <c r="BI76" s="130"/>
      <c r="BJ76" s="130"/>
      <c r="BK76" s="130"/>
      <c r="BL76" s="130"/>
      <c r="BM76" s="155"/>
      <c r="BN76" s="155"/>
      <c r="BO76" s="155"/>
      <c r="BP76" s="155"/>
      <c r="BQ76" s="156"/>
      <c r="BR76" s="157"/>
      <c r="BS76" s="304"/>
      <c r="BT76" s="846"/>
      <c r="BU76" s="1051"/>
      <c r="BV76" s="995"/>
      <c r="BW76" s="995"/>
      <c r="BX76" s="998"/>
      <c r="BY76" s="998"/>
      <c r="BZ76" s="998"/>
    </row>
    <row r="77" spans="1:78" ht="16" x14ac:dyDescent="0.2">
      <c r="A77" s="1339"/>
      <c r="B77" s="1342"/>
      <c r="C77" s="1345"/>
      <c r="D77" s="1001"/>
      <c r="E77" s="1004"/>
      <c r="F77" s="1007"/>
      <c r="G77" s="1024"/>
      <c r="H77" s="1013"/>
      <c r="I77" s="1016"/>
      <c r="J77" s="1019"/>
      <c r="K77" s="1022"/>
      <c r="L77" s="1024"/>
      <c r="M77" s="1169"/>
      <c r="N77" s="1024"/>
      <c r="O77" s="1024"/>
      <c r="P77" s="1348"/>
      <c r="Q77" s="1134"/>
      <c r="R77" s="1016"/>
      <c r="S77" s="1027"/>
      <c r="T77" s="1016"/>
      <c r="U77" s="1027"/>
      <c r="V77" s="1016"/>
      <c r="W77" s="1027"/>
      <c r="X77" s="1030"/>
      <c r="Y77" s="1027"/>
      <c r="Z77" s="1027"/>
      <c r="AA77" s="1033"/>
      <c r="AB77" s="150">
        <v>3</v>
      </c>
      <c r="AC77" s="178"/>
      <c r="AD77" s="178"/>
      <c r="AE77" s="149"/>
      <c r="AF77" s="145" t="str">
        <f t="shared" si="15"/>
        <v/>
      </c>
      <c r="AG77" s="151"/>
      <c r="AH77" s="146" t="str">
        <f t="shared" si="16"/>
        <v/>
      </c>
      <c r="AI77" s="151"/>
      <c r="AJ77" s="146" t="str">
        <f t="shared" si="17"/>
        <v/>
      </c>
      <c r="AK77" s="147" t="str">
        <f t="shared" si="18"/>
        <v/>
      </c>
      <c r="AL77" s="152" t="str">
        <f>IFERROR(IF(AND(AF76="Probabilidad",AF77="Probabilidad"),(AL76-(+AL76*AK77)),IF(AND(AF76="Impacto",AF77="Probabilidad"),(AL75-(+AL75*AK77)),IF(AF77="Impacto",AL76,""))),"")</f>
        <v/>
      </c>
      <c r="AM77" s="152" t="str">
        <f>IFERROR(IF(AND(AF76="Impacto",AF77="Impacto"),(AM76-(+AM76*AK77)),IF(AND(AF76="Probabilidad",AF77="Impacto"),(AM75-(+AM75*AK77)),IF(AF77="Probabilidad",AM76,""))),"")</f>
        <v/>
      </c>
      <c r="AN77" s="153"/>
      <c r="AO77" s="153"/>
      <c r="AP77" s="153"/>
      <c r="AQ77" s="153"/>
      <c r="AR77" s="1013"/>
      <c r="AS77" s="1036"/>
      <c r="AT77" s="1036"/>
      <c r="AU77" s="1033"/>
      <c r="AV77" s="1036"/>
      <c r="AW77" s="1036"/>
      <c r="AX77" s="1033"/>
      <c r="AY77" s="1033"/>
      <c r="AZ77" s="1033"/>
      <c r="BA77" s="1016"/>
      <c r="BB77" s="177"/>
      <c r="BC77" s="130"/>
      <c r="BD77" s="173" t="str">
        <f t="shared" si="19"/>
        <v/>
      </c>
      <c r="BE77" s="149"/>
      <c r="BF77" s="149"/>
      <c r="BG77" s="149"/>
      <c r="BH77" s="149"/>
      <c r="BI77" s="130"/>
      <c r="BJ77" s="130"/>
      <c r="BK77" s="130"/>
      <c r="BL77" s="130"/>
      <c r="BM77" s="155"/>
      <c r="BN77" s="155"/>
      <c r="BO77" s="155"/>
      <c r="BP77" s="155"/>
      <c r="BQ77" s="156"/>
      <c r="BR77" s="157"/>
      <c r="BS77" s="304"/>
      <c r="BT77" s="149"/>
      <c r="BU77" s="1051"/>
      <c r="BV77" s="995"/>
      <c r="BW77" s="995"/>
      <c r="BX77" s="998"/>
      <c r="BY77" s="998"/>
      <c r="BZ77" s="998"/>
    </row>
    <row r="78" spans="1:78" ht="16" x14ac:dyDescent="0.2">
      <c r="A78" s="1339"/>
      <c r="B78" s="1342"/>
      <c r="C78" s="1345"/>
      <c r="D78" s="1001"/>
      <c r="E78" s="1004"/>
      <c r="F78" s="1007"/>
      <c r="G78" s="1024"/>
      <c r="H78" s="1013"/>
      <c r="I78" s="1016"/>
      <c r="J78" s="1019"/>
      <c r="K78" s="1022"/>
      <c r="L78" s="1024"/>
      <c r="M78" s="1169"/>
      <c r="N78" s="1024"/>
      <c r="O78" s="1024"/>
      <c r="P78" s="1348"/>
      <c r="Q78" s="1134"/>
      <c r="R78" s="1016"/>
      <c r="S78" s="1027"/>
      <c r="T78" s="1016"/>
      <c r="U78" s="1027"/>
      <c r="V78" s="1016"/>
      <c r="W78" s="1027"/>
      <c r="X78" s="1030"/>
      <c r="Y78" s="1027"/>
      <c r="Z78" s="1027"/>
      <c r="AA78" s="1033"/>
      <c r="AB78" s="150">
        <v>4</v>
      </c>
      <c r="AC78" s="178"/>
      <c r="AD78" s="178"/>
      <c r="AE78" s="149"/>
      <c r="AF78" s="145" t="str">
        <f t="shared" si="15"/>
        <v/>
      </c>
      <c r="AG78" s="151"/>
      <c r="AH78" s="146" t="str">
        <f t="shared" si="16"/>
        <v/>
      </c>
      <c r="AI78" s="151"/>
      <c r="AJ78" s="146" t="str">
        <f t="shared" si="17"/>
        <v/>
      </c>
      <c r="AK78" s="147" t="str">
        <f t="shared" si="18"/>
        <v/>
      </c>
      <c r="AL78" s="152" t="str">
        <f>IFERROR(IF(AND(AF77="Probabilidad",AF78="Probabilidad"),(AL77-(+AL77*AK78)),IF(AND(AF77="Impacto",AF78="Probabilidad"),(AL76-(+AL76*AK78)),IF(AF78="Impacto",AL77,""))),"")</f>
        <v/>
      </c>
      <c r="AM78" s="152" t="str">
        <f>IFERROR(IF(AND(AF77="Impacto",AF78="Impacto"),(AM77-(+AM77*AK78)),IF(AND(AF77="Probabilidad",AF78="Impacto"),(AM76-(+AM76*AK78)),IF(AF78="Probabilidad",AM77,""))),"")</f>
        <v/>
      </c>
      <c r="AN78" s="153"/>
      <c r="AO78" s="153"/>
      <c r="AP78" s="153"/>
      <c r="AQ78" s="153"/>
      <c r="AR78" s="1013"/>
      <c r="AS78" s="1036"/>
      <c r="AT78" s="1036"/>
      <c r="AU78" s="1033"/>
      <c r="AV78" s="1036"/>
      <c r="AW78" s="1036"/>
      <c r="AX78" s="1033"/>
      <c r="AY78" s="1033"/>
      <c r="AZ78" s="1033"/>
      <c r="BA78" s="1016"/>
      <c r="BB78" s="177"/>
      <c r="BC78" s="130"/>
      <c r="BD78" s="173" t="str">
        <f t="shared" si="19"/>
        <v/>
      </c>
      <c r="BE78" s="149"/>
      <c r="BF78" s="149"/>
      <c r="BG78" s="149"/>
      <c r="BH78" s="149"/>
      <c r="BI78" s="130"/>
      <c r="BJ78" s="130"/>
      <c r="BK78" s="130"/>
      <c r="BL78" s="130"/>
      <c r="BM78" s="155"/>
      <c r="BN78" s="155"/>
      <c r="BO78" s="155"/>
      <c r="BP78" s="155"/>
      <c r="BQ78" s="156"/>
      <c r="BR78" s="157"/>
      <c r="BS78" s="304"/>
      <c r="BT78" s="149"/>
      <c r="BU78" s="1051"/>
      <c r="BV78" s="995"/>
      <c r="BW78" s="995"/>
      <c r="BX78" s="998"/>
      <c r="BY78" s="998"/>
      <c r="BZ78" s="998"/>
    </row>
    <row r="79" spans="1:78" ht="16" x14ac:dyDescent="0.2">
      <c r="A79" s="1339"/>
      <c r="B79" s="1342"/>
      <c r="C79" s="1345"/>
      <c r="D79" s="1001"/>
      <c r="E79" s="1004"/>
      <c r="F79" s="1007"/>
      <c r="G79" s="1024"/>
      <c r="H79" s="1013"/>
      <c r="I79" s="1016"/>
      <c r="J79" s="1019"/>
      <c r="K79" s="1022"/>
      <c r="L79" s="1024"/>
      <c r="M79" s="1169"/>
      <c r="N79" s="1024"/>
      <c r="O79" s="1024"/>
      <c r="P79" s="1348"/>
      <c r="Q79" s="1134"/>
      <c r="R79" s="1016"/>
      <c r="S79" s="1027"/>
      <c r="T79" s="1016"/>
      <c r="U79" s="1027"/>
      <c r="V79" s="1016"/>
      <c r="W79" s="1027"/>
      <c r="X79" s="1030"/>
      <c r="Y79" s="1027"/>
      <c r="Z79" s="1027"/>
      <c r="AA79" s="1033"/>
      <c r="AB79" s="150">
        <v>5</v>
      </c>
      <c r="AC79" s="179"/>
      <c r="AD79" s="179"/>
      <c r="AE79" s="28"/>
      <c r="AF79" s="145" t="str">
        <f t="shared" si="15"/>
        <v/>
      </c>
      <c r="AG79" s="151"/>
      <c r="AH79" s="146" t="str">
        <f t="shared" si="16"/>
        <v/>
      </c>
      <c r="AI79" s="151"/>
      <c r="AJ79" s="146" t="str">
        <f t="shared" si="17"/>
        <v/>
      </c>
      <c r="AK79" s="147" t="str">
        <f t="shared" si="18"/>
        <v/>
      </c>
      <c r="AL79" s="152" t="str">
        <f>IFERROR(IF(AND(AF78="Probabilidad",AF79="Probabilidad"),(AL78-(+AL78*AK79)),IF(AND(AF78="Impacto",AF79="Probabilidad"),(AL77-(+AL77*AK79)),IF(AF79="Impacto",AL78,""))),"")</f>
        <v/>
      </c>
      <c r="AM79" s="152" t="str">
        <f>IFERROR(IF(AND(AF78="Impacto",AF79="Impacto"),(AM78-(+AM78*AK79)),IF(AND(AF78="Probabilidad",AF79="Impacto"),(AM77-(+AM77*AK79)),IF(AF79="Probabilidad",AM78,""))),"")</f>
        <v/>
      </c>
      <c r="AN79" s="153"/>
      <c r="AO79" s="153"/>
      <c r="AP79" s="153"/>
      <c r="AQ79" s="153"/>
      <c r="AR79" s="1013"/>
      <c r="AS79" s="1036"/>
      <c r="AT79" s="1036"/>
      <c r="AU79" s="1033"/>
      <c r="AV79" s="1036"/>
      <c r="AW79" s="1036"/>
      <c r="AX79" s="1033"/>
      <c r="AY79" s="1033"/>
      <c r="AZ79" s="1033"/>
      <c r="BA79" s="1016"/>
      <c r="BB79" s="177"/>
      <c r="BC79" s="130"/>
      <c r="BD79" s="173" t="str">
        <f t="shared" si="19"/>
        <v/>
      </c>
      <c r="BE79" s="149"/>
      <c r="BF79" s="149"/>
      <c r="BG79" s="149"/>
      <c r="BH79" s="149"/>
      <c r="BI79" s="130"/>
      <c r="BJ79" s="130"/>
      <c r="BK79" s="130"/>
      <c r="BL79" s="130"/>
      <c r="BM79" s="155"/>
      <c r="BN79" s="155"/>
      <c r="BO79" s="155"/>
      <c r="BP79" s="155"/>
      <c r="BQ79" s="156"/>
      <c r="BR79" s="157"/>
      <c r="BS79" s="304"/>
      <c r="BT79" s="149"/>
      <c r="BU79" s="1051"/>
      <c r="BV79" s="995"/>
      <c r="BW79" s="995"/>
      <c r="BX79" s="998"/>
      <c r="BY79" s="998"/>
      <c r="BZ79" s="998"/>
    </row>
    <row r="80" spans="1:78" ht="17" thickBot="1" x14ac:dyDescent="0.25">
      <c r="A80" s="1339"/>
      <c r="B80" s="1342"/>
      <c r="C80" s="1345"/>
      <c r="D80" s="1002"/>
      <c r="E80" s="1005"/>
      <c r="F80" s="1008"/>
      <c r="G80" s="1025"/>
      <c r="H80" s="1014"/>
      <c r="I80" s="1017"/>
      <c r="J80" s="1020"/>
      <c r="K80" s="1023"/>
      <c r="L80" s="1025"/>
      <c r="M80" s="1170"/>
      <c r="N80" s="1025"/>
      <c r="O80" s="1025"/>
      <c r="P80" s="1349"/>
      <c r="Q80" s="1135"/>
      <c r="R80" s="1017"/>
      <c r="S80" s="1028"/>
      <c r="T80" s="1017"/>
      <c r="U80" s="1028"/>
      <c r="V80" s="1017"/>
      <c r="W80" s="1028"/>
      <c r="X80" s="1031"/>
      <c r="Y80" s="1028"/>
      <c r="Z80" s="1028"/>
      <c r="AA80" s="1034"/>
      <c r="AB80" s="162">
        <v>6</v>
      </c>
      <c r="AC80" s="160"/>
      <c r="AD80" s="160"/>
      <c r="AE80" s="160"/>
      <c r="AF80" s="175" t="str">
        <f t="shared" si="15"/>
        <v/>
      </c>
      <c r="AG80" s="163"/>
      <c r="AH80" s="161" t="str">
        <f t="shared" si="16"/>
        <v/>
      </c>
      <c r="AI80" s="163"/>
      <c r="AJ80" s="161" t="str">
        <f t="shared" si="17"/>
        <v/>
      </c>
      <c r="AK80" s="164" t="str">
        <f t="shared" si="18"/>
        <v/>
      </c>
      <c r="AL80" s="152" t="str">
        <f>IFERROR(IF(AND(AF79="Probabilidad",AF80="Probabilidad"),(AL79-(+AL79*AK80)),IF(AND(AF79="Impacto",AF80="Probabilidad"),(AL78-(+AL78*AK80)),IF(AF80="Impacto",AL79,""))),"")</f>
        <v/>
      </c>
      <c r="AM80" s="152" t="str">
        <f>IFERROR(IF(AND(AF79="Impacto",AF80="Impacto"),(AM79-(+AM79*AK80)),IF(AND(AF79="Probabilidad",AF80="Impacto"),(AM78-(+AM78*AK80)),IF(AF80="Probabilidad",AM79,""))),"")</f>
        <v/>
      </c>
      <c r="AN80" s="51"/>
      <c r="AO80" s="51"/>
      <c r="AP80" s="51"/>
      <c r="AQ80" s="51"/>
      <c r="AR80" s="1014"/>
      <c r="AS80" s="1037"/>
      <c r="AT80" s="1037"/>
      <c r="AU80" s="1034"/>
      <c r="AV80" s="1037"/>
      <c r="AW80" s="1037"/>
      <c r="AX80" s="1034"/>
      <c r="AY80" s="1034"/>
      <c r="AZ80" s="1034"/>
      <c r="BA80" s="1017"/>
      <c r="BB80" s="310"/>
      <c r="BC80" s="167"/>
      <c r="BD80" s="176" t="str">
        <f t="shared" si="19"/>
        <v/>
      </c>
      <c r="BE80" s="160"/>
      <c r="BF80" s="160"/>
      <c r="BG80" s="160"/>
      <c r="BH80" s="160"/>
      <c r="BI80" s="167"/>
      <c r="BJ80" s="167"/>
      <c r="BK80" s="167"/>
      <c r="BL80" s="167"/>
      <c r="BM80" s="168"/>
      <c r="BN80" s="168"/>
      <c r="BO80" s="168"/>
      <c r="BP80" s="168"/>
      <c r="BQ80" s="169"/>
      <c r="BR80" s="170"/>
      <c r="BS80" s="711"/>
      <c r="BT80" s="160"/>
      <c r="BU80" s="1052"/>
      <c r="BV80" s="996"/>
      <c r="BW80" s="996"/>
      <c r="BX80" s="999"/>
      <c r="BY80" s="999"/>
      <c r="BZ80" s="999"/>
    </row>
    <row r="81" spans="1:78" ht="97" thickBot="1" x14ac:dyDescent="0.25">
      <c r="A81" s="1339"/>
      <c r="B81" s="1342"/>
      <c r="C81" s="1345"/>
      <c r="D81" s="1000" t="s">
        <v>2388</v>
      </c>
      <c r="E81" s="1003" t="s">
        <v>896</v>
      </c>
      <c r="F81" s="1150">
        <v>2</v>
      </c>
      <c r="G81" s="994" t="s">
        <v>2504</v>
      </c>
      <c r="H81" s="1012"/>
      <c r="I81" s="1015"/>
      <c r="J81" s="1018" t="s">
        <v>2505</v>
      </c>
      <c r="K81" s="1021" t="s">
        <v>213</v>
      </c>
      <c r="L81" s="994" t="s">
        <v>314</v>
      </c>
      <c r="M81" s="1168" t="s">
        <v>2506</v>
      </c>
      <c r="N81" s="994"/>
      <c r="O81" s="994"/>
      <c r="P81" s="1347"/>
      <c r="Q81" s="1133"/>
      <c r="R81" s="1015" t="s">
        <v>430</v>
      </c>
      <c r="S81" s="1026">
        <f>IF(R81="Muy Alta",100%,IF(R81="Alta",80%,IF(R81="Media",60%,IF(R81="Baja",40%,IF(R81="Muy Baja",20%,"")))))</f>
        <v>1</v>
      </c>
      <c r="T81" s="1015"/>
      <c r="U81" s="1026" t="str">
        <f>IF(T81="Catastrófico",100%,IF(T81="Mayor",80%,IF(T81="Moderado",60%,IF(T81="Menor",40%,IF(T81="Leve",20%,"")))))</f>
        <v/>
      </c>
      <c r="V81" s="1015" t="s">
        <v>251</v>
      </c>
      <c r="W81" s="1026">
        <f>IF(V81="Catastrófico",100%,IF(V81="Mayor",80%,IF(V81="Moderado",60%,IF(V81="Menor",40%,IF(V81="Leve",20%,"")))))</f>
        <v>0.4</v>
      </c>
      <c r="X81" s="1029" t="str">
        <f>IF(Y81=100%,"Catastrófico",IF(Y81=80%,"Mayor",IF(Y81=60%,"Moderado",IF(Y81=40%,"Menor",IF(Y81=20%,"Leve","")))))</f>
        <v>Menor</v>
      </c>
      <c r="Y81" s="1026">
        <f>IF(AND(U81="",W81=""),"",MAX(U81,W81))</f>
        <v>0.4</v>
      </c>
      <c r="Z81" s="1026" t="str">
        <f>CONCATENATE(R81,X81)</f>
        <v>Muy AltaMenor</v>
      </c>
      <c r="AA81" s="1032" t="str">
        <f>IF(Z81="Muy AltaLeve","Alto",IF(Z81="Muy AltaMenor","Alto",IF(Z81="Muy AltaModerado","Alto",IF(Z81="Muy AltaMayor","Alto",IF(Z81="Muy AltaCatastrófico","Extremo",IF(Z81="AltaLeve","Moderado",IF(Z81="AltaMenor","Moderado",IF(Z81="AltaModerado","Alto",IF(Z81="AltaMayor","Alto",IF(Z81="AltaCatastrófico","Extremo",IF(Z81="MediaLeve","Moderado",IF(Z81="MediaMenor","Moderado",IF(Z81="MediaModerado","Moderado",IF(Z81="MediaMayor","Alto",IF(Z81="MediaCatastrófico","Extremo",IF(Z81="BajaLeve","Bajo",IF(Z81="BajaMenor","Moderado",IF(Z81="BajaModerado","Moderado",IF(Z81="BajaMayor","Alto",IF(Z81="BajaCatastrófico","Extremo",IF(Z81="Muy BajaLeve","Bajo",IF(Z81="Muy BajaMenor","Bajo",IF(Z81="Muy BajaModerado","Moderado",IF(Z81="Muy BajaMayor","Alto",IF(Z81="Muy BajaCatastrófico","Extremo","")))))))))))))))))))))))))</f>
        <v>Alto</v>
      </c>
      <c r="AB81" s="97">
        <v>1</v>
      </c>
      <c r="AC81" s="532" t="s">
        <v>2502</v>
      </c>
      <c r="AD81" s="178" t="s">
        <v>354</v>
      </c>
      <c r="AE81" s="301" t="s">
        <v>2503</v>
      </c>
      <c r="AF81" s="99" t="str">
        <f t="shared" si="15"/>
        <v>Probabilidad</v>
      </c>
      <c r="AG81" s="10" t="s">
        <v>221</v>
      </c>
      <c r="AH81" s="14">
        <f t="shared" si="16"/>
        <v>0.25</v>
      </c>
      <c r="AI81" s="10" t="s">
        <v>222</v>
      </c>
      <c r="AJ81" s="14">
        <f t="shared" si="17"/>
        <v>0.15</v>
      </c>
      <c r="AK81" s="101">
        <f t="shared" si="18"/>
        <v>0.4</v>
      </c>
      <c r="AL81" s="100">
        <f>IFERROR(IF(AF81="Probabilidad",(S81-(+S81*AK81)),IF(AF81="Impacto",S81,"")),"")</f>
        <v>0.6</v>
      </c>
      <c r="AM81" s="100">
        <f>IFERROR(IF(AF81="Impacto",(Y81-(+Y81*AK81)),IF(AF81="Probabilidad",Y81,"")),"")</f>
        <v>0.4</v>
      </c>
      <c r="AN81" s="50" t="s">
        <v>223</v>
      </c>
      <c r="AO81" s="50" t="s">
        <v>291</v>
      </c>
      <c r="AP81" s="50" t="s">
        <v>444</v>
      </c>
      <c r="AQ81" s="50" t="s">
        <v>226</v>
      </c>
      <c r="AR81" s="1193" t="s">
        <v>2507</v>
      </c>
      <c r="AS81" s="1035">
        <f>S81</f>
        <v>1</v>
      </c>
      <c r="AT81" s="1035">
        <f>IF(AL81="","",MIN(AL81:AL86))</f>
        <v>0.6</v>
      </c>
      <c r="AU81" s="1032" t="str">
        <f>IFERROR(IF(AT81="","",IF(AT81&lt;=0.2,"Muy Baja",IF(AT81&lt;=0.4,"Baja",IF(AT81&lt;=0.6,"Media",IF(AT81&lt;=0.8,"Alta","Muy Alta"))))),"")</f>
        <v>Media</v>
      </c>
      <c r="AV81" s="1035">
        <f>Y81</f>
        <v>0.4</v>
      </c>
      <c r="AW81" s="1035">
        <f>IF(AM81="","",MIN(AM81:AM86))</f>
        <v>0.4</v>
      </c>
      <c r="AX81" s="1032" t="str">
        <f>IFERROR(IF(AW81="","",IF(AW81&lt;=0.2,"Leve",IF(AW81&lt;=0.4,"Menor",IF(AW81&lt;=0.6,"Moderado",IF(AW81&lt;=0.8,"Mayor","Catastrófico"))))),"")</f>
        <v>Menor</v>
      </c>
      <c r="AY81" s="1032" t="str">
        <f>AA81</f>
        <v>Alto</v>
      </c>
      <c r="AZ81" s="1032" t="str">
        <f>IFERROR(IF(OR(AND(AU81="Muy Baja",AX81="Leve"),AND(AU81="Muy Baja",AX81="Menor"),AND(AU81="Baja",AX81="Leve")),"Bajo",IF(OR(AND(AU81="Muy baja",AX81="Moderado"),AND(AU81="Baja",AX81="Menor"),AND(AU81="Baja",AX81="Moderado"),AND(AU81="Media",AX81="Leve"),AND(AU81="Media",AX81="Menor"),AND(AU81="Media",AX81="Moderado"),AND(AU81="Alta",AX81="Leve"),AND(AU81="Alta",AX81="Menor")),"Moderado",IF(OR(AND(AU81="Muy Baja",AX81="Mayor"),AND(AU81="Baja",AX81="Mayor"),AND(AU81="Media",AX81="Mayor"),AND(AU81="Alta",AX81="Moderado"),AND(AU81="Alta",AX81="Mayor"),AND(AU81="Muy Alta",AX81="Leve"),AND(AU81="Muy Alta",AX81="Menor"),AND(AU81="Muy Alta",AX81="Moderado"),AND(AU81="Muy Alta",AX81="Mayor")),"Alto",IF(OR(AND(AU81="Muy Baja",AX81="Catastrófico"),AND(AU81="Baja",AX81="Catastrófico"),AND(AU81="Media",AX81="Catastrófico"),AND(AU81="Alta",AX81="Catastrófico"),AND(AU81="Muy Alta",AX81="Catastrófico")),"Extremo","")))),"")</f>
        <v>Moderado</v>
      </c>
      <c r="BA81" s="1015" t="s">
        <v>228</v>
      </c>
      <c r="BB81" s="46" t="s">
        <v>2508</v>
      </c>
      <c r="BC81" s="46" t="s">
        <v>2509</v>
      </c>
      <c r="BD81" s="103">
        <f t="shared" si="19"/>
        <v>4</v>
      </c>
      <c r="BE81" s="9">
        <v>1</v>
      </c>
      <c r="BF81" s="9">
        <v>1</v>
      </c>
      <c r="BG81" s="9">
        <v>1</v>
      </c>
      <c r="BH81" s="9">
        <v>1</v>
      </c>
      <c r="BI81" s="9" t="s">
        <v>469</v>
      </c>
      <c r="BJ81" s="9" t="s">
        <v>922</v>
      </c>
      <c r="BK81" s="849"/>
      <c r="BL81" s="850"/>
      <c r="BM81" s="732"/>
      <c r="BN81" s="48"/>
      <c r="BO81" s="48"/>
      <c r="BP81" s="48"/>
      <c r="BQ81" s="104"/>
      <c r="BR81" s="128"/>
      <c r="BS81" s="710"/>
      <c r="BT81" s="848"/>
      <c r="BU81" s="1050"/>
      <c r="BV81" s="994"/>
      <c r="BW81" s="994"/>
      <c r="BX81" s="997"/>
      <c r="BY81" s="997"/>
      <c r="BZ81" s="997"/>
    </row>
    <row r="82" spans="1:78" ht="16" x14ac:dyDescent="0.2">
      <c r="A82" s="1339"/>
      <c r="B82" s="1342"/>
      <c r="C82" s="1345"/>
      <c r="D82" s="1004"/>
      <c r="E82" s="1004"/>
      <c r="F82" s="1151"/>
      <c r="G82" s="1024"/>
      <c r="H82" s="1013"/>
      <c r="I82" s="1016"/>
      <c r="J82" s="1019"/>
      <c r="K82" s="1022"/>
      <c r="L82" s="1024"/>
      <c r="M82" s="1169"/>
      <c r="N82" s="1024"/>
      <c r="O82" s="1024"/>
      <c r="P82" s="1348"/>
      <c r="Q82" s="1134"/>
      <c r="R82" s="1016"/>
      <c r="S82" s="1027"/>
      <c r="T82" s="1016"/>
      <c r="U82" s="1027"/>
      <c r="V82" s="1016"/>
      <c r="W82" s="1027"/>
      <c r="X82" s="1030"/>
      <c r="Y82" s="1027"/>
      <c r="Z82" s="1027"/>
      <c r="AA82" s="1033"/>
      <c r="AB82" s="150">
        <v>2</v>
      </c>
      <c r="AC82" s="149"/>
      <c r="AD82" s="149"/>
      <c r="AE82" s="149"/>
      <c r="AF82" s="145" t="str">
        <f t="shared" si="15"/>
        <v/>
      </c>
      <c r="AG82" s="151"/>
      <c r="AH82" s="146" t="str">
        <f t="shared" si="16"/>
        <v/>
      </c>
      <c r="AI82" s="151"/>
      <c r="AJ82" s="146" t="str">
        <f t="shared" si="17"/>
        <v/>
      </c>
      <c r="AK82" s="147" t="str">
        <f t="shared" si="18"/>
        <v/>
      </c>
      <c r="AL82" s="152" t="str">
        <f>IFERROR(IF(AND(AF81="Probabilidad",AF82="Probabilidad"),(AL81-(+AL81*AK82)),IF(AF82="Probabilidad",(S81-(+S81*AK82)),IF(AF82="Impacto",AL81,""))),"")</f>
        <v/>
      </c>
      <c r="AM82" s="152" t="str">
        <f>IFERROR(IF(AND(AF81="Impacto",AF82="Impacto"),(AM81-(+AM81*AK82)),IF(AF82="Impacto",(Y81-(+Y81*AK82)),IF(AF82="Probabilidad",AM81,""))),"")</f>
        <v/>
      </c>
      <c r="AN82" s="153"/>
      <c r="AO82" s="153"/>
      <c r="AP82" s="153"/>
      <c r="AQ82" s="153"/>
      <c r="AR82" s="1013"/>
      <c r="AS82" s="1036"/>
      <c r="AT82" s="1036"/>
      <c r="AU82" s="1033"/>
      <c r="AV82" s="1036"/>
      <c r="AW82" s="1036"/>
      <c r="AX82" s="1033"/>
      <c r="AY82" s="1033"/>
      <c r="AZ82" s="1033"/>
      <c r="BA82" s="1016"/>
      <c r="BB82" s="130"/>
      <c r="BC82" s="130"/>
      <c r="BD82" s="173" t="str">
        <f t="shared" si="19"/>
        <v/>
      </c>
      <c r="BE82" s="149"/>
      <c r="BF82" s="149"/>
      <c r="BG82" s="149"/>
      <c r="BH82" s="149"/>
      <c r="BI82" s="130"/>
      <c r="BJ82" s="130"/>
      <c r="BK82" s="235"/>
      <c r="BL82" s="235"/>
      <c r="BM82" s="155"/>
      <c r="BN82" s="155"/>
      <c r="BO82" s="155"/>
      <c r="BP82" s="155"/>
      <c r="BQ82" s="156"/>
      <c r="BR82" s="157"/>
      <c r="BS82" s="304"/>
      <c r="BT82" s="149"/>
      <c r="BU82" s="1051"/>
      <c r="BV82" s="995"/>
      <c r="BW82" s="995"/>
      <c r="BX82" s="998"/>
      <c r="BY82" s="998"/>
      <c r="BZ82" s="998"/>
    </row>
    <row r="83" spans="1:78" ht="16" x14ac:dyDescent="0.2">
      <c r="A83" s="1339"/>
      <c r="B83" s="1342"/>
      <c r="C83" s="1345"/>
      <c r="D83" s="1004"/>
      <c r="E83" s="1004"/>
      <c r="F83" s="1151"/>
      <c r="G83" s="1024"/>
      <c r="H83" s="1013"/>
      <c r="I83" s="1016"/>
      <c r="J83" s="1019"/>
      <c r="K83" s="1022"/>
      <c r="L83" s="1024"/>
      <c r="M83" s="1169"/>
      <c r="N83" s="1024"/>
      <c r="O83" s="1024"/>
      <c r="P83" s="1348"/>
      <c r="Q83" s="1134"/>
      <c r="R83" s="1016"/>
      <c r="S83" s="1027"/>
      <c r="T83" s="1016"/>
      <c r="U83" s="1027"/>
      <c r="V83" s="1016"/>
      <c r="W83" s="1027"/>
      <c r="X83" s="1030"/>
      <c r="Y83" s="1027"/>
      <c r="Z83" s="1027"/>
      <c r="AA83" s="1033"/>
      <c r="AB83" s="150">
        <v>3</v>
      </c>
      <c r="AC83" s="149"/>
      <c r="AD83" s="149"/>
      <c r="AE83" s="149"/>
      <c r="AF83" s="145" t="str">
        <f t="shared" si="15"/>
        <v/>
      </c>
      <c r="AG83" s="151"/>
      <c r="AH83" s="146" t="str">
        <f t="shared" si="16"/>
        <v/>
      </c>
      <c r="AI83" s="151"/>
      <c r="AJ83" s="146" t="str">
        <f t="shared" si="17"/>
        <v/>
      </c>
      <c r="AK83" s="147" t="str">
        <f t="shared" si="18"/>
        <v/>
      </c>
      <c r="AL83" s="152" t="str">
        <f>IFERROR(IF(AND(AF82="Probabilidad",AF83="Probabilidad"),(AL82-(+AL82*AK83)),IF(AND(AF82="Impacto",AF83="Probabilidad"),(AL81-(+AL81*AK83)),IF(AF83="Impacto",AL82,""))),"")</f>
        <v/>
      </c>
      <c r="AM83" s="152" t="str">
        <f>IFERROR(IF(AND(AF82="Impacto",AF83="Impacto"),(AM82-(+AM82*AK83)),IF(AND(AF82="Probabilidad",AF83="Impacto"),(AM81-(+AM81*AK83)),IF(AF83="Probabilidad",AM82,""))),"")</f>
        <v/>
      </c>
      <c r="AN83" s="153"/>
      <c r="AO83" s="153"/>
      <c r="AP83" s="153"/>
      <c r="AQ83" s="153"/>
      <c r="AR83" s="1013"/>
      <c r="AS83" s="1036"/>
      <c r="AT83" s="1036"/>
      <c r="AU83" s="1033"/>
      <c r="AV83" s="1036"/>
      <c r="AW83" s="1036"/>
      <c r="AX83" s="1033"/>
      <c r="AY83" s="1033"/>
      <c r="AZ83" s="1033"/>
      <c r="BA83" s="1016"/>
      <c r="BB83" s="130"/>
      <c r="BC83" s="130"/>
      <c r="BD83" s="173" t="str">
        <f t="shared" si="19"/>
        <v/>
      </c>
      <c r="BE83" s="149"/>
      <c r="BF83" s="149"/>
      <c r="BG83" s="149"/>
      <c r="BH83" s="149"/>
      <c r="BI83" s="130"/>
      <c r="BJ83" s="130"/>
      <c r="BK83" s="130"/>
      <c r="BL83" s="130"/>
      <c r="BM83" s="155"/>
      <c r="BN83" s="155"/>
      <c r="BO83" s="155"/>
      <c r="BP83" s="155"/>
      <c r="BQ83" s="156"/>
      <c r="BR83" s="157"/>
      <c r="BS83" s="304"/>
      <c r="BT83" s="149"/>
      <c r="BU83" s="1051"/>
      <c r="BV83" s="995"/>
      <c r="BW83" s="995"/>
      <c r="BX83" s="998"/>
      <c r="BY83" s="998"/>
      <c r="BZ83" s="998"/>
    </row>
    <row r="84" spans="1:78" ht="16" x14ac:dyDescent="0.2">
      <c r="A84" s="1339"/>
      <c r="B84" s="1342"/>
      <c r="C84" s="1345"/>
      <c r="D84" s="1004"/>
      <c r="E84" s="1004"/>
      <c r="F84" s="1151"/>
      <c r="G84" s="1024"/>
      <c r="H84" s="1013"/>
      <c r="I84" s="1016"/>
      <c r="J84" s="1019"/>
      <c r="K84" s="1022"/>
      <c r="L84" s="1024"/>
      <c r="M84" s="1169"/>
      <c r="N84" s="1024"/>
      <c r="O84" s="1024"/>
      <c r="P84" s="1348"/>
      <c r="Q84" s="1134"/>
      <c r="R84" s="1016"/>
      <c r="S84" s="1027"/>
      <c r="T84" s="1016"/>
      <c r="U84" s="1027"/>
      <c r="V84" s="1016"/>
      <c r="W84" s="1027"/>
      <c r="X84" s="1030"/>
      <c r="Y84" s="1027"/>
      <c r="Z84" s="1027"/>
      <c r="AA84" s="1033"/>
      <c r="AB84" s="150">
        <v>4</v>
      </c>
      <c r="AC84" s="149"/>
      <c r="AD84" s="149"/>
      <c r="AE84" s="149"/>
      <c r="AF84" s="145" t="str">
        <f t="shared" si="15"/>
        <v/>
      </c>
      <c r="AG84" s="151"/>
      <c r="AH84" s="146" t="str">
        <f t="shared" si="16"/>
        <v/>
      </c>
      <c r="AI84" s="151"/>
      <c r="AJ84" s="146" t="str">
        <f t="shared" si="17"/>
        <v/>
      </c>
      <c r="AK84" s="147" t="str">
        <f t="shared" si="18"/>
        <v/>
      </c>
      <c r="AL84" s="152" t="str">
        <f>IFERROR(IF(AND(AF83="Probabilidad",AF84="Probabilidad"),(AL83-(+AL83*AK84)),IF(AND(AF83="Impacto",AF84="Probabilidad"),(AL82-(+AL82*AK84)),IF(AF84="Impacto",AL83,""))),"")</f>
        <v/>
      </c>
      <c r="AM84" s="152" t="str">
        <f>IFERROR(IF(AND(AF83="Impacto",AF84="Impacto"),(AM83-(+AM83*AK84)),IF(AND(AF83="Probabilidad",AF84="Impacto"),(AM82-(+AM82*AK84)),IF(AF84="Probabilidad",AM83,""))),"")</f>
        <v/>
      </c>
      <c r="AN84" s="153"/>
      <c r="AO84" s="153"/>
      <c r="AP84" s="153"/>
      <c r="AQ84" s="153"/>
      <c r="AR84" s="1013"/>
      <c r="AS84" s="1036"/>
      <c r="AT84" s="1036"/>
      <c r="AU84" s="1033"/>
      <c r="AV84" s="1036"/>
      <c r="AW84" s="1036"/>
      <c r="AX84" s="1033"/>
      <c r="AY84" s="1033"/>
      <c r="AZ84" s="1033"/>
      <c r="BA84" s="1016"/>
      <c r="BB84" s="130"/>
      <c r="BC84" s="130"/>
      <c r="BD84" s="173" t="str">
        <f t="shared" si="19"/>
        <v/>
      </c>
      <c r="BE84" s="149"/>
      <c r="BF84" s="149"/>
      <c r="BG84" s="149"/>
      <c r="BH84" s="149"/>
      <c r="BI84" s="130"/>
      <c r="BJ84" s="130"/>
      <c r="BK84" s="130"/>
      <c r="BL84" s="130"/>
      <c r="BM84" s="155"/>
      <c r="BN84" s="155"/>
      <c r="BO84" s="155"/>
      <c r="BP84" s="155"/>
      <c r="BQ84" s="156"/>
      <c r="BR84" s="157"/>
      <c r="BS84" s="304"/>
      <c r="BT84" s="149"/>
      <c r="BU84" s="1051"/>
      <c r="BV84" s="995"/>
      <c r="BW84" s="995"/>
      <c r="BX84" s="998"/>
      <c r="BY84" s="998"/>
      <c r="BZ84" s="998"/>
    </row>
    <row r="85" spans="1:78" ht="16" x14ac:dyDescent="0.2">
      <c r="A85" s="1339"/>
      <c r="B85" s="1342"/>
      <c r="C85" s="1345"/>
      <c r="D85" s="1004"/>
      <c r="E85" s="1004"/>
      <c r="F85" s="1151"/>
      <c r="G85" s="1024"/>
      <c r="H85" s="1013"/>
      <c r="I85" s="1016"/>
      <c r="J85" s="1019"/>
      <c r="K85" s="1022"/>
      <c r="L85" s="1024"/>
      <c r="M85" s="1169"/>
      <c r="N85" s="1024"/>
      <c r="O85" s="1024"/>
      <c r="P85" s="1348"/>
      <c r="Q85" s="1134"/>
      <c r="R85" s="1016"/>
      <c r="S85" s="1027"/>
      <c r="T85" s="1016"/>
      <c r="U85" s="1027"/>
      <c r="V85" s="1016"/>
      <c r="W85" s="1027"/>
      <c r="X85" s="1030"/>
      <c r="Y85" s="1027"/>
      <c r="Z85" s="1027"/>
      <c r="AA85" s="1033"/>
      <c r="AB85" s="150">
        <v>5</v>
      </c>
      <c r="AC85" s="149"/>
      <c r="AD85" s="149"/>
      <c r="AE85" s="149"/>
      <c r="AF85" s="145" t="str">
        <f t="shared" si="15"/>
        <v/>
      </c>
      <c r="AG85" s="151"/>
      <c r="AH85" s="146" t="str">
        <f t="shared" si="16"/>
        <v/>
      </c>
      <c r="AI85" s="151"/>
      <c r="AJ85" s="146" t="str">
        <f t="shared" si="17"/>
        <v/>
      </c>
      <c r="AK85" s="147" t="str">
        <f t="shared" si="18"/>
        <v/>
      </c>
      <c r="AL85" s="152" t="str">
        <f>IFERROR(IF(AND(AF84="Probabilidad",AF85="Probabilidad"),(AL84-(+AL84*AK85)),IF(AND(AF84="Impacto",AF85="Probabilidad"),(AL83-(+AL83*AK85)),IF(AF85="Impacto",AL84,""))),"")</f>
        <v/>
      </c>
      <c r="AM85" s="152" t="str">
        <f>IFERROR(IF(AND(AF84="Impacto",AF85="Impacto"),(AM84-(+AM84*AK85)),IF(AND(AF84="Probabilidad",AF85="Impacto"),(AM83-(+AM83*AK85)),IF(AF85="Probabilidad",AM84,""))),"")</f>
        <v/>
      </c>
      <c r="AN85" s="153"/>
      <c r="AO85" s="153"/>
      <c r="AP85" s="153"/>
      <c r="AQ85" s="153"/>
      <c r="AR85" s="1013"/>
      <c r="AS85" s="1036"/>
      <c r="AT85" s="1036"/>
      <c r="AU85" s="1033"/>
      <c r="AV85" s="1036"/>
      <c r="AW85" s="1036"/>
      <c r="AX85" s="1033"/>
      <c r="AY85" s="1033"/>
      <c r="AZ85" s="1033"/>
      <c r="BA85" s="1016"/>
      <c r="BB85" s="130"/>
      <c r="BC85" s="130"/>
      <c r="BD85" s="173" t="str">
        <f t="shared" si="19"/>
        <v/>
      </c>
      <c r="BE85" s="149"/>
      <c r="BF85" s="149"/>
      <c r="BG85" s="149"/>
      <c r="BH85" s="149"/>
      <c r="BI85" s="130"/>
      <c r="BJ85" s="130"/>
      <c r="BK85" s="130"/>
      <c r="BL85" s="130"/>
      <c r="BM85" s="155"/>
      <c r="BN85" s="155"/>
      <c r="BO85" s="155"/>
      <c r="BP85" s="155"/>
      <c r="BQ85" s="156"/>
      <c r="BR85" s="157"/>
      <c r="BS85" s="304"/>
      <c r="BT85" s="149"/>
      <c r="BU85" s="1051"/>
      <c r="BV85" s="995"/>
      <c r="BW85" s="995"/>
      <c r="BX85" s="998"/>
      <c r="BY85" s="998"/>
      <c r="BZ85" s="998"/>
    </row>
    <row r="86" spans="1:78" ht="17" thickBot="1" x14ac:dyDescent="0.25">
      <c r="A86" s="1340"/>
      <c r="B86" s="1343"/>
      <c r="C86" s="1346"/>
      <c r="D86" s="1005"/>
      <c r="E86" s="1005"/>
      <c r="F86" s="1152"/>
      <c r="G86" s="1025"/>
      <c r="H86" s="1014"/>
      <c r="I86" s="1017"/>
      <c r="J86" s="1020"/>
      <c r="K86" s="1023"/>
      <c r="L86" s="1025"/>
      <c r="M86" s="1170"/>
      <c r="N86" s="1025"/>
      <c r="O86" s="1025"/>
      <c r="P86" s="1349"/>
      <c r="Q86" s="1135"/>
      <c r="R86" s="1017"/>
      <c r="S86" s="1028"/>
      <c r="T86" s="1017"/>
      <c r="U86" s="1028"/>
      <c r="V86" s="1017"/>
      <c r="W86" s="1028"/>
      <c r="X86" s="1031"/>
      <c r="Y86" s="1028"/>
      <c r="Z86" s="1028"/>
      <c r="AA86" s="1034"/>
      <c r="AB86" s="162">
        <v>6</v>
      </c>
      <c r="AC86" s="160"/>
      <c r="AD86" s="160"/>
      <c r="AE86" s="160"/>
      <c r="AF86" s="175" t="str">
        <f t="shared" si="15"/>
        <v/>
      </c>
      <c r="AG86" s="163"/>
      <c r="AH86" s="161" t="str">
        <f t="shared" si="16"/>
        <v/>
      </c>
      <c r="AI86" s="163"/>
      <c r="AJ86" s="161" t="str">
        <f t="shared" si="17"/>
        <v/>
      </c>
      <c r="AK86" s="164" t="str">
        <f t="shared" si="18"/>
        <v/>
      </c>
      <c r="AL86" s="152" t="str">
        <f>IFERROR(IF(AND(AF85="Probabilidad",AF86="Probabilidad"),(AL85-(+AL85*AK86)),IF(AND(AF85="Impacto",AF86="Probabilidad"),(AL84-(+AL84*AK86)),IF(AF86="Impacto",AL85,""))),"")</f>
        <v/>
      </c>
      <c r="AM86" s="152" t="str">
        <f>IFERROR(IF(AND(AF85="Impacto",AF86="Impacto"),(AM85-(+AM85*AK86)),IF(AND(AF85="Probabilidad",AF86="Impacto"),(AM84-(+AM84*AK86)),IF(AF86="Probabilidad",AM85,""))),"")</f>
        <v/>
      </c>
      <c r="AN86" s="51"/>
      <c r="AO86" s="51"/>
      <c r="AP86" s="51"/>
      <c r="AQ86" s="51"/>
      <c r="AR86" s="1014"/>
      <c r="AS86" s="1037"/>
      <c r="AT86" s="1037"/>
      <c r="AU86" s="1034"/>
      <c r="AV86" s="1037"/>
      <c r="AW86" s="1037"/>
      <c r="AX86" s="1034"/>
      <c r="AY86" s="1034"/>
      <c r="AZ86" s="1034"/>
      <c r="BA86" s="1017"/>
      <c r="BB86" s="167"/>
      <c r="BC86" s="167"/>
      <c r="BD86" s="176" t="str">
        <f t="shared" si="19"/>
        <v/>
      </c>
      <c r="BE86" s="160"/>
      <c r="BF86" s="160"/>
      <c r="BG86" s="160"/>
      <c r="BH86" s="160"/>
      <c r="BI86" s="167"/>
      <c r="BJ86" s="167"/>
      <c r="BK86" s="167"/>
      <c r="BL86" s="167"/>
      <c r="BM86" s="168"/>
      <c r="BN86" s="168"/>
      <c r="BO86" s="168"/>
      <c r="BP86" s="168"/>
      <c r="BQ86" s="169"/>
      <c r="BR86" s="170"/>
      <c r="BS86" s="711"/>
      <c r="BT86" s="160"/>
      <c r="BU86" s="1052"/>
      <c r="BV86" s="996"/>
      <c r="BW86" s="996"/>
      <c r="BX86" s="999"/>
      <c r="BY86" s="999"/>
      <c r="BZ86" s="999"/>
    </row>
    <row r="87" spans="1:78" ht="95.25" customHeight="1" x14ac:dyDescent="0.2">
      <c r="A87" s="1063" t="s">
        <v>929</v>
      </c>
      <c r="B87" s="1239" t="s">
        <v>207</v>
      </c>
      <c r="C87" s="1069" t="s">
        <v>930</v>
      </c>
      <c r="D87" s="1000" t="s">
        <v>2388</v>
      </c>
      <c r="E87" s="1003" t="s">
        <v>931</v>
      </c>
      <c r="F87" s="1006">
        <v>1</v>
      </c>
      <c r="G87" s="994" t="s">
        <v>932</v>
      </c>
      <c r="H87" s="1012"/>
      <c r="I87" s="1015"/>
      <c r="J87" s="1018" t="s">
        <v>2510</v>
      </c>
      <c r="K87" s="1012" t="s">
        <v>313</v>
      </c>
      <c r="L87" s="994" t="s">
        <v>314</v>
      </c>
      <c r="M87" s="1038" t="s">
        <v>2511</v>
      </c>
      <c r="N87" s="994"/>
      <c r="O87" s="994"/>
      <c r="P87" s="1075"/>
      <c r="Q87" s="1133"/>
      <c r="R87" s="1015" t="s">
        <v>250</v>
      </c>
      <c r="S87" s="1026">
        <f>IF(R87="Muy Alta",100%,IF(R87="Alta",80%,IF(R87="Media",60%,IF(R87="Baja",40%,IF(R87="Muy Baja",20%,"")))))</f>
        <v>0.4</v>
      </c>
      <c r="T87" s="1015"/>
      <c r="U87" s="1026" t="str">
        <f>IF(T87="Catastrófico",100%,IF(T87="Mayor",80%,IF(T87="Moderado",60%,IF(T87="Menor",40%,IF(T87="Leve",20%,"")))))</f>
        <v/>
      </c>
      <c r="V87" s="1015" t="s">
        <v>218</v>
      </c>
      <c r="W87" s="1026">
        <f>IF(V87="Catastrófico",100%,IF(V87="Mayor",80%,IF(V87="Moderado",60%,IF(V87="Menor",40%,IF(V87="Leve",20%,"")))))</f>
        <v>0.6</v>
      </c>
      <c r="X87" s="1029" t="str">
        <f>IF(Y87=100%,"Catastrófico",IF(Y87=80%,"Mayor",IF(Y87=60%,"Moderado",IF(Y87=40%,"Menor",IF(Y87=20%,"Leve","")))))</f>
        <v>Moderado</v>
      </c>
      <c r="Y87" s="1026">
        <f>IF(AND(U87="",W87=""),"",MAX(U87,W87))</f>
        <v>0.6</v>
      </c>
      <c r="Z87" s="1026" t="str">
        <f>CONCATENATE(R87,X87)</f>
        <v>BajaModerado</v>
      </c>
      <c r="AA87" s="1032" t="str">
        <f>IF(Z87="Muy AltaLeve","Alto",IF(Z87="Muy AltaMenor","Alto",IF(Z87="Muy AltaModerado","Alto",IF(Z87="Muy AltaMayor","Alto",IF(Z87="Muy AltaCatastrófico","Extremo",IF(Z87="AltaLeve","Moderado",IF(Z87="AltaMenor","Moderado",IF(Z87="AltaModerado","Alto",IF(Z87="AltaMayor","Alto",IF(Z87="AltaCatastrófico","Extremo",IF(Z87="MediaLeve","Moderado",IF(Z87="MediaMenor","Moderado",IF(Z87="MediaModerado","Moderado",IF(Z87="MediaMayor","Alto",IF(Z87="MediaCatastrófico","Extremo",IF(Z87="BajaLeve","Bajo",IF(Z87="BajaMenor","Moderado",IF(Z87="BajaModerado","Moderado",IF(Z87="BajaMayor","Alto",IF(Z87="BajaCatastrófico","Extremo",IF(Z87="Muy BajaLeve","Bajo",IF(Z87="Muy BajaMenor","Bajo",IF(Z87="Muy BajaModerado","Moderado",IF(Z87="Muy BajaMayor","Alto",IF(Z87="Muy BajaCatastrófico","Extremo","")))))))))))))))))))))))))</f>
        <v>Moderado</v>
      </c>
      <c r="AB87" s="97">
        <v>1</v>
      </c>
      <c r="AC87" s="607" t="s">
        <v>2512</v>
      </c>
      <c r="AD87" s="9" t="s">
        <v>277</v>
      </c>
      <c r="AE87" s="607" t="s">
        <v>2513</v>
      </c>
      <c r="AF87" s="99" t="str">
        <f t="shared" ref="AF87:AF146" si="20">IF(OR(AG87="Preventivo",AG87="Detectivo"),"Probabilidad",IF(AG87="Correctivo","Impacto",""))</f>
        <v>Probabilidad</v>
      </c>
      <c r="AG87" s="10" t="s">
        <v>221</v>
      </c>
      <c r="AH87" s="14">
        <f t="shared" ref="AH87:AH146" si="21">IF(AG87="","",IF(AG87="Preventivo",25%,IF(AG87="Detectivo",15%,IF(AG87="Correctivo",10%))))</f>
        <v>0.25</v>
      </c>
      <c r="AI87" s="10" t="s">
        <v>222</v>
      </c>
      <c r="AJ87" s="14">
        <f t="shared" ref="AJ87:AJ146" si="22">IF(AI87="Automático",25%,IF(AI87="Manual",15%,""))</f>
        <v>0.15</v>
      </c>
      <c r="AK87" s="101">
        <f t="shared" ref="AK87:AK146" si="23">IF(OR(AH87="",AJ87=""),"",AH87+AJ87)</f>
        <v>0.4</v>
      </c>
      <c r="AL87" s="100">
        <f>IFERROR(IF(AF87="Probabilidad",(S87-(+S87*AK87)),IF(AF87="Impacto",S87,"")),"")</f>
        <v>0.24</v>
      </c>
      <c r="AM87" s="100">
        <f>IFERROR(IF(AF87="Impacto",(Y87-(+Y87*AK87)),IF(AF87="Probabilidad",Y87,"")),"")</f>
        <v>0.6</v>
      </c>
      <c r="AN87" s="50" t="s">
        <v>223</v>
      </c>
      <c r="AO87" s="50" t="s">
        <v>291</v>
      </c>
      <c r="AP87" s="50" t="s">
        <v>225</v>
      </c>
      <c r="AQ87" s="50" t="s">
        <v>226</v>
      </c>
      <c r="AR87" s="1193" t="s">
        <v>2514</v>
      </c>
      <c r="AS87" s="1035">
        <f>S87</f>
        <v>0.4</v>
      </c>
      <c r="AT87" s="1035">
        <f>IF(AL87="","",MIN(AL87:AL92))</f>
        <v>0.11759999999999998</v>
      </c>
      <c r="AU87" s="1032" t="str">
        <f>IFERROR(IF(AT87="","",IF(AT87&lt;=0.2,"Muy Baja",IF(AT87&lt;=0.4,"Baja",IF(AT87&lt;=0.6,"Media",IF(AT87&lt;=0.8,"Alta","Muy Alta"))))),"")</f>
        <v>Muy Baja</v>
      </c>
      <c r="AV87" s="1035">
        <f>Y87</f>
        <v>0.6</v>
      </c>
      <c r="AW87" s="1035">
        <f>IF(AM87="","",MIN(AM87:AM92))</f>
        <v>0.6</v>
      </c>
      <c r="AX87" s="1032" t="str">
        <f>IFERROR(IF(AW87="","",IF(AW87&lt;=0.2,"Leve",IF(AW87&lt;=0.4,"Menor",IF(AW87&lt;=0.6,"Moderado",IF(AW87&lt;=0.8,"Mayor","Catastrófico"))))),"")</f>
        <v>Moderado</v>
      </c>
      <c r="AY87" s="1032" t="str">
        <f>AA87</f>
        <v>Moderado</v>
      </c>
      <c r="AZ87" s="1032" t="str">
        <f>IFERROR(IF(OR(AND(AU87="Muy Baja",AX87="Leve"),AND(AU87="Muy Baja",AX87="Menor"),AND(AU87="Baja",AX87="Leve")),"Bajo",IF(OR(AND(AU87="Muy baja",AX87="Moderado"),AND(AU87="Baja",AX87="Menor"),AND(AU87="Baja",AX87="Moderado"),AND(AU87="Media",AX87="Leve"),AND(AU87="Media",AX87="Menor"),AND(AU87="Media",AX87="Moderado"),AND(AU87="Alta",AX87="Leve"),AND(AU87="Alta",AX87="Menor")),"Moderado",IF(OR(AND(AU87="Muy Baja",AX87="Mayor"),AND(AU87="Baja",AX87="Mayor"),AND(AU87="Media",AX87="Mayor"),AND(AU87="Alta",AX87="Moderado"),AND(AU87="Alta",AX87="Mayor"),AND(AU87="Muy Alta",AX87="Leve"),AND(AU87="Muy Alta",AX87="Menor"),AND(AU87="Muy Alta",AX87="Moderado"),AND(AU87="Muy Alta",AX87="Mayor")),"Alto",IF(OR(AND(AU87="Muy Baja",AX87="Catastrófico"),AND(AU87="Baja",AX87="Catastrófico"),AND(AU87="Media",AX87="Catastrófico"),AND(AU87="Alta",AX87="Catastrófico"),AND(AU87="Muy Alta",AX87="Catastrófico")),"Extremo","")))),"")</f>
        <v>Moderado</v>
      </c>
      <c r="BA87" s="1015" t="s">
        <v>228</v>
      </c>
      <c r="BB87" s="130" t="s">
        <v>2515</v>
      </c>
      <c r="BC87" s="130" t="s">
        <v>2516</v>
      </c>
      <c r="BD87" s="103">
        <f t="shared" si="19"/>
        <v>9</v>
      </c>
      <c r="BE87" s="9">
        <v>0</v>
      </c>
      <c r="BF87" s="9">
        <v>3</v>
      </c>
      <c r="BG87" s="9">
        <v>3</v>
      </c>
      <c r="BH87" s="9">
        <v>3</v>
      </c>
      <c r="BI87" s="599" t="s">
        <v>2517</v>
      </c>
      <c r="BJ87" s="599" t="s">
        <v>2518</v>
      </c>
      <c r="BK87" s="832"/>
      <c r="BL87" s="833"/>
      <c r="BM87" s="732"/>
      <c r="BN87" s="48"/>
      <c r="BO87" s="48"/>
      <c r="BP87" s="48"/>
      <c r="BQ87" s="104"/>
      <c r="BR87" s="128"/>
      <c r="BS87" s="710"/>
      <c r="BT87" s="831"/>
      <c r="BU87" s="1050"/>
      <c r="BV87" s="994"/>
      <c r="BW87" s="994"/>
      <c r="BX87" s="997"/>
      <c r="BY87" s="997"/>
      <c r="BZ87" s="997"/>
    </row>
    <row r="88" spans="1:78" ht="96" x14ac:dyDescent="0.2">
      <c r="A88" s="1064"/>
      <c r="B88" s="1220"/>
      <c r="C88" s="1070"/>
      <c r="D88" s="1001"/>
      <c r="E88" s="1004"/>
      <c r="F88" s="1007"/>
      <c r="G88" s="1024"/>
      <c r="H88" s="1013"/>
      <c r="I88" s="1016"/>
      <c r="J88" s="1019"/>
      <c r="K88" s="1013"/>
      <c r="L88" s="1024"/>
      <c r="M88" s="1039"/>
      <c r="N88" s="1024"/>
      <c r="O88" s="1024"/>
      <c r="P88" s="1076"/>
      <c r="Q88" s="1134"/>
      <c r="R88" s="1016"/>
      <c r="S88" s="1027"/>
      <c r="T88" s="1016"/>
      <c r="U88" s="1027"/>
      <c r="V88" s="1016"/>
      <c r="W88" s="1027"/>
      <c r="X88" s="1030"/>
      <c r="Y88" s="1027"/>
      <c r="Z88" s="1027"/>
      <c r="AA88" s="1033"/>
      <c r="AB88" s="150">
        <v>2</v>
      </c>
      <c r="AC88" s="301" t="s">
        <v>2519</v>
      </c>
      <c r="AD88" s="149" t="s">
        <v>277</v>
      </c>
      <c r="AE88" s="301" t="s">
        <v>2520</v>
      </c>
      <c r="AF88" s="145" t="str">
        <f t="shared" si="20"/>
        <v>Probabilidad</v>
      </c>
      <c r="AG88" s="151" t="s">
        <v>281</v>
      </c>
      <c r="AH88" s="146">
        <f t="shared" si="21"/>
        <v>0.15</v>
      </c>
      <c r="AI88" s="151" t="s">
        <v>222</v>
      </c>
      <c r="AJ88" s="146">
        <f t="shared" si="22"/>
        <v>0.15</v>
      </c>
      <c r="AK88" s="147">
        <f t="shared" si="23"/>
        <v>0.3</v>
      </c>
      <c r="AL88" s="152">
        <f>IFERROR(IF(AND(AF87="Probabilidad",AF88="Probabilidad"),(AL87-(+AL87*AK88)),IF(AF88="Probabilidad",(S87-(+S87*AK88)),IF(AF88="Impacto",AL87,""))),"")</f>
        <v>0.16799999999999998</v>
      </c>
      <c r="AM88" s="152">
        <f>IFERROR(IF(AND(AF87="Impacto",AF88="Impacto"),(AM87-(+AM87*AK88)),IF(AF88="Impacto",(Y87-(+Y87*AK88)),IF(AF88="Probabilidad",AM87,""))),"")</f>
        <v>0.6</v>
      </c>
      <c r="AN88" s="153" t="s">
        <v>223</v>
      </c>
      <c r="AO88" s="153" t="s">
        <v>291</v>
      </c>
      <c r="AP88" s="153" t="s">
        <v>225</v>
      </c>
      <c r="AQ88" s="153" t="s">
        <v>226</v>
      </c>
      <c r="AR88" s="1013"/>
      <c r="AS88" s="1036"/>
      <c r="AT88" s="1036"/>
      <c r="AU88" s="1033"/>
      <c r="AV88" s="1036"/>
      <c r="AW88" s="1036"/>
      <c r="AX88" s="1033"/>
      <c r="AY88" s="1033"/>
      <c r="AZ88" s="1033"/>
      <c r="BA88" s="1016"/>
      <c r="BB88" s="130"/>
      <c r="BC88" s="130"/>
      <c r="BD88" s="173" t="str">
        <f t="shared" si="19"/>
        <v/>
      </c>
      <c r="BE88" s="149"/>
      <c r="BF88" s="149"/>
      <c r="BG88" s="149"/>
      <c r="BH88" s="149"/>
      <c r="BI88" s="599"/>
      <c r="BJ88" s="599"/>
      <c r="BK88" s="130"/>
      <c r="BL88" s="130"/>
      <c r="BM88" s="155"/>
      <c r="BN88" s="155"/>
      <c r="BO88" s="155"/>
      <c r="BP88" s="155"/>
      <c r="BQ88" s="156"/>
      <c r="BR88" s="157"/>
      <c r="BS88" s="304"/>
      <c r="BT88" s="831"/>
      <c r="BU88" s="1051"/>
      <c r="BV88" s="995"/>
      <c r="BW88" s="995"/>
      <c r="BX88" s="998"/>
      <c r="BY88" s="998"/>
      <c r="BZ88" s="998"/>
    </row>
    <row r="89" spans="1:78" ht="72" x14ac:dyDescent="0.2">
      <c r="A89" s="1064"/>
      <c r="B89" s="1220"/>
      <c r="C89" s="1070"/>
      <c r="D89" s="1001"/>
      <c r="E89" s="1004"/>
      <c r="F89" s="1007"/>
      <c r="G89" s="1024"/>
      <c r="H89" s="1013"/>
      <c r="I89" s="1016"/>
      <c r="J89" s="1019"/>
      <c r="K89" s="1013"/>
      <c r="L89" s="1024"/>
      <c r="M89" s="1039"/>
      <c r="N89" s="1024"/>
      <c r="O89" s="1024"/>
      <c r="P89" s="1076"/>
      <c r="Q89" s="1134"/>
      <c r="R89" s="1016"/>
      <c r="S89" s="1027"/>
      <c r="T89" s="1016"/>
      <c r="U89" s="1027"/>
      <c r="V89" s="1016"/>
      <c r="W89" s="1027"/>
      <c r="X89" s="1030"/>
      <c r="Y89" s="1027"/>
      <c r="Z89" s="1027"/>
      <c r="AA89" s="1033"/>
      <c r="AB89" s="150">
        <v>3</v>
      </c>
      <c r="AC89" s="301" t="s">
        <v>2521</v>
      </c>
      <c r="AD89" s="28" t="s">
        <v>277</v>
      </c>
      <c r="AE89" s="301" t="s">
        <v>2522</v>
      </c>
      <c r="AF89" s="145" t="str">
        <f t="shared" si="20"/>
        <v>Probabilidad</v>
      </c>
      <c r="AG89" s="151" t="s">
        <v>281</v>
      </c>
      <c r="AH89" s="146">
        <f t="shared" si="21"/>
        <v>0.15</v>
      </c>
      <c r="AI89" s="151" t="s">
        <v>222</v>
      </c>
      <c r="AJ89" s="146">
        <f t="shared" si="22"/>
        <v>0.15</v>
      </c>
      <c r="AK89" s="147">
        <f t="shared" si="23"/>
        <v>0.3</v>
      </c>
      <c r="AL89" s="152">
        <f>IFERROR(IF(AND(AF88="Probabilidad",AF89="Probabilidad"),(AL88-(+AL88*AK89)),IF(AND(AF88="Impacto",AF89="Probabilidad"),(AL87-(+AL87*AK89)),IF(AF89="Impacto",AL88,""))),"")</f>
        <v>0.11759999999999998</v>
      </c>
      <c r="AM89" s="152">
        <f>IFERROR(IF(AND(AF88="Impacto",AF89="Impacto"),(AM88-(+AM88*AK89)),IF(AND(AF88="Probabilidad",AF89="Impacto"),(AM87-(+AM87*AK89)),IF(AF89="Probabilidad",AM88,""))),"")</f>
        <v>0.6</v>
      </c>
      <c r="AN89" s="153" t="s">
        <v>223</v>
      </c>
      <c r="AO89" s="153" t="s">
        <v>245</v>
      </c>
      <c r="AP89" s="153" t="s">
        <v>225</v>
      </c>
      <c r="AQ89" s="153" t="s">
        <v>226</v>
      </c>
      <c r="AR89" s="1013"/>
      <c r="AS89" s="1036"/>
      <c r="AT89" s="1036"/>
      <c r="AU89" s="1033"/>
      <c r="AV89" s="1036"/>
      <c r="AW89" s="1036"/>
      <c r="AX89" s="1033"/>
      <c r="AY89" s="1033"/>
      <c r="AZ89" s="1033"/>
      <c r="BA89" s="1016"/>
      <c r="BB89" s="130"/>
      <c r="BC89" s="130"/>
      <c r="BD89" s="173" t="str">
        <f t="shared" si="19"/>
        <v/>
      </c>
      <c r="BE89" s="149"/>
      <c r="BF89" s="149"/>
      <c r="BG89" s="149"/>
      <c r="BH89" s="149"/>
      <c r="BI89" s="130"/>
      <c r="BJ89" s="130"/>
      <c r="BK89" s="130"/>
      <c r="BL89" s="130"/>
      <c r="BM89" s="155"/>
      <c r="BN89" s="155"/>
      <c r="BO89" s="155"/>
      <c r="BP89" s="155"/>
      <c r="BQ89" s="156"/>
      <c r="BR89" s="157"/>
      <c r="BS89" s="304"/>
      <c r="BT89" s="831"/>
      <c r="BU89" s="1051"/>
      <c r="BV89" s="995"/>
      <c r="BW89" s="995"/>
      <c r="BX89" s="998"/>
      <c r="BY89" s="998"/>
      <c r="BZ89" s="998"/>
    </row>
    <row r="90" spans="1:78" ht="16" x14ac:dyDescent="0.2">
      <c r="A90" s="1064"/>
      <c r="B90" s="1220"/>
      <c r="C90" s="1070"/>
      <c r="D90" s="1001"/>
      <c r="E90" s="1004"/>
      <c r="F90" s="1007"/>
      <c r="G90" s="1024"/>
      <c r="H90" s="1013"/>
      <c r="I90" s="1016"/>
      <c r="J90" s="1019"/>
      <c r="K90" s="1013"/>
      <c r="L90" s="1024"/>
      <c r="M90" s="1039"/>
      <c r="N90" s="1024"/>
      <c r="O90" s="1024"/>
      <c r="P90" s="1076"/>
      <c r="Q90" s="1134"/>
      <c r="R90" s="1016"/>
      <c r="S90" s="1027"/>
      <c r="T90" s="1016"/>
      <c r="U90" s="1027"/>
      <c r="V90" s="1016"/>
      <c r="W90" s="1027"/>
      <c r="X90" s="1030"/>
      <c r="Y90" s="1027"/>
      <c r="Z90" s="1027"/>
      <c r="AA90" s="1033"/>
      <c r="AB90" s="150">
        <v>4</v>
      </c>
      <c r="AC90" s="301"/>
      <c r="AD90" s="149"/>
      <c r="AE90" s="301"/>
      <c r="AF90" s="145" t="str">
        <f t="shared" si="20"/>
        <v/>
      </c>
      <c r="AG90" s="151"/>
      <c r="AH90" s="146" t="str">
        <f t="shared" si="21"/>
        <v/>
      </c>
      <c r="AI90" s="151"/>
      <c r="AJ90" s="146" t="str">
        <f t="shared" si="22"/>
        <v/>
      </c>
      <c r="AK90" s="147" t="str">
        <f t="shared" si="23"/>
        <v/>
      </c>
      <c r="AL90" s="152" t="str">
        <f>IFERROR(IF(AND(AF89="Probabilidad",AF90="Probabilidad"),(AL89-(+AL89*AK90)),IF(AND(AF89="Impacto",AF90="Probabilidad"),(AL88-(+AL88*AK90)),IF(AF90="Impacto",AL89,""))),"")</f>
        <v/>
      </c>
      <c r="AM90" s="152" t="str">
        <f>IFERROR(IF(AND(AF89="Impacto",AF90="Impacto"),(AM89-(+AM89*AK90)),IF(AND(AF89="Probabilidad",AF90="Impacto"),(AM88-(+AM88*AK90)),IF(AF90="Probabilidad",AM89,""))),"")</f>
        <v/>
      </c>
      <c r="AN90" s="153"/>
      <c r="AO90" s="153"/>
      <c r="AP90" s="153"/>
      <c r="AQ90" s="153"/>
      <c r="AR90" s="1013"/>
      <c r="AS90" s="1036"/>
      <c r="AT90" s="1036"/>
      <c r="AU90" s="1033"/>
      <c r="AV90" s="1036"/>
      <c r="AW90" s="1036"/>
      <c r="AX90" s="1033"/>
      <c r="AY90" s="1033"/>
      <c r="AZ90" s="1033"/>
      <c r="BA90" s="1016"/>
      <c r="BB90" s="130"/>
      <c r="BC90" s="130"/>
      <c r="BD90" s="173" t="str">
        <f t="shared" si="19"/>
        <v/>
      </c>
      <c r="BE90" s="149"/>
      <c r="BF90" s="149"/>
      <c r="BG90" s="149"/>
      <c r="BH90" s="149"/>
      <c r="BI90" s="130"/>
      <c r="BJ90" s="130"/>
      <c r="BK90" s="130"/>
      <c r="BL90" s="130"/>
      <c r="BM90" s="155"/>
      <c r="BN90" s="155"/>
      <c r="BO90" s="155"/>
      <c r="BP90" s="155"/>
      <c r="BQ90" s="156"/>
      <c r="BR90" s="157"/>
      <c r="BS90" s="304"/>
      <c r="BT90" s="149"/>
      <c r="BU90" s="1051"/>
      <c r="BV90" s="995"/>
      <c r="BW90" s="995"/>
      <c r="BX90" s="998"/>
      <c r="BY90" s="998"/>
      <c r="BZ90" s="998"/>
    </row>
    <row r="91" spans="1:78" ht="16" x14ac:dyDescent="0.2">
      <c r="A91" s="1064"/>
      <c r="B91" s="1220"/>
      <c r="C91" s="1070"/>
      <c r="D91" s="1001"/>
      <c r="E91" s="1004"/>
      <c r="F91" s="1007"/>
      <c r="G91" s="1024"/>
      <c r="H91" s="1013"/>
      <c r="I91" s="1016"/>
      <c r="J91" s="1019"/>
      <c r="K91" s="1013"/>
      <c r="L91" s="1024"/>
      <c r="M91" s="1039"/>
      <c r="N91" s="1024"/>
      <c r="O91" s="1024"/>
      <c r="P91" s="1076"/>
      <c r="Q91" s="1134"/>
      <c r="R91" s="1016"/>
      <c r="S91" s="1027"/>
      <c r="T91" s="1016"/>
      <c r="U91" s="1027"/>
      <c r="V91" s="1016"/>
      <c r="W91" s="1027"/>
      <c r="X91" s="1030"/>
      <c r="Y91" s="1027"/>
      <c r="Z91" s="1027"/>
      <c r="AA91" s="1033"/>
      <c r="AB91" s="150">
        <v>5</v>
      </c>
      <c r="AC91" s="301"/>
      <c r="AD91" s="149"/>
      <c r="AE91" s="301"/>
      <c r="AF91" s="145" t="str">
        <f t="shared" si="20"/>
        <v/>
      </c>
      <c r="AG91" s="151"/>
      <c r="AH91" s="146" t="str">
        <f t="shared" si="21"/>
        <v/>
      </c>
      <c r="AI91" s="151"/>
      <c r="AJ91" s="146" t="str">
        <f t="shared" si="22"/>
        <v/>
      </c>
      <c r="AK91" s="147" t="str">
        <f t="shared" si="23"/>
        <v/>
      </c>
      <c r="AL91" s="152" t="str">
        <f>IFERROR(IF(AND(AF90="Probabilidad",AF91="Probabilidad"),(AL90-(+AL90*AK91)),IF(AND(AF90="Impacto",AF91="Probabilidad"),(AL89-(+AL89*AK91)),IF(AF91="Impacto",AL90,""))),"")</f>
        <v/>
      </c>
      <c r="AM91" s="152" t="str">
        <f>IFERROR(IF(AND(AF90="Impacto",AF91="Impacto"),(AM90-(+AM90*AK91)),IF(AND(AF90="Probabilidad",AF91="Impacto"),(AM89-(+AM89*AK91)),IF(AF91="Probabilidad",AM90,""))),"")</f>
        <v/>
      </c>
      <c r="AN91" s="153"/>
      <c r="AO91" s="153"/>
      <c r="AP91" s="153"/>
      <c r="AQ91" s="153"/>
      <c r="AR91" s="1013"/>
      <c r="AS91" s="1036"/>
      <c r="AT91" s="1036"/>
      <c r="AU91" s="1033"/>
      <c r="AV91" s="1036"/>
      <c r="AW91" s="1036"/>
      <c r="AX91" s="1033"/>
      <c r="AY91" s="1033"/>
      <c r="AZ91" s="1033"/>
      <c r="BA91" s="1016"/>
      <c r="BB91" s="130"/>
      <c r="BC91" s="130"/>
      <c r="BD91" s="173" t="str">
        <f t="shared" si="19"/>
        <v/>
      </c>
      <c r="BE91" s="149"/>
      <c r="BF91" s="149"/>
      <c r="BG91" s="149"/>
      <c r="BH91" s="149"/>
      <c r="BI91" s="130"/>
      <c r="BJ91" s="130"/>
      <c r="BK91" s="130"/>
      <c r="BL91" s="130"/>
      <c r="BM91" s="155"/>
      <c r="BN91" s="155"/>
      <c r="BO91" s="155"/>
      <c r="BP91" s="155"/>
      <c r="BQ91" s="156"/>
      <c r="BR91" s="157"/>
      <c r="BS91" s="304"/>
      <c r="BT91" s="149"/>
      <c r="BU91" s="1051"/>
      <c r="BV91" s="995"/>
      <c r="BW91" s="995"/>
      <c r="BX91" s="998"/>
      <c r="BY91" s="998"/>
      <c r="BZ91" s="998"/>
    </row>
    <row r="92" spans="1:78" ht="17" thickBot="1" x14ac:dyDescent="0.25">
      <c r="A92" s="1064"/>
      <c r="B92" s="1220"/>
      <c r="C92" s="1070"/>
      <c r="D92" s="1002"/>
      <c r="E92" s="1005"/>
      <c r="F92" s="1008"/>
      <c r="G92" s="1025"/>
      <c r="H92" s="1014"/>
      <c r="I92" s="1017"/>
      <c r="J92" s="1020"/>
      <c r="K92" s="1014"/>
      <c r="L92" s="1025"/>
      <c r="M92" s="1040"/>
      <c r="N92" s="1025"/>
      <c r="O92" s="1025"/>
      <c r="P92" s="1077"/>
      <c r="Q92" s="1135"/>
      <c r="R92" s="1017"/>
      <c r="S92" s="1028"/>
      <c r="T92" s="1017"/>
      <c r="U92" s="1028"/>
      <c r="V92" s="1017"/>
      <c r="W92" s="1028"/>
      <c r="X92" s="1031"/>
      <c r="Y92" s="1028"/>
      <c r="Z92" s="1028"/>
      <c r="AA92" s="1034"/>
      <c r="AB92" s="162">
        <v>6</v>
      </c>
      <c r="AC92" s="611"/>
      <c r="AD92" s="160"/>
      <c r="AE92" s="611"/>
      <c r="AF92" s="175" t="str">
        <f t="shared" si="20"/>
        <v/>
      </c>
      <c r="AG92" s="163"/>
      <c r="AH92" s="161" t="str">
        <f t="shared" si="21"/>
        <v/>
      </c>
      <c r="AI92" s="163"/>
      <c r="AJ92" s="161" t="str">
        <f t="shared" si="22"/>
        <v/>
      </c>
      <c r="AK92" s="164" t="str">
        <f t="shared" si="23"/>
        <v/>
      </c>
      <c r="AL92" s="152" t="str">
        <f>IFERROR(IF(AND(AF91="Probabilidad",AF92="Probabilidad"),(AL91-(+AL91*AK92)),IF(AND(AF91="Impacto",AF92="Probabilidad"),(AL90-(+AL90*AK92)),IF(AF92="Impacto",AL91,""))),"")</f>
        <v/>
      </c>
      <c r="AM92" s="152" t="str">
        <f>IFERROR(IF(AND(AF91="Impacto",AF92="Impacto"),(AM91-(+AM91*AK92)),IF(AND(AF91="Probabilidad",AF92="Impacto"),(AM90-(+AM90*AK92)),IF(AF92="Probabilidad",AM91,""))),"")</f>
        <v/>
      </c>
      <c r="AN92" s="51"/>
      <c r="AO92" s="51"/>
      <c r="AP92" s="51"/>
      <c r="AQ92" s="51"/>
      <c r="AR92" s="1014"/>
      <c r="AS92" s="1037"/>
      <c r="AT92" s="1037"/>
      <c r="AU92" s="1034"/>
      <c r="AV92" s="1037"/>
      <c r="AW92" s="1037"/>
      <c r="AX92" s="1034"/>
      <c r="AY92" s="1034"/>
      <c r="AZ92" s="1034"/>
      <c r="BA92" s="1017"/>
      <c r="BB92" s="167"/>
      <c r="BC92" s="167"/>
      <c r="BD92" s="176" t="str">
        <f t="shared" si="19"/>
        <v/>
      </c>
      <c r="BE92" s="160"/>
      <c r="BF92" s="160"/>
      <c r="BG92" s="160"/>
      <c r="BH92" s="160"/>
      <c r="BI92" s="167"/>
      <c r="BJ92" s="167"/>
      <c r="BK92" s="167"/>
      <c r="BL92" s="167"/>
      <c r="BM92" s="168"/>
      <c r="BN92" s="168"/>
      <c r="BO92" s="168"/>
      <c r="BP92" s="168"/>
      <c r="BQ92" s="169"/>
      <c r="BR92" s="170"/>
      <c r="BS92" s="711"/>
      <c r="BT92" s="160"/>
      <c r="BU92" s="1052"/>
      <c r="BV92" s="996"/>
      <c r="BW92" s="996"/>
      <c r="BX92" s="999"/>
      <c r="BY92" s="999"/>
      <c r="BZ92" s="999"/>
    </row>
    <row r="93" spans="1:78" ht="126" customHeight="1" x14ac:dyDescent="0.2">
      <c r="A93" s="1064"/>
      <c r="B93" s="1220"/>
      <c r="C93" s="1070"/>
      <c r="D93" s="1000" t="s">
        <v>2388</v>
      </c>
      <c r="E93" s="1003" t="s">
        <v>931</v>
      </c>
      <c r="F93" s="1006">
        <v>2</v>
      </c>
      <c r="G93" s="994" t="s">
        <v>1305</v>
      </c>
      <c r="H93" s="1012"/>
      <c r="I93" s="1015"/>
      <c r="J93" s="1018" t="s">
        <v>2523</v>
      </c>
      <c r="K93" s="1021" t="s">
        <v>213</v>
      </c>
      <c r="L93" s="994" t="s">
        <v>314</v>
      </c>
      <c r="M93" s="1038" t="s">
        <v>2524</v>
      </c>
      <c r="N93" s="994"/>
      <c r="O93" s="994"/>
      <c r="P93" s="1075"/>
      <c r="Q93" s="1133"/>
      <c r="R93" s="1015" t="s">
        <v>340</v>
      </c>
      <c r="S93" s="1026">
        <f>IF(R93="Muy Alta",100%,IF(R93="Alta",80%,IF(R93="Media",60%,IF(R93="Baja",40%,IF(R93="Muy Baja",20%,"")))))</f>
        <v>0.8</v>
      </c>
      <c r="T93" s="1015"/>
      <c r="U93" s="1026" t="str">
        <f>IF(T93="Catastrófico",100%,IF(T93="Mayor",80%,IF(T93="Moderado",60%,IF(T93="Menor",40%,IF(T93="Leve",20%,"")))))</f>
        <v/>
      </c>
      <c r="V93" s="1015" t="s">
        <v>251</v>
      </c>
      <c r="W93" s="1026">
        <f>IF(V93="Catastrófico",100%,IF(V93="Mayor",80%,IF(V93="Moderado",60%,IF(V93="Menor",40%,IF(V93="Leve",20%,"")))))</f>
        <v>0.4</v>
      </c>
      <c r="X93" s="1029" t="str">
        <f>IF(Y93=100%,"Catastrófico",IF(Y93=80%,"Mayor",IF(Y93=60%,"Moderado",IF(Y93=40%,"Menor",IF(Y93=20%,"Leve","")))))</f>
        <v>Menor</v>
      </c>
      <c r="Y93" s="1026">
        <f>IF(AND(U93="",W93=""),"",MAX(U93,W93))</f>
        <v>0.4</v>
      </c>
      <c r="Z93" s="1026" t="str">
        <f>CONCATENATE(R93,X93)</f>
        <v>AltaMenor</v>
      </c>
      <c r="AA93" s="1032" t="str">
        <f>IF(Z93="Muy AltaLeve","Alto",IF(Z93="Muy AltaMenor","Alto",IF(Z93="Muy AltaModerado","Alto",IF(Z93="Muy AltaMayor","Alto",IF(Z93="Muy AltaCatastrófico","Extremo",IF(Z93="AltaLeve","Moderado",IF(Z93="AltaMenor","Moderado",IF(Z93="AltaModerado","Alto",IF(Z93="AltaMayor","Alto",IF(Z93="AltaCatastrófico","Extremo",IF(Z93="MediaLeve","Moderado",IF(Z93="MediaMenor","Moderado",IF(Z93="MediaModerado","Moderado",IF(Z93="MediaMayor","Alto",IF(Z93="MediaCatastrófico","Extremo",IF(Z93="BajaLeve","Bajo",IF(Z93="BajaMenor","Moderado",IF(Z93="BajaModerado","Moderado",IF(Z93="BajaMayor","Alto",IF(Z93="BajaCatastrófico","Extremo",IF(Z93="Muy BajaLeve","Bajo",IF(Z93="Muy BajaMenor","Bajo",IF(Z93="Muy BajaModerado","Moderado",IF(Z93="Muy BajaMayor","Alto",IF(Z93="Muy BajaCatastrófico","Extremo","")))))))))))))))))))))))))</f>
        <v>Moderado</v>
      </c>
      <c r="AB93" s="97">
        <v>1</v>
      </c>
      <c r="AC93" s="607" t="s">
        <v>947</v>
      </c>
      <c r="AD93" s="9" t="s">
        <v>354</v>
      </c>
      <c r="AE93" s="607" t="s">
        <v>1308</v>
      </c>
      <c r="AF93" s="99" t="str">
        <f t="shared" si="20"/>
        <v>Probabilidad</v>
      </c>
      <c r="AG93" s="10" t="s">
        <v>221</v>
      </c>
      <c r="AH93" s="14">
        <f t="shared" si="21"/>
        <v>0.25</v>
      </c>
      <c r="AI93" s="10" t="s">
        <v>222</v>
      </c>
      <c r="AJ93" s="14">
        <f t="shared" si="22"/>
        <v>0.15</v>
      </c>
      <c r="AK93" s="101">
        <f t="shared" si="23"/>
        <v>0.4</v>
      </c>
      <c r="AL93" s="100">
        <f>IFERROR(IF(AF93="Probabilidad",(S93-(+S93*AK93)),IF(AF93="Impacto",S93,"")),"")</f>
        <v>0.48</v>
      </c>
      <c r="AM93" s="100">
        <f>IFERROR(IF(AF93="Impacto",(Y93-(+Y93*AK93)),IF(AF93="Probabilidad",Y93,"")),"")</f>
        <v>0.4</v>
      </c>
      <c r="AN93" s="335" t="s">
        <v>223</v>
      </c>
      <c r="AO93" s="335" t="s">
        <v>291</v>
      </c>
      <c r="AP93" s="335" t="s">
        <v>225</v>
      </c>
      <c r="AQ93" s="335" t="s">
        <v>226</v>
      </c>
      <c r="AR93" s="1193" t="s">
        <v>2525</v>
      </c>
      <c r="AS93" s="1035">
        <f>S93</f>
        <v>0.8</v>
      </c>
      <c r="AT93" s="1035">
        <f>IF(AL93="","",MIN(AL93:AL98))</f>
        <v>0.28799999999999998</v>
      </c>
      <c r="AU93" s="1032" t="str">
        <f>IFERROR(IF(AT93="","",IF(AT93&lt;=0.2,"Muy Baja",IF(AT93&lt;=0.4,"Baja",IF(AT93&lt;=0.6,"Media",IF(AT93&lt;=0.8,"Alta","Muy Alta"))))),"")</f>
        <v>Baja</v>
      </c>
      <c r="AV93" s="1035">
        <f>Y93</f>
        <v>0.4</v>
      </c>
      <c r="AW93" s="1035">
        <f>IF(AM93="","",MIN(AM93:AM98))</f>
        <v>0.30000000000000004</v>
      </c>
      <c r="AX93" s="1032" t="str">
        <f>IFERROR(IF(AW93="","",IF(AW93&lt;=0.2,"Leve",IF(AW93&lt;=0.4,"Menor",IF(AW93&lt;=0.6,"Moderado",IF(AW93&lt;=0.8,"Mayor","Catastrófico"))))),"")</f>
        <v>Menor</v>
      </c>
      <c r="AY93" s="1032" t="str">
        <f>AA93</f>
        <v>Moderado</v>
      </c>
      <c r="AZ93" s="1032" t="str">
        <f>IFERROR(IF(OR(AND(AU93="Muy Baja",AX93="Leve"),AND(AU93="Muy Baja",AX93="Menor"),AND(AU93="Baja",AX93="Leve")),"Bajo",IF(OR(AND(AU93="Muy baja",AX93="Moderado"),AND(AU93="Baja",AX93="Menor"),AND(AU93="Baja",AX93="Moderado"),AND(AU93="Media",AX93="Leve"),AND(AU93="Media",AX93="Menor"),AND(AU93="Media",AX93="Moderado"),AND(AU93="Alta",AX93="Leve"),AND(AU93="Alta",AX93="Menor")),"Moderado",IF(OR(AND(AU93="Muy Baja",AX93="Mayor"),AND(AU93="Baja",AX93="Mayor"),AND(AU93="Media",AX93="Mayor"),AND(AU93="Alta",AX93="Moderado"),AND(AU93="Alta",AX93="Mayor"),AND(AU93="Muy Alta",AX93="Leve"),AND(AU93="Muy Alta",AX93="Menor"),AND(AU93="Muy Alta",AX93="Moderado"),AND(AU93="Muy Alta",AX93="Mayor")),"Alto",IF(OR(AND(AU93="Muy Baja",AX93="Catastrófico"),AND(AU93="Baja",AX93="Catastrófico"),AND(AU93="Media",AX93="Catastrófico"),AND(AU93="Alta",AX93="Catastrófico"),AND(AU93="Muy Alta",AX93="Catastrófico")),"Extremo","")))),"")</f>
        <v>Moderado</v>
      </c>
      <c r="BA93" s="1015" t="s">
        <v>228</v>
      </c>
      <c r="BB93" s="210" t="s">
        <v>1310</v>
      </c>
      <c r="BC93" s="289" t="s">
        <v>1311</v>
      </c>
      <c r="BD93" s="103">
        <f t="shared" si="19"/>
        <v>4</v>
      </c>
      <c r="BE93" s="9">
        <v>1</v>
      </c>
      <c r="BF93" s="9">
        <v>1</v>
      </c>
      <c r="BG93" s="9">
        <v>1</v>
      </c>
      <c r="BH93" s="9">
        <v>1</v>
      </c>
      <c r="BI93" s="599" t="s">
        <v>1312</v>
      </c>
      <c r="BJ93" s="599" t="s">
        <v>1313</v>
      </c>
      <c r="BK93" s="833"/>
      <c r="BL93" s="833"/>
      <c r="BM93" s="841"/>
      <c r="BN93" s="48"/>
      <c r="BO93" s="48"/>
      <c r="BP93" s="48"/>
      <c r="BQ93" s="104"/>
      <c r="BR93" s="128"/>
      <c r="BS93" s="710"/>
      <c r="BT93" s="831"/>
      <c r="BU93" s="1050"/>
      <c r="BV93" s="994"/>
      <c r="BW93" s="1050"/>
      <c r="BX93" s="1050"/>
      <c r="BY93" s="997"/>
      <c r="BZ93" s="997"/>
    </row>
    <row r="94" spans="1:78" ht="96" x14ac:dyDescent="0.2">
      <c r="A94" s="1064"/>
      <c r="B94" s="1220"/>
      <c r="C94" s="1070"/>
      <c r="D94" s="1001"/>
      <c r="E94" s="1004"/>
      <c r="F94" s="1007"/>
      <c r="G94" s="1024"/>
      <c r="H94" s="1013"/>
      <c r="I94" s="1016"/>
      <c r="J94" s="1019"/>
      <c r="K94" s="1022"/>
      <c r="L94" s="1024"/>
      <c r="M94" s="1039"/>
      <c r="N94" s="1024"/>
      <c r="O94" s="1024"/>
      <c r="P94" s="1076"/>
      <c r="Q94" s="1134"/>
      <c r="R94" s="1016"/>
      <c r="S94" s="1027"/>
      <c r="T94" s="1016"/>
      <c r="U94" s="1027"/>
      <c r="V94" s="1016"/>
      <c r="W94" s="1027"/>
      <c r="X94" s="1030"/>
      <c r="Y94" s="1027"/>
      <c r="Z94" s="1027"/>
      <c r="AA94" s="1033"/>
      <c r="AB94" s="150">
        <v>2</v>
      </c>
      <c r="AC94" s="301" t="s">
        <v>950</v>
      </c>
      <c r="AD94" s="149" t="s">
        <v>271</v>
      </c>
      <c r="AE94" s="301" t="s">
        <v>951</v>
      </c>
      <c r="AF94" s="145" t="str">
        <f t="shared" si="20"/>
        <v>Impacto</v>
      </c>
      <c r="AG94" s="151" t="s">
        <v>264</v>
      </c>
      <c r="AH94" s="146">
        <f t="shared" si="21"/>
        <v>0.1</v>
      </c>
      <c r="AI94" s="151" t="s">
        <v>222</v>
      </c>
      <c r="AJ94" s="146">
        <f t="shared" si="22"/>
        <v>0.15</v>
      </c>
      <c r="AK94" s="147">
        <f t="shared" si="23"/>
        <v>0.25</v>
      </c>
      <c r="AL94" s="152">
        <f>IFERROR(IF(AND(AF93="Probabilidad",AF94="Probabilidad"),(AL93-(+AL93*AK94)),IF(AF94="Probabilidad",(S93-(+S93*AK94)),IF(AF94="Impacto",AL93,""))),"")</f>
        <v>0.48</v>
      </c>
      <c r="AM94" s="152">
        <f>IFERROR(IF(AND(AF93="Impacto",AF94="Impacto"),(AM93-(+AM93*AK94)),IF(AF94="Impacto",(Y93-(Y93*AK94)),IF(AF94="Probabilidad",AM93,""))),"")</f>
        <v>0.30000000000000004</v>
      </c>
      <c r="AN94" s="153" t="s">
        <v>223</v>
      </c>
      <c r="AO94" s="153" t="s">
        <v>291</v>
      </c>
      <c r="AP94" s="153" t="s">
        <v>225</v>
      </c>
      <c r="AQ94" s="153" t="s">
        <v>226</v>
      </c>
      <c r="AR94" s="1013"/>
      <c r="AS94" s="1036"/>
      <c r="AT94" s="1036"/>
      <c r="AU94" s="1033"/>
      <c r="AV94" s="1036"/>
      <c r="AW94" s="1036"/>
      <c r="AX94" s="1033"/>
      <c r="AY94" s="1033"/>
      <c r="AZ94" s="1033"/>
      <c r="BA94" s="1016"/>
      <c r="BB94" s="130"/>
      <c r="BC94" s="129"/>
      <c r="BD94" s="173" t="str">
        <f t="shared" si="19"/>
        <v/>
      </c>
      <c r="BE94" s="149"/>
      <c r="BF94" s="149"/>
      <c r="BG94" s="149"/>
      <c r="BH94" s="149"/>
      <c r="BI94" s="599"/>
      <c r="BJ94" s="599"/>
      <c r="BK94" s="130"/>
      <c r="BL94" s="130"/>
      <c r="BM94" s="155"/>
      <c r="BN94" s="155"/>
      <c r="BO94" s="155"/>
      <c r="BP94" s="155"/>
      <c r="BQ94" s="156"/>
      <c r="BR94" s="157"/>
      <c r="BS94" s="304"/>
      <c r="BT94" s="831"/>
      <c r="BU94" s="1051"/>
      <c r="BV94" s="995"/>
      <c r="BW94" s="1051"/>
      <c r="BX94" s="1051"/>
      <c r="BY94" s="998"/>
      <c r="BZ94" s="998"/>
    </row>
    <row r="95" spans="1:78" ht="96" x14ac:dyDescent="0.2">
      <c r="A95" s="1064"/>
      <c r="B95" s="1220"/>
      <c r="C95" s="1070"/>
      <c r="D95" s="1001"/>
      <c r="E95" s="1004"/>
      <c r="F95" s="1007"/>
      <c r="G95" s="1024"/>
      <c r="H95" s="1013"/>
      <c r="I95" s="1016"/>
      <c r="J95" s="1019"/>
      <c r="K95" s="1022"/>
      <c r="L95" s="1024"/>
      <c r="M95" s="1039"/>
      <c r="N95" s="1024"/>
      <c r="O95" s="1024"/>
      <c r="P95" s="1076"/>
      <c r="Q95" s="1134"/>
      <c r="R95" s="1016"/>
      <c r="S95" s="1027"/>
      <c r="T95" s="1016"/>
      <c r="U95" s="1027"/>
      <c r="V95" s="1016"/>
      <c r="W95" s="1027"/>
      <c r="X95" s="1030"/>
      <c r="Y95" s="1027"/>
      <c r="Z95" s="1027"/>
      <c r="AA95" s="1033"/>
      <c r="AB95" s="150">
        <v>3</v>
      </c>
      <c r="AC95" s="301" t="s">
        <v>958</v>
      </c>
      <c r="AD95" s="149" t="s">
        <v>354</v>
      </c>
      <c r="AE95" s="301" t="s">
        <v>1314</v>
      </c>
      <c r="AF95" s="145" t="str">
        <f t="shared" si="20"/>
        <v>Probabilidad</v>
      </c>
      <c r="AG95" s="151" t="s">
        <v>221</v>
      </c>
      <c r="AH95" s="146">
        <f t="shared" si="21"/>
        <v>0.25</v>
      </c>
      <c r="AI95" s="151" t="s">
        <v>222</v>
      </c>
      <c r="AJ95" s="146">
        <f t="shared" si="22"/>
        <v>0.15</v>
      </c>
      <c r="AK95" s="147">
        <f t="shared" si="23"/>
        <v>0.4</v>
      </c>
      <c r="AL95" s="152">
        <f>IFERROR(IF(AND(AF94="Probabilidad",AF95="Probabilidad"),(AL94-(+AL94*AK95)),IF(AND(AF94="Impacto",AF95="Probabilidad"),(AL93-(+AL93*AK95)),IF(AF95="Impacto",AL94,""))),"")</f>
        <v>0.28799999999999998</v>
      </c>
      <c r="AM95" s="152">
        <f>IFERROR(IF(AND(AF94="Impacto",AF95="Impacto"),(AM94-(+AM94*AK95)),IF(AND(AF94="Probabilidad",AF95="Impacto"),(AM93-(+AM93*AK95)),IF(AF95="Probabilidad",AM94,""))),"")</f>
        <v>0.30000000000000004</v>
      </c>
      <c r="AN95" s="153" t="s">
        <v>223</v>
      </c>
      <c r="AO95" s="153" t="s">
        <v>291</v>
      </c>
      <c r="AP95" s="153" t="s">
        <v>225</v>
      </c>
      <c r="AQ95" s="153" t="s">
        <v>226</v>
      </c>
      <c r="AR95" s="1013"/>
      <c r="AS95" s="1036"/>
      <c r="AT95" s="1036"/>
      <c r="AU95" s="1033"/>
      <c r="AV95" s="1036"/>
      <c r="AW95" s="1036"/>
      <c r="AX95" s="1033"/>
      <c r="AY95" s="1033"/>
      <c r="AZ95" s="1033"/>
      <c r="BA95" s="1016"/>
      <c r="BB95" s="130"/>
      <c r="BC95" s="129"/>
      <c r="BD95" s="173" t="str">
        <f t="shared" si="19"/>
        <v/>
      </c>
      <c r="BE95" s="149"/>
      <c r="BF95" s="149"/>
      <c r="BG95" s="149"/>
      <c r="BH95" s="149"/>
      <c r="BI95" s="130"/>
      <c r="BJ95" s="130"/>
      <c r="BK95" s="130"/>
      <c r="BL95" s="130"/>
      <c r="BM95" s="155"/>
      <c r="BN95" s="155"/>
      <c r="BO95" s="155"/>
      <c r="BP95" s="155"/>
      <c r="BQ95" s="156"/>
      <c r="BR95" s="157"/>
      <c r="BS95" s="304"/>
      <c r="BT95" s="831"/>
      <c r="BU95" s="1051"/>
      <c r="BV95" s="995"/>
      <c r="BW95" s="1051"/>
      <c r="BX95" s="1051"/>
      <c r="BY95" s="998"/>
      <c r="BZ95" s="998"/>
    </row>
    <row r="96" spans="1:78" ht="16" x14ac:dyDescent="0.2">
      <c r="A96" s="1064"/>
      <c r="B96" s="1220"/>
      <c r="C96" s="1070"/>
      <c r="D96" s="1001"/>
      <c r="E96" s="1004"/>
      <c r="F96" s="1007"/>
      <c r="G96" s="1024"/>
      <c r="H96" s="1013"/>
      <c r="I96" s="1016"/>
      <c r="J96" s="1019"/>
      <c r="K96" s="1022"/>
      <c r="L96" s="1024"/>
      <c r="M96" s="1039"/>
      <c r="N96" s="1024"/>
      <c r="O96" s="1024"/>
      <c r="P96" s="1076"/>
      <c r="Q96" s="1134"/>
      <c r="R96" s="1016"/>
      <c r="S96" s="1027"/>
      <c r="T96" s="1016"/>
      <c r="U96" s="1027"/>
      <c r="V96" s="1016"/>
      <c r="W96" s="1027"/>
      <c r="X96" s="1030"/>
      <c r="Y96" s="1027"/>
      <c r="Z96" s="1027"/>
      <c r="AA96" s="1033"/>
      <c r="AB96" s="150">
        <v>4</v>
      </c>
      <c r="AC96" s="301"/>
      <c r="AD96" s="230"/>
      <c r="AE96" s="533"/>
      <c r="AF96" s="231" t="str">
        <f t="shared" si="20"/>
        <v/>
      </c>
      <c r="AG96" s="232"/>
      <c r="AH96" s="228" t="str">
        <f t="shared" si="21"/>
        <v/>
      </c>
      <c r="AI96" s="232"/>
      <c r="AJ96" s="228" t="str">
        <f t="shared" si="22"/>
        <v/>
      </c>
      <c r="AK96" s="233" t="str">
        <f t="shared" si="23"/>
        <v/>
      </c>
      <c r="AL96" s="234" t="str">
        <f>IFERROR(IF(AND(AF95="Probabilidad",AF96="Probabilidad"),(AL95-(+AL95*AK96)),IF(AND(AF95="Impacto",AF96="Probabilidad"),(AL94-(+AL94*AK96)),IF(AF96="Impacto",AL95,""))),"")</f>
        <v/>
      </c>
      <c r="AM96" s="234" t="str">
        <f>IFERROR(IF(AND(AF95="Impacto",AF96="Impacto"),(AM95-(+AM95*AK96)),IF(AND(AF95="Probabilidad",AF96="Impacto"),(AM94-(+AM94*AK96)),IF(AF96="Probabilidad",AM95,""))),"")</f>
        <v/>
      </c>
      <c r="AN96" s="51"/>
      <c r="AO96" s="126"/>
      <c r="AP96" s="126"/>
      <c r="AQ96" s="51"/>
      <c r="AR96" s="1013"/>
      <c r="AS96" s="1036"/>
      <c r="AT96" s="1036"/>
      <c r="AU96" s="1033"/>
      <c r="AV96" s="1036"/>
      <c r="AW96" s="1036"/>
      <c r="AX96" s="1033"/>
      <c r="AY96" s="1033"/>
      <c r="AZ96" s="1033"/>
      <c r="BA96" s="1016"/>
      <c r="BB96" s="130"/>
      <c r="BC96" s="130"/>
      <c r="BD96" s="173" t="str">
        <f t="shared" si="19"/>
        <v/>
      </c>
      <c r="BE96" s="149"/>
      <c r="BF96" s="149"/>
      <c r="BG96" s="149"/>
      <c r="BH96" s="149"/>
      <c r="BI96" s="130"/>
      <c r="BJ96" s="130"/>
      <c r="BK96" s="130"/>
      <c r="BL96" s="130"/>
      <c r="BM96" s="155"/>
      <c r="BN96" s="155"/>
      <c r="BO96" s="155"/>
      <c r="BP96" s="155"/>
      <c r="BQ96" s="156"/>
      <c r="BR96" s="157"/>
      <c r="BS96" s="304"/>
      <c r="BT96" s="149"/>
      <c r="BU96" s="1051"/>
      <c r="BV96" s="995"/>
      <c r="BW96" s="1051"/>
      <c r="BX96" s="1051"/>
      <c r="BY96" s="998"/>
      <c r="BZ96" s="998"/>
    </row>
    <row r="97" spans="1:78" ht="16" x14ac:dyDescent="0.2">
      <c r="A97" s="1064"/>
      <c r="B97" s="1220"/>
      <c r="C97" s="1070"/>
      <c r="D97" s="1001"/>
      <c r="E97" s="1004"/>
      <c r="F97" s="1007"/>
      <c r="G97" s="1024"/>
      <c r="H97" s="1013"/>
      <c r="I97" s="1016"/>
      <c r="J97" s="1019"/>
      <c r="K97" s="1022"/>
      <c r="L97" s="1024"/>
      <c r="M97" s="1039"/>
      <c r="N97" s="1024"/>
      <c r="O97" s="1024"/>
      <c r="P97" s="1076"/>
      <c r="Q97" s="1134"/>
      <c r="R97" s="1016"/>
      <c r="S97" s="1027"/>
      <c r="T97" s="1016"/>
      <c r="U97" s="1027"/>
      <c r="V97" s="1016"/>
      <c r="W97" s="1027"/>
      <c r="X97" s="1030"/>
      <c r="Y97" s="1027"/>
      <c r="Z97" s="1027"/>
      <c r="AA97" s="1033"/>
      <c r="AB97" s="150">
        <v>5</v>
      </c>
      <c r="AC97" s="301"/>
      <c r="AD97" s="149"/>
      <c r="AE97" s="301"/>
      <c r="AF97" s="145" t="str">
        <f t="shared" si="20"/>
        <v/>
      </c>
      <c r="AG97" s="151"/>
      <c r="AH97" s="146" t="str">
        <f t="shared" si="21"/>
        <v/>
      </c>
      <c r="AI97" s="151"/>
      <c r="AJ97" s="146" t="str">
        <f t="shared" si="22"/>
        <v/>
      </c>
      <c r="AK97" s="147" t="str">
        <f t="shared" si="23"/>
        <v/>
      </c>
      <c r="AL97" s="152" t="str">
        <f>IFERROR(IF(AND(AF96="Probabilidad",AF97="Probabilidad"),(AL96-(+AL96*AK97)),IF(AND(AF96="Impacto",AF97="Probabilidad"),(AL95-(+AL95*AK97)),IF(AF97="Impacto",AL96,""))),"")</f>
        <v/>
      </c>
      <c r="AM97" s="152" t="str">
        <f>IFERROR(IF(AND(AF96="Impacto",AF97="Impacto"),(AM96-(+AM96*AK97)),IF(AND(AF96="Probabilidad",AF97="Impacto"),(AM95-(+AM95*AK97)),IF(AF97="Probabilidad",AM96,""))),"")</f>
        <v/>
      </c>
      <c r="AN97" s="153"/>
      <c r="AO97" s="153"/>
      <c r="AP97" s="153"/>
      <c r="AQ97" s="153"/>
      <c r="AR97" s="1013"/>
      <c r="AS97" s="1036"/>
      <c r="AT97" s="1036"/>
      <c r="AU97" s="1033"/>
      <c r="AV97" s="1036"/>
      <c r="AW97" s="1036"/>
      <c r="AX97" s="1033"/>
      <c r="AY97" s="1033"/>
      <c r="AZ97" s="1033"/>
      <c r="BA97" s="1016"/>
      <c r="BB97" s="130"/>
      <c r="BC97" s="130"/>
      <c r="BD97" s="173" t="str">
        <f t="shared" si="19"/>
        <v/>
      </c>
      <c r="BE97" s="149"/>
      <c r="BF97" s="149"/>
      <c r="BG97" s="149"/>
      <c r="BH97" s="149"/>
      <c r="BI97" s="130"/>
      <c r="BJ97" s="130"/>
      <c r="BK97" s="130"/>
      <c r="BL97" s="130"/>
      <c r="BM97" s="155"/>
      <c r="BN97" s="155"/>
      <c r="BO97" s="155"/>
      <c r="BP97" s="155"/>
      <c r="BQ97" s="156"/>
      <c r="BR97" s="157"/>
      <c r="BS97" s="304"/>
      <c r="BT97" s="149"/>
      <c r="BU97" s="1051"/>
      <c r="BV97" s="995"/>
      <c r="BW97" s="1051"/>
      <c r="BX97" s="1051"/>
      <c r="BY97" s="998"/>
      <c r="BZ97" s="998"/>
    </row>
    <row r="98" spans="1:78" ht="17" thickBot="1" x14ac:dyDescent="0.25">
      <c r="A98" s="1064"/>
      <c r="B98" s="1220"/>
      <c r="C98" s="1070"/>
      <c r="D98" s="1002"/>
      <c r="E98" s="1005"/>
      <c r="F98" s="1008"/>
      <c r="G98" s="1025"/>
      <c r="H98" s="1014"/>
      <c r="I98" s="1017"/>
      <c r="J98" s="1020"/>
      <c r="K98" s="1023"/>
      <c r="L98" s="1025"/>
      <c r="M98" s="1040"/>
      <c r="N98" s="1025"/>
      <c r="O98" s="1025"/>
      <c r="P98" s="1077"/>
      <c r="Q98" s="1135"/>
      <c r="R98" s="1017"/>
      <c r="S98" s="1028"/>
      <c r="T98" s="1017"/>
      <c r="U98" s="1028"/>
      <c r="V98" s="1017"/>
      <c r="W98" s="1028"/>
      <c r="X98" s="1031"/>
      <c r="Y98" s="1028"/>
      <c r="Z98" s="1028"/>
      <c r="AA98" s="1034"/>
      <c r="AB98" s="162">
        <v>6</v>
      </c>
      <c r="AC98" s="611"/>
      <c r="AD98" s="160"/>
      <c r="AE98" s="611"/>
      <c r="AF98" s="98" t="str">
        <f t="shared" si="20"/>
        <v/>
      </c>
      <c r="AG98" s="239"/>
      <c r="AH98" s="161" t="str">
        <f t="shared" si="21"/>
        <v/>
      </c>
      <c r="AI98" s="239"/>
      <c r="AJ98" s="161" t="str">
        <f t="shared" si="22"/>
        <v/>
      </c>
      <c r="AK98" s="164" t="str">
        <f t="shared" si="23"/>
        <v/>
      </c>
      <c r="AL98" s="152" t="str">
        <f>IFERROR(IF(AND(AF97="Probabilidad",AF98="Probabilidad"),(AL97-(+AL97*AK98)),IF(AND(AF97="Impacto",AF98="Probabilidad"),(AL96-(+AL96*AK98)),IF(AF98="Impacto",AL97,""))),"")</f>
        <v/>
      </c>
      <c r="AM98" s="152" t="str">
        <f>IFERROR(IF(AND(AF97="Impacto",AF98="Impacto"),(AM97-(+AM97*AK98)),IF(AND(AF97="Probabilidad",AF98="Impacto"),(AM96-(+AM96*AK98)),IF(AF98="Probabilidad",AM97,""))),"")</f>
        <v/>
      </c>
      <c r="AN98" s="51"/>
      <c r="AO98" s="51"/>
      <c r="AP98" s="51"/>
      <c r="AQ98" s="51"/>
      <c r="AR98" s="1014"/>
      <c r="AS98" s="1037"/>
      <c r="AT98" s="1037"/>
      <c r="AU98" s="1034"/>
      <c r="AV98" s="1037"/>
      <c r="AW98" s="1037"/>
      <c r="AX98" s="1034"/>
      <c r="AY98" s="1034"/>
      <c r="AZ98" s="1034"/>
      <c r="BA98" s="1017"/>
      <c r="BB98" s="167"/>
      <c r="BC98" s="167"/>
      <c r="BD98" s="176" t="str">
        <f t="shared" si="19"/>
        <v/>
      </c>
      <c r="BE98" s="160"/>
      <c r="BF98" s="160"/>
      <c r="BG98" s="160"/>
      <c r="BH98" s="160"/>
      <c r="BI98" s="167"/>
      <c r="BJ98" s="167"/>
      <c r="BK98" s="167"/>
      <c r="BL98" s="167"/>
      <c r="BM98" s="168"/>
      <c r="BN98" s="168"/>
      <c r="BO98" s="168"/>
      <c r="BP98" s="168"/>
      <c r="BQ98" s="169"/>
      <c r="BR98" s="170"/>
      <c r="BS98" s="711"/>
      <c r="BT98" s="160"/>
      <c r="BU98" s="1052"/>
      <c r="BV98" s="996"/>
      <c r="BW98" s="1052"/>
      <c r="BX98" s="1052"/>
      <c r="BY98" s="999"/>
      <c r="BZ98" s="999"/>
    </row>
    <row r="99" spans="1:78" ht="96" x14ac:dyDescent="0.2">
      <c r="A99" s="1064"/>
      <c r="B99" s="1220"/>
      <c r="C99" s="1070"/>
      <c r="D99" s="1000" t="s">
        <v>2388</v>
      </c>
      <c r="E99" s="1003" t="s">
        <v>931</v>
      </c>
      <c r="F99" s="1006">
        <v>3</v>
      </c>
      <c r="G99" s="994" t="s">
        <v>1315</v>
      </c>
      <c r="H99" s="1012"/>
      <c r="I99" s="1015"/>
      <c r="J99" s="1018" t="s">
        <v>2526</v>
      </c>
      <c r="K99" s="1021" t="s">
        <v>213</v>
      </c>
      <c r="L99" s="994" t="s">
        <v>314</v>
      </c>
      <c r="M99" s="1038" t="s">
        <v>2527</v>
      </c>
      <c r="N99" s="994"/>
      <c r="O99" s="994"/>
      <c r="P99" s="1075"/>
      <c r="Q99" s="1133"/>
      <c r="R99" s="1015" t="s">
        <v>217</v>
      </c>
      <c r="S99" s="1026">
        <f>IF(R99="Muy Alta",100%,IF(R99="Alta",80%,IF(R99="Media",60%,IF(R99="Baja",40%,IF(R99="Muy Baja",20%,"")))))</f>
        <v>0.6</v>
      </c>
      <c r="T99" s="1015"/>
      <c r="U99" s="1026" t="str">
        <f>IF(T99="Catastrófico",100%,IF(T99="Mayor",80%,IF(T99="Moderado",60%,IF(T99="Menor",40%,IF(T99="Leve",20%,"")))))</f>
        <v/>
      </c>
      <c r="V99" s="1015" t="s">
        <v>251</v>
      </c>
      <c r="W99" s="1026">
        <f>IF(V99="Catastrófico",100%,IF(V99="Mayor",80%,IF(V99="Moderado",60%,IF(V99="Menor",40%,IF(V99="Leve",20%,"")))))</f>
        <v>0.4</v>
      </c>
      <c r="X99" s="1029" t="str">
        <f>IF(Y99=100%,"Catastrófico",IF(Y99=80%,"Mayor",IF(Y99=60%,"Moderado",IF(Y99=40%,"Menor",IF(Y99=20%,"Leve","")))))</f>
        <v>Menor</v>
      </c>
      <c r="Y99" s="1026">
        <f>IF(AND(U99="",W99=""),"",MAX(U99,W99))</f>
        <v>0.4</v>
      </c>
      <c r="Z99" s="1026" t="str">
        <f>CONCATENATE(R99,X99)</f>
        <v>MediaMenor</v>
      </c>
      <c r="AA99" s="1032" t="str">
        <f>IF(Z99="Muy AltaLeve","Alto",IF(Z99="Muy AltaMenor","Alto",IF(Z99="Muy AltaModerado","Alto",IF(Z99="Muy AltaMayor","Alto",IF(Z99="Muy AltaCatastrófico","Extremo",IF(Z99="AltaLeve","Moderado",IF(Z99="AltaMenor","Moderado",IF(Z99="AltaModerado","Alto",IF(Z99="AltaMayor","Alto",IF(Z99="AltaCatastrófico","Extremo",IF(Z99="MediaLeve","Moderado",IF(Z99="MediaMenor","Moderado",IF(Z99="MediaModerado","Moderado",IF(Z99="MediaMayor","Alto",IF(Z99="MediaCatastrófico","Extremo",IF(Z99="BajaLeve","Bajo",IF(Z99="BajaMenor","Moderado",IF(Z99="BajaModerado","Moderado",IF(Z99="BajaMayor","Alto",IF(Z99="BajaCatastrófico","Extremo",IF(Z99="Muy BajaLeve","Bajo",IF(Z99="Muy BajaMenor","Bajo",IF(Z99="Muy BajaModerado","Moderado",IF(Z99="Muy BajaMayor","Alto",IF(Z99="Muy BajaCatastrófico","Extremo","")))))))))))))))))))))))))</f>
        <v>Moderado</v>
      </c>
      <c r="AB99" s="97">
        <v>1</v>
      </c>
      <c r="AC99" s="607" t="s">
        <v>1323</v>
      </c>
      <c r="AD99" s="9" t="s">
        <v>271</v>
      </c>
      <c r="AE99" s="607" t="s">
        <v>2528</v>
      </c>
      <c r="AF99" s="99" t="str">
        <f t="shared" si="20"/>
        <v>Impacto</v>
      </c>
      <c r="AG99" s="10" t="s">
        <v>264</v>
      </c>
      <c r="AH99" s="14">
        <f t="shared" si="21"/>
        <v>0.1</v>
      </c>
      <c r="AI99" s="10" t="s">
        <v>222</v>
      </c>
      <c r="AJ99" s="14">
        <f t="shared" si="22"/>
        <v>0.15</v>
      </c>
      <c r="AK99" s="101">
        <f t="shared" si="23"/>
        <v>0.25</v>
      </c>
      <c r="AL99" s="100">
        <f>IFERROR(IF(AF99="Probabilidad",(S99-(+S99*AK99)),IF(AF99="Impacto",S99,"")),"")</f>
        <v>0.6</v>
      </c>
      <c r="AM99" s="100">
        <f>IFERROR(IF(AF99="Impacto",(Y99-(+Y99*AK99)),IF(AF99="Probabilidad",Y99,"")),"")</f>
        <v>0.30000000000000004</v>
      </c>
      <c r="AN99" s="50" t="s">
        <v>223</v>
      </c>
      <c r="AO99" s="50" t="s">
        <v>291</v>
      </c>
      <c r="AP99" s="50" t="s">
        <v>225</v>
      </c>
      <c r="AQ99" s="50" t="s">
        <v>226</v>
      </c>
      <c r="AR99" s="1193" t="s">
        <v>2529</v>
      </c>
      <c r="AS99" s="1035">
        <f>S99</f>
        <v>0.6</v>
      </c>
      <c r="AT99" s="1035">
        <f>IF(AL99="","",MIN(AL99:AL104))</f>
        <v>0.36</v>
      </c>
      <c r="AU99" s="1032" t="str">
        <f>IFERROR(IF(AT99="","",IF(AT99&lt;=0.2,"Muy Baja",IF(AT99&lt;=0.4,"Baja",IF(AT99&lt;=0.6,"Media",IF(AT99&lt;=0.8,"Alta","Muy Alta"))))),"")</f>
        <v>Baja</v>
      </c>
      <c r="AV99" s="1035">
        <f>Y99</f>
        <v>0.4</v>
      </c>
      <c r="AW99" s="1035">
        <f>IF(AM99="","",MIN(AM99:AM104))</f>
        <v>0.30000000000000004</v>
      </c>
      <c r="AX99" s="1032" t="str">
        <f>IFERROR(IF(AW99="","",IF(AW99&lt;=0.2,"Leve",IF(AW99&lt;=0.4,"Menor",IF(AW99&lt;=0.6,"Moderado",IF(AW99&lt;=0.8,"Mayor","Catastrófico"))))),"")</f>
        <v>Menor</v>
      </c>
      <c r="AY99" s="1032" t="str">
        <f>AA99</f>
        <v>Moderado</v>
      </c>
      <c r="AZ99" s="1032" t="str">
        <f>IFERROR(IF(OR(AND(AU99="Muy Baja",AX99="Leve"),AND(AU99="Muy Baja",AX99="Menor"),AND(AU99="Baja",AX99="Leve")),"Bajo",IF(OR(AND(AU99="Muy baja",AX99="Moderado"),AND(AU99="Baja",AX99="Menor"),AND(AU99="Baja",AX99="Moderado"),AND(AU99="Media",AX99="Leve"),AND(AU99="Media",AX99="Menor"),AND(AU99="Media",AX99="Moderado"),AND(AU99="Alta",AX99="Leve"),AND(AU99="Alta",AX99="Menor")),"Moderado",IF(OR(AND(AU99="Muy Baja",AX99="Mayor"),AND(AU99="Baja",AX99="Mayor"),AND(AU99="Media",AX99="Mayor"),AND(AU99="Alta",AX99="Moderado"),AND(AU99="Alta",AX99="Mayor"),AND(AU99="Muy Alta",AX99="Leve"),AND(AU99="Muy Alta",AX99="Menor"),AND(AU99="Muy Alta",AX99="Moderado"),AND(AU99="Muy Alta",AX99="Mayor")),"Alto",IF(OR(AND(AU99="Muy Baja",AX99="Catastrófico"),AND(AU99="Baja",AX99="Catastrófico"),AND(AU99="Media",AX99="Catastrófico"),AND(AU99="Alta",AX99="Catastrófico"),AND(AU99="Muy Alta",AX99="Catastrófico")),"Extremo","")))),"")</f>
        <v>Moderado</v>
      </c>
      <c r="BA99" s="1015" t="s">
        <v>228</v>
      </c>
      <c r="BB99" s="390" t="s">
        <v>2530</v>
      </c>
      <c r="BC99" s="390" t="s">
        <v>2531</v>
      </c>
      <c r="BD99" s="103">
        <f t="shared" si="19"/>
        <v>4</v>
      </c>
      <c r="BE99" s="9">
        <v>1</v>
      </c>
      <c r="BF99" s="9">
        <v>1</v>
      </c>
      <c r="BG99" s="9">
        <v>1</v>
      </c>
      <c r="BH99" s="9">
        <v>1</v>
      </c>
      <c r="BI99" s="599" t="s">
        <v>1312</v>
      </c>
      <c r="BJ99" s="599" t="s">
        <v>2532</v>
      </c>
      <c r="BK99" s="836"/>
      <c r="BL99" s="842"/>
      <c r="BM99" s="732"/>
      <c r="BN99" s="48"/>
      <c r="BO99" s="48"/>
      <c r="BP99" s="48"/>
      <c r="BQ99" s="104"/>
      <c r="BR99" s="128"/>
      <c r="BS99" s="710"/>
      <c r="BT99" s="831"/>
      <c r="BU99" s="1050"/>
      <c r="BV99" s="994"/>
      <c r="BW99" s="994"/>
      <c r="BX99" s="997"/>
      <c r="BY99" s="997"/>
      <c r="BZ99" s="997"/>
    </row>
    <row r="100" spans="1:78" ht="146" thickBot="1" x14ac:dyDescent="0.25">
      <c r="A100" s="1064"/>
      <c r="B100" s="1220"/>
      <c r="C100" s="1070"/>
      <c r="D100" s="1001"/>
      <c r="E100" s="1004"/>
      <c r="F100" s="1007"/>
      <c r="G100" s="1024"/>
      <c r="H100" s="1013"/>
      <c r="I100" s="1016"/>
      <c r="J100" s="1019"/>
      <c r="K100" s="1022"/>
      <c r="L100" s="1024"/>
      <c r="M100" s="1039"/>
      <c r="N100" s="1024"/>
      <c r="O100" s="1024"/>
      <c r="P100" s="1076"/>
      <c r="Q100" s="1134"/>
      <c r="R100" s="1016"/>
      <c r="S100" s="1027"/>
      <c r="T100" s="1016"/>
      <c r="U100" s="1027"/>
      <c r="V100" s="1016"/>
      <c r="W100" s="1027"/>
      <c r="X100" s="1030"/>
      <c r="Y100" s="1027"/>
      <c r="Z100" s="1027"/>
      <c r="AA100" s="1033"/>
      <c r="AB100" s="150">
        <v>2</v>
      </c>
      <c r="AC100" s="533" t="s">
        <v>1318</v>
      </c>
      <c r="AD100" s="28" t="s">
        <v>271</v>
      </c>
      <c r="AE100" s="533" t="s">
        <v>1319</v>
      </c>
      <c r="AF100" s="145" t="str">
        <f t="shared" si="20"/>
        <v>Probabilidad</v>
      </c>
      <c r="AG100" s="151" t="s">
        <v>221</v>
      </c>
      <c r="AH100" s="146">
        <f t="shared" si="21"/>
        <v>0.25</v>
      </c>
      <c r="AI100" s="151" t="s">
        <v>222</v>
      </c>
      <c r="AJ100" s="146">
        <f t="shared" si="22"/>
        <v>0.15</v>
      </c>
      <c r="AK100" s="147">
        <f t="shared" si="23"/>
        <v>0.4</v>
      </c>
      <c r="AL100" s="152">
        <f>IFERROR(IF(AND(AF99="Probabilidad",AF100="Probabilidad"),(AL99-(+AL99*AK100)),IF(AF100="Probabilidad",(S99-(+S99*AK100)),IF(AF100="Impacto",AL99,""))),"")</f>
        <v>0.36</v>
      </c>
      <c r="AM100" s="152">
        <f>IFERROR(IF(AND(AF99="Impacto",AF100="Impacto"),(AM99-(+AM99*AK100)),IF(AF100="Impacto",(Y99-(Y99*AK100)),IF(AF100="Probabilidad",AM99,""))),"")</f>
        <v>0.30000000000000004</v>
      </c>
      <c r="AN100" s="153" t="s">
        <v>223</v>
      </c>
      <c r="AO100" s="153" t="s">
        <v>291</v>
      </c>
      <c r="AP100" s="153" t="s">
        <v>241</v>
      </c>
      <c r="AQ100" s="153" t="s">
        <v>226</v>
      </c>
      <c r="AR100" s="1013"/>
      <c r="AS100" s="1036"/>
      <c r="AT100" s="1036"/>
      <c r="AU100" s="1033"/>
      <c r="AV100" s="1036"/>
      <c r="AW100" s="1036"/>
      <c r="AX100" s="1033"/>
      <c r="AY100" s="1033"/>
      <c r="AZ100" s="1033"/>
      <c r="BA100" s="1016"/>
      <c r="BB100" s="129" t="s">
        <v>2533</v>
      </c>
      <c r="BC100" s="129" t="s">
        <v>1322</v>
      </c>
      <c r="BD100" s="173">
        <f t="shared" si="19"/>
        <v>4</v>
      </c>
      <c r="BE100" s="149">
        <v>1</v>
      </c>
      <c r="BF100" s="149">
        <v>1</v>
      </c>
      <c r="BG100" s="149">
        <v>1</v>
      </c>
      <c r="BH100" s="149">
        <v>1</v>
      </c>
      <c r="BI100" s="599" t="s">
        <v>1312</v>
      </c>
      <c r="BJ100" s="130"/>
      <c r="BK100" s="836"/>
      <c r="BL100" s="837"/>
      <c r="BM100" s="823"/>
      <c r="BN100" s="791"/>
      <c r="BO100" s="791"/>
      <c r="BP100" s="791"/>
      <c r="BQ100" s="156"/>
      <c r="BR100" s="157"/>
      <c r="BS100" s="304"/>
      <c r="BT100" s="838"/>
      <c r="BU100" s="1051"/>
      <c r="BV100" s="995"/>
      <c r="BW100" s="995"/>
      <c r="BX100" s="998"/>
      <c r="BY100" s="998"/>
      <c r="BZ100" s="998"/>
    </row>
    <row r="101" spans="1:78" ht="16" x14ac:dyDescent="0.2">
      <c r="A101" s="1064"/>
      <c r="B101" s="1220"/>
      <c r="C101" s="1070"/>
      <c r="D101" s="1001"/>
      <c r="E101" s="1004"/>
      <c r="F101" s="1007"/>
      <c r="G101" s="1024"/>
      <c r="H101" s="1013"/>
      <c r="I101" s="1016"/>
      <c r="J101" s="1019"/>
      <c r="K101" s="1022"/>
      <c r="L101" s="1024"/>
      <c r="M101" s="1039"/>
      <c r="N101" s="1024"/>
      <c r="O101" s="1024"/>
      <c r="P101" s="1076"/>
      <c r="Q101" s="1134"/>
      <c r="R101" s="1016"/>
      <c r="S101" s="1027"/>
      <c r="T101" s="1016"/>
      <c r="U101" s="1027"/>
      <c r="V101" s="1016"/>
      <c r="W101" s="1027"/>
      <c r="X101" s="1030"/>
      <c r="Y101" s="1027"/>
      <c r="Z101" s="1027"/>
      <c r="AA101" s="1033"/>
      <c r="AB101" s="150">
        <v>3</v>
      </c>
      <c r="AC101" s="301"/>
      <c r="AD101" s="149"/>
      <c r="AE101" s="301"/>
      <c r="AF101" s="145" t="str">
        <f t="shared" si="20"/>
        <v/>
      </c>
      <c r="AG101" s="151"/>
      <c r="AH101" s="146" t="str">
        <f t="shared" si="21"/>
        <v/>
      </c>
      <c r="AI101" s="151"/>
      <c r="AJ101" s="146" t="str">
        <f t="shared" si="22"/>
        <v/>
      </c>
      <c r="AK101" s="147" t="str">
        <f t="shared" si="23"/>
        <v/>
      </c>
      <c r="AL101" s="152" t="str">
        <f>IFERROR(IF(AND(AF100="Probabilidad",AF101="Probabilidad"),(AL100-(+AL100*AK101)),IF(AND(AF100="Impacto",AF101="Probabilidad"),(AL99-(+AL99*AK101)),IF(AF101="Impacto",AL100,""))),"")</f>
        <v/>
      </c>
      <c r="AM101" s="152" t="str">
        <f>IFERROR(IF(AND(AF100="Impacto",AF101="Impacto"),(AM100-(+AM100*AK101)),IF(AND(AF100="Probabilidad",AF101="Impacto"),(AM99-(+AM99*AK101)),IF(AF101="Probabilidad",AM100,""))),"")</f>
        <v/>
      </c>
      <c r="AN101" s="153"/>
      <c r="AO101" s="153"/>
      <c r="AP101" s="153"/>
      <c r="AQ101" s="153"/>
      <c r="AR101" s="1013"/>
      <c r="AS101" s="1036"/>
      <c r="AT101" s="1036"/>
      <c r="AU101" s="1033"/>
      <c r="AV101" s="1036"/>
      <c r="AW101" s="1036"/>
      <c r="AX101" s="1033"/>
      <c r="AY101" s="1033"/>
      <c r="AZ101" s="1033"/>
      <c r="BA101" s="1016"/>
      <c r="BB101" s="130"/>
      <c r="BC101" s="130"/>
      <c r="BD101" s="173" t="str">
        <f t="shared" si="19"/>
        <v/>
      </c>
      <c r="BE101" s="149"/>
      <c r="BF101" s="149"/>
      <c r="BG101" s="149"/>
      <c r="BH101" s="149"/>
      <c r="BI101" s="130"/>
      <c r="BJ101" s="130"/>
      <c r="BK101" s="130"/>
      <c r="BL101" s="130"/>
      <c r="BM101" s="155"/>
      <c r="BN101" s="155"/>
      <c r="BO101" s="155"/>
      <c r="BP101" s="155"/>
      <c r="BQ101" s="156"/>
      <c r="BR101" s="157"/>
      <c r="BS101" s="304"/>
      <c r="BT101" s="149"/>
      <c r="BU101" s="1051"/>
      <c r="BV101" s="995"/>
      <c r="BW101" s="995"/>
      <c r="BX101" s="998"/>
      <c r="BY101" s="998"/>
      <c r="BZ101" s="998"/>
    </row>
    <row r="102" spans="1:78" ht="16" x14ac:dyDescent="0.2">
      <c r="A102" s="1064"/>
      <c r="B102" s="1220"/>
      <c r="C102" s="1070"/>
      <c r="D102" s="1001"/>
      <c r="E102" s="1004"/>
      <c r="F102" s="1007"/>
      <c r="G102" s="1024"/>
      <c r="H102" s="1013"/>
      <c r="I102" s="1016"/>
      <c r="J102" s="1019"/>
      <c r="K102" s="1022"/>
      <c r="L102" s="1024"/>
      <c r="M102" s="1039"/>
      <c r="N102" s="1024"/>
      <c r="O102" s="1024"/>
      <c r="P102" s="1076"/>
      <c r="Q102" s="1134"/>
      <c r="R102" s="1016"/>
      <c r="S102" s="1027"/>
      <c r="T102" s="1016"/>
      <c r="U102" s="1027"/>
      <c r="V102" s="1016"/>
      <c r="W102" s="1027"/>
      <c r="X102" s="1030"/>
      <c r="Y102" s="1027"/>
      <c r="Z102" s="1027"/>
      <c r="AA102" s="1033"/>
      <c r="AB102" s="150">
        <v>4</v>
      </c>
      <c r="AC102" s="301"/>
      <c r="AD102" s="149"/>
      <c r="AE102" s="301"/>
      <c r="AF102" s="145" t="str">
        <f t="shared" si="20"/>
        <v/>
      </c>
      <c r="AG102" s="151"/>
      <c r="AH102" s="146" t="str">
        <f t="shared" si="21"/>
        <v/>
      </c>
      <c r="AI102" s="151"/>
      <c r="AJ102" s="146" t="str">
        <f t="shared" si="22"/>
        <v/>
      </c>
      <c r="AK102" s="147" t="str">
        <f t="shared" si="23"/>
        <v/>
      </c>
      <c r="AL102" s="152" t="str">
        <f>IFERROR(IF(AND(AF101="Probabilidad",AF102="Probabilidad"),(AL101-(+AL101*AK102)),IF(AND(AF101="Impacto",AF102="Probabilidad"),(AL100-(+AL100*AK102)),IF(AF102="Impacto",AL101,""))),"")</f>
        <v/>
      </c>
      <c r="AM102" s="172" t="str">
        <f>IFERROR(IF(AND(AF101="Impacto",AF102="Impacto"),(AM101-(+AM101*AK102)),IF(AND(AF101="Probabilidad",AF102="Impacto"),(AM100-(+AM100*AK102)),IF(AF102="Probabilidad",AM101,""))),"")</f>
        <v/>
      </c>
      <c r="AN102" s="153"/>
      <c r="AO102" s="153"/>
      <c r="AP102" s="153"/>
      <c r="AQ102" s="153"/>
      <c r="AR102" s="1013"/>
      <c r="AS102" s="1036"/>
      <c r="AT102" s="1036"/>
      <c r="AU102" s="1033"/>
      <c r="AV102" s="1036"/>
      <c r="AW102" s="1036"/>
      <c r="AX102" s="1033"/>
      <c r="AY102" s="1033"/>
      <c r="AZ102" s="1033"/>
      <c r="BA102" s="1016"/>
      <c r="BB102" s="130"/>
      <c r="BC102" s="130"/>
      <c r="BD102" s="173" t="str">
        <f t="shared" si="19"/>
        <v/>
      </c>
      <c r="BE102" s="149"/>
      <c r="BF102" s="149"/>
      <c r="BG102" s="149"/>
      <c r="BH102" s="149"/>
      <c r="BI102" s="130"/>
      <c r="BJ102" s="130"/>
      <c r="BK102" s="130"/>
      <c r="BL102" s="130"/>
      <c r="BM102" s="155"/>
      <c r="BN102" s="155"/>
      <c r="BO102" s="155"/>
      <c r="BP102" s="155"/>
      <c r="BQ102" s="156"/>
      <c r="BR102" s="157"/>
      <c r="BS102" s="304"/>
      <c r="BT102" s="149"/>
      <c r="BU102" s="1051"/>
      <c r="BV102" s="995"/>
      <c r="BW102" s="995"/>
      <c r="BX102" s="998"/>
      <c r="BY102" s="998"/>
      <c r="BZ102" s="998"/>
    </row>
    <row r="103" spans="1:78" ht="16" x14ac:dyDescent="0.2">
      <c r="A103" s="1064"/>
      <c r="B103" s="1220"/>
      <c r="C103" s="1070"/>
      <c r="D103" s="1001"/>
      <c r="E103" s="1004"/>
      <c r="F103" s="1007"/>
      <c r="G103" s="1024"/>
      <c r="H103" s="1013"/>
      <c r="I103" s="1016"/>
      <c r="J103" s="1019"/>
      <c r="K103" s="1022"/>
      <c r="L103" s="1024"/>
      <c r="M103" s="1039"/>
      <c r="N103" s="1024"/>
      <c r="O103" s="1024"/>
      <c r="P103" s="1076"/>
      <c r="Q103" s="1134"/>
      <c r="R103" s="1016"/>
      <c r="S103" s="1027"/>
      <c r="T103" s="1016"/>
      <c r="U103" s="1027"/>
      <c r="V103" s="1016"/>
      <c r="W103" s="1027"/>
      <c r="X103" s="1030"/>
      <c r="Y103" s="1027"/>
      <c r="Z103" s="1027"/>
      <c r="AA103" s="1033"/>
      <c r="AB103" s="150">
        <v>5</v>
      </c>
      <c r="AC103" s="301"/>
      <c r="AD103" s="149"/>
      <c r="AE103" s="301"/>
      <c r="AF103" s="145" t="str">
        <f t="shared" si="20"/>
        <v/>
      </c>
      <c r="AG103" s="151"/>
      <c r="AH103" s="146" t="str">
        <f t="shared" si="21"/>
        <v/>
      </c>
      <c r="AI103" s="151"/>
      <c r="AJ103" s="146" t="str">
        <f t="shared" si="22"/>
        <v/>
      </c>
      <c r="AK103" s="147" t="str">
        <f t="shared" si="23"/>
        <v/>
      </c>
      <c r="AL103" s="152" t="str">
        <f>IFERROR(IF(AND(AF102="Probabilidad",AF103="Probabilidad"),(AL102-(+AL102*AK103)),IF(AND(AF102="Impacto",AF103="Probabilidad"),(AL101-(+AL101*AK103)),IF(AF103="Impacto",AL102,""))),"")</f>
        <v/>
      </c>
      <c r="AM103" s="152" t="str">
        <f>IFERROR(IF(AND(AF102="Impacto",AF103="Impacto"),(AM102-(+AM102*AK103)),IF(AND(AF102="Probabilidad",AF103="Impacto"),(AM101-(+AM101*AK103)),IF(AF103="Probabilidad",AM102,""))),"")</f>
        <v/>
      </c>
      <c r="AN103" s="153"/>
      <c r="AO103" s="153"/>
      <c r="AP103" s="153"/>
      <c r="AQ103" s="153"/>
      <c r="AR103" s="1013"/>
      <c r="AS103" s="1036"/>
      <c r="AT103" s="1036"/>
      <c r="AU103" s="1033"/>
      <c r="AV103" s="1036"/>
      <c r="AW103" s="1036"/>
      <c r="AX103" s="1033"/>
      <c r="AY103" s="1033"/>
      <c r="AZ103" s="1033"/>
      <c r="BA103" s="1016"/>
      <c r="BB103" s="130"/>
      <c r="BC103" s="130"/>
      <c r="BD103" s="173" t="str">
        <f t="shared" si="19"/>
        <v/>
      </c>
      <c r="BE103" s="149"/>
      <c r="BF103" s="149"/>
      <c r="BG103" s="149"/>
      <c r="BH103" s="149"/>
      <c r="BI103" s="130"/>
      <c r="BJ103" s="130"/>
      <c r="BK103" s="130"/>
      <c r="BL103" s="130"/>
      <c r="BM103" s="155"/>
      <c r="BN103" s="155"/>
      <c r="BO103" s="155"/>
      <c r="BP103" s="155"/>
      <c r="BQ103" s="156"/>
      <c r="BR103" s="157"/>
      <c r="BS103" s="304"/>
      <c r="BT103" s="149"/>
      <c r="BU103" s="1051"/>
      <c r="BV103" s="995"/>
      <c r="BW103" s="995"/>
      <c r="BX103" s="998"/>
      <c r="BY103" s="998"/>
      <c r="BZ103" s="998"/>
    </row>
    <row r="104" spans="1:78" ht="17" thickBot="1" x14ac:dyDescent="0.25">
      <c r="A104" s="1238"/>
      <c r="B104" s="1221"/>
      <c r="C104" s="1240"/>
      <c r="D104" s="1002"/>
      <c r="E104" s="1005"/>
      <c r="F104" s="1008"/>
      <c r="G104" s="1025"/>
      <c r="H104" s="1014"/>
      <c r="I104" s="1017"/>
      <c r="J104" s="1020"/>
      <c r="K104" s="1023"/>
      <c r="L104" s="1025"/>
      <c r="M104" s="1040"/>
      <c r="N104" s="1025"/>
      <c r="O104" s="1025"/>
      <c r="P104" s="1077"/>
      <c r="Q104" s="1135"/>
      <c r="R104" s="1017"/>
      <c r="S104" s="1028"/>
      <c r="T104" s="1017"/>
      <c r="U104" s="1028"/>
      <c r="V104" s="1017"/>
      <c r="W104" s="1028"/>
      <c r="X104" s="1031"/>
      <c r="Y104" s="1028"/>
      <c r="Z104" s="1028"/>
      <c r="AA104" s="1034"/>
      <c r="AB104" s="162">
        <v>6</v>
      </c>
      <c r="AC104" s="611"/>
      <c r="AD104" s="160"/>
      <c r="AE104" s="611"/>
      <c r="AF104" s="175" t="str">
        <f t="shared" si="20"/>
        <v/>
      </c>
      <c r="AG104" s="163"/>
      <c r="AH104" s="161" t="str">
        <f t="shared" si="21"/>
        <v/>
      </c>
      <c r="AI104" s="163"/>
      <c r="AJ104" s="161" t="str">
        <f t="shared" si="22"/>
        <v/>
      </c>
      <c r="AK104" s="164" t="str">
        <f t="shared" si="23"/>
        <v/>
      </c>
      <c r="AL104" s="152" t="str">
        <f>IFERROR(IF(AND(AF103="Probabilidad",AF104="Probabilidad"),(AL103-(+AL103*AK104)),IF(AND(AF103="Impacto",AF104="Probabilidad"),(AL102-(+AL102*AK104)),IF(AF104="Impacto",AL103,""))),"")</f>
        <v/>
      </c>
      <c r="AM104" s="152" t="str">
        <f>IFERROR(IF(AND(AF103="Impacto",AF104="Impacto"),(AM103-(+AM103*AK104)),IF(AND(AF103="Probabilidad",AF104="Impacto"),(AM102-(+AM102*AK104)),IF(AF104="Probabilidad",AM103,""))),"")</f>
        <v/>
      </c>
      <c r="AN104" s="51"/>
      <c r="AO104" s="51"/>
      <c r="AP104" s="51"/>
      <c r="AQ104" s="51"/>
      <c r="AR104" s="1014"/>
      <c r="AS104" s="1037"/>
      <c r="AT104" s="1037"/>
      <c r="AU104" s="1034"/>
      <c r="AV104" s="1037"/>
      <c r="AW104" s="1037"/>
      <c r="AX104" s="1034"/>
      <c r="AY104" s="1034"/>
      <c r="AZ104" s="1034"/>
      <c r="BA104" s="1017"/>
      <c r="BB104" s="167"/>
      <c r="BC104" s="167"/>
      <c r="BD104" s="176" t="str">
        <f t="shared" si="19"/>
        <v/>
      </c>
      <c r="BE104" s="160"/>
      <c r="BF104" s="160"/>
      <c r="BG104" s="160"/>
      <c r="BH104" s="160"/>
      <c r="BI104" s="167"/>
      <c r="BJ104" s="167"/>
      <c r="BK104" s="167"/>
      <c r="BL104" s="167"/>
      <c r="BM104" s="168"/>
      <c r="BN104" s="168"/>
      <c r="BO104" s="168"/>
      <c r="BP104" s="168"/>
      <c r="BQ104" s="169"/>
      <c r="BR104" s="170"/>
      <c r="BS104" s="711"/>
      <c r="BT104" s="160"/>
      <c r="BU104" s="1052"/>
      <c r="BV104" s="996"/>
      <c r="BW104" s="996"/>
      <c r="BX104" s="999"/>
      <c r="BY104" s="999"/>
      <c r="BZ104" s="999"/>
    </row>
    <row r="105" spans="1:78" ht="156.75" customHeight="1" x14ac:dyDescent="0.2">
      <c r="A105" s="1338" t="s">
        <v>971</v>
      </c>
      <c r="B105" s="1341" t="s">
        <v>207</v>
      </c>
      <c r="C105" s="1344" t="s">
        <v>972</v>
      </c>
      <c r="D105" s="1350" t="s">
        <v>2388</v>
      </c>
      <c r="E105" s="1003" t="s">
        <v>973</v>
      </c>
      <c r="F105" s="1150">
        <v>1</v>
      </c>
      <c r="G105" s="994" t="s">
        <v>1342</v>
      </c>
      <c r="H105" s="994"/>
      <c r="I105" s="1015"/>
      <c r="J105" s="1018" t="s">
        <v>2534</v>
      </c>
      <c r="K105" s="1012" t="s">
        <v>313</v>
      </c>
      <c r="L105" s="1075" t="s">
        <v>314</v>
      </c>
      <c r="M105" s="1038" t="s">
        <v>2535</v>
      </c>
      <c r="N105" s="994"/>
      <c r="O105" s="994"/>
      <c r="P105" s="1353"/>
      <c r="Q105" s="1359"/>
      <c r="R105" s="1012" t="s">
        <v>217</v>
      </c>
      <c r="S105" s="1026">
        <f>IF(R105="Muy Alta",100%,IF(R105="Alta",80%,IF(R105="Media",60%,IF(R105="Baja",40%,IF(R105="Muy Baja",20%,"")))))</f>
        <v>0.6</v>
      </c>
      <c r="T105" s="1015" t="s">
        <v>218</v>
      </c>
      <c r="U105" s="1026">
        <f>IF(T105="Catastrófico",100%,IF(T105="Mayor",80%,IF(T105="Moderado",60%,IF(T105="Menor",40%,IF(T105="Leve",20%,"")))))</f>
        <v>0.6</v>
      </c>
      <c r="V105" s="1015" t="s">
        <v>218</v>
      </c>
      <c r="W105" s="1026">
        <f>IF(V105="Catastrófico",100%,IF(V105="Mayor",80%,IF(V105="Moderado",60%,IF(V105="Menor",40%,IF(V105="Leve",20%,"")))))</f>
        <v>0.6</v>
      </c>
      <c r="X105" s="1029" t="str">
        <f>IF(Y105=100%,"Catastrófico",IF(Y105=80%,"Mayor",IF(Y105=60%,"Moderado",IF(Y105=40%,"Menor",IF(Y105=20%,"Leve","")))))</f>
        <v>Moderado</v>
      </c>
      <c r="Y105" s="1026">
        <f>IF(AND(U105="",W105=""),"",MAX(U105,W105))</f>
        <v>0.6</v>
      </c>
      <c r="Z105" s="1026" t="str">
        <f>CONCATENATE(R105,X105)</f>
        <v>MediaModerado</v>
      </c>
      <c r="AA105" s="1032" t="str">
        <f>IF(Z105="Muy AltaLeve","Alto",IF(Z105="Muy AltaMenor","Alto",IF(Z105="Muy AltaModerado","Alto",IF(Z105="Muy AltaMayor","Alto",IF(Z105="Muy AltaCatastrófico","Extremo",IF(Z105="AltaLeve","Moderado",IF(Z105="AltaMenor","Moderado",IF(Z105="AltaModerado","Alto",IF(Z105="AltaMayor","Alto",IF(Z105="AltaCatastrófico","Extremo",IF(Z105="MediaLeve","Moderado",IF(Z105="MediaMenor","Moderado",IF(Z105="MediaModerado","Moderado",IF(Z105="MediaMayor","Alto",IF(Z105="MediaCatastrófico","Extremo",IF(Z105="BajaLeve","Bajo",IF(Z105="BajaMenor","Moderado",IF(Z105="BajaModerado","Moderado",IF(Z105="BajaMayor","Alto",IF(Z105="BajaCatastrófico","Extremo",IF(Z105="Muy BajaLeve","Bajo",IF(Z105="Muy BajaMenor","Bajo",IF(Z105="Muy BajaModerado","Moderado",IF(Z105="Muy BajaMayor","Alto",IF(Z105="Muy BajaCatastrófico","Extremo","")))))))))))))))))))))))))</f>
        <v>Moderado</v>
      </c>
      <c r="AB105" s="97">
        <v>1</v>
      </c>
      <c r="AC105" s="9" t="s">
        <v>2536</v>
      </c>
      <c r="AD105" s="527" t="s">
        <v>277</v>
      </c>
      <c r="AE105" s="9" t="s">
        <v>2537</v>
      </c>
      <c r="AF105" s="615" t="str">
        <f t="shared" si="20"/>
        <v>Probabilidad</v>
      </c>
      <c r="AG105" s="595" t="s">
        <v>221</v>
      </c>
      <c r="AH105" s="537">
        <f t="shared" si="21"/>
        <v>0.25</v>
      </c>
      <c r="AI105" s="595" t="s">
        <v>222</v>
      </c>
      <c r="AJ105" s="537">
        <f t="shared" si="22"/>
        <v>0.15</v>
      </c>
      <c r="AK105" s="536">
        <f t="shared" si="23"/>
        <v>0.4</v>
      </c>
      <c r="AL105" s="616">
        <f>IFERROR(IF(AF105="Probabilidad",(S105-(+S105*AK105)),IF(AF105="Impacto",S105,"")),"")</f>
        <v>0.36</v>
      </c>
      <c r="AM105" s="616">
        <f>IFERROR(IF(AF105="Impacto",(Y105-(+Y105*AK105)),IF(AF105="Probabilidad",Y105,"")),"")</f>
        <v>0.6</v>
      </c>
      <c r="AN105" s="50" t="s">
        <v>223</v>
      </c>
      <c r="AO105" s="50" t="s">
        <v>291</v>
      </c>
      <c r="AP105" s="50" t="s">
        <v>225</v>
      </c>
      <c r="AQ105" s="50" t="s">
        <v>226</v>
      </c>
      <c r="AR105" s="1012" t="s">
        <v>2538</v>
      </c>
      <c r="AS105" s="1035">
        <f>S105</f>
        <v>0.6</v>
      </c>
      <c r="AT105" s="1035">
        <f>IF(AL105="","",MIN(AL105:AL110))</f>
        <v>7.7759999999999996E-2</v>
      </c>
      <c r="AU105" s="1032" t="str">
        <f>IFERROR(IF(AT105="","",IF(AT105&lt;=0.2,"Muy Baja",IF(AT105&lt;=0.4,"Baja",IF(AT105&lt;=0.6,"Media",IF(AT105&lt;=0.8,"Alta","Muy Alta"))))),"")</f>
        <v>Muy Baja</v>
      </c>
      <c r="AV105" s="1035">
        <f>Y105</f>
        <v>0.6</v>
      </c>
      <c r="AW105" s="1035">
        <f>IF(AM105="","",MIN(AM105:AM110))</f>
        <v>0.6</v>
      </c>
      <c r="AX105" s="1032" t="str">
        <f>IFERROR(IF(AW105="","",IF(AW105&lt;=0.2,"Leve",IF(AW105&lt;=0.4,"Menor",IF(AW105&lt;=0.6,"Moderado",IF(AW105&lt;=0.8,"Mayor","Catastrófico"))))),"")</f>
        <v>Moderado</v>
      </c>
      <c r="AY105" s="1032" t="str">
        <f>AA105</f>
        <v>Moderado</v>
      </c>
      <c r="AZ105" s="1032" t="str">
        <f>IFERROR(IF(OR(AND(AU105="Muy Baja",AX105="Leve"),AND(AU105="Muy Baja",AX105="Menor"),AND(AU105="Baja",AX105="Leve")),"Bajo",IF(OR(AND(AU105="Muy baja",AX105="Moderado"),AND(AU105="Baja",AX105="Menor"),AND(AU105="Baja",AX105="Moderado"),AND(AU105="Media",AX105="Leve"),AND(AU105="Media",AX105="Menor"),AND(AU105="Media",AX105="Moderado"),AND(AU105="Alta",AX105="Leve"),AND(AU105="Alta",AX105="Menor")),"Moderado",IF(OR(AND(AU105="Muy Baja",AX105="Mayor"),AND(AU105="Baja",AX105="Mayor"),AND(AU105="Media",AX105="Mayor"),AND(AU105="Alta",AX105="Moderado"),AND(AU105="Alta",AX105="Mayor"),AND(AU105="Muy Alta",AX105="Leve"),AND(AU105="Muy Alta",AX105="Menor"),AND(AU105="Muy Alta",AX105="Moderado"),AND(AU105="Muy Alta",AX105="Mayor")),"Alto",IF(OR(AND(AU105="Muy Baja",AX105="Catastrófico"),AND(AU105="Baja",AX105="Catastrófico"),AND(AU105="Media",AX105="Catastrófico"),AND(AU105="Alta",AX105="Catastrófico"),AND(AU105="Muy Alta",AX105="Catastrófico")),"Extremo","")))),"")</f>
        <v>Moderado</v>
      </c>
      <c r="BA105" s="1015" t="s">
        <v>228</v>
      </c>
      <c r="BB105" s="46" t="s">
        <v>2539</v>
      </c>
      <c r="BC105" s="46" t="s">
        <v>2540</v>
      </c>
      <c r="BD105" s="103">
        <f t="shared" ref="BD105:BD134" si="24">IF(SUM(BE105:BH105)=0,"",SUM(BE105:BH105))</f>
        <v>1</v>
      </c>
      <c r="BE105" s="9"/>
      <c r="BF105" s="9"/>
      <c r="BG105" s="9">
        <v>1</v>
      </c>
      <c r="BH105" s="9"/>
      <c r="BI105" s="46" t="s">
        <v>469</v>
      </c>
      <c r="BJ105" s="46" t="s">
        <v>983</v>
      </c>
      <c r="BK105" s="46"/>
      <c r="BL105" s="46"/>
      <c r="BM105" s="48"/>
      <c r="BN105" s="48"/>
      <c r="BO105" s="48"/>
      <c r="BP105" s="48"/>
      <c r="BQ105" s="104"/>
      <c r="BR105" s="128"/>
      <c r="BS105" s="710"/>
      <c r="BT105" s="9"/>
      <c r="BU105" s="1362"/>
      <c r="BV105" s="1365"/>
      <c r="BW105" s="1362"/>
      <c r="BX105" s="1075"/>
      <c r="BY105" s="997"/>
      <c r="BZ105" s="997"/>
    </row>
    <row r="106" spans="1:78" ht="154.5" customHeight="1" x14ac:dyDescent="0.2">
      <c r="A106" s="1339"/>
      <c r="B106" s="1342"/>
      <c r="C106" s="1345"/>
      <c r="D106" s="1351"/>
      <c r="E106" s="1004"/>
      <c r="F106" s="1151"/>
      <c r="G106" s="1024"/>
      <c r="H106" s="1024"/>
      <c r="I106" s="1016"/>
      <c r="J106" s="1019"/>
      <c r="K106" s="1013"/>
      <c r="L106" s="1076"/>
      <c r="M106" s="1039"/>
      <c r="N106" s="1024"/>
      <c r="O106" s="1024"/>
      <c r="P106" s="1354"/>
      <c r="Q106" s="1360"/>
      <c r="R106" s="1013"/>
      <c r="S106" s="1027"/>
      <c r="T106" s="1016"/>
      <c r="U106" s="1027"/>
      <c r="V106" s="1016"/>
      <c r="W106" s="1027"/>
      <c r="X106" s="1030"/>
      <c r="Y106" s="1027"/>
      <c r="Z106" s="1027"/>
      <c r="AA106" s="1033"/>
      <c r="AB106" s="150">
        <v>2</v>
      </c>
      <c r="AC106" s="179" t="s">
        <v>2541</v>
      </c>
      <c r="AD106" s="639" t="s">
        <v>277</v>
      </c>
      <c r="AE106" s="149" t="s">
        <v>2537</v>
      </c>
      <c r="AF106" s="145" t="str">
        <f t="shared" si="20"/>
        <v>Probabilidad</v>
      </c>
      <c r="AG106" s="151" t="s">
        <v>221</v>
      </c>
      <c r="AH106" s="146">
        <f t="shared" si="21"/>
        <v>0.25</v>
      </c>
      <c r="AI106" s="151" t="s">
        <v>222</v>
      </c>
      <c r="AJ106" s="146">
        <f t="shared" si="22"/>
        <v>0.15</v>
      </c>
      <c r="AK106" s="147">
        <f t="shared" si="23"/>
        <v>0.4</v>
      </c>
      <c r="AL106" s="152">
        <f>IFERROR(IF(AND(AF105="Probabilidad",AF106="Probabilidad"),(AL105-(+AL105*AK106)),IF(AF106="Probabilidad",(S105-(+S105*AK106)),IF(AF106="Impacto",AL105,""))),"")</f>
        <v>0.216</v>
      </c>
      <c r="AM106" s="152">
        <f>IFERROR(IF(AND(AF105="Impacto",AF106="Impacto"),(AM105-(+AM105*AK106)),IF(AF106="Impacto",(Y105-(+Y105*AK106)),IF(AF106="Probabilidad",AM105,""))),"")</f>
        <v>0.6</v>
      </c>
      <c r="AN106" s="153" t="s">
        <v>223</v>
      </c>
      <c r="AO106" s="153" t="s">
        <v>291</v>
      </c>
      <c r="AP106" s="153" t="s">
        <v>241</v>
      </c>
      <c r="AQ106" s="153" t="s">
        <v>226</v>
      </c>
      <c r="AR106" s="1013"/>
      <c r="AS106" s="1036"/>
      <c r="AT106" s="1036"/>
      <c r="AU106" s="1033"/>
      <c r="AV106" s="1036"/>
      <c r="AW106" s="1036"/>
      <c r="AX106" s="1033"/>
      <c r="AY106" s="1033"/>
      <c r="AZ106" s="1033"/>
      <c r="BA106" s="1016"/>
      <c r="BB106" s="130"/>
      <c r="BC106" s="130"/>
      <c r="BD106" s="173" t="str">
        <f t="shared" si="24"/>
        <v/>
      </c>
      <c r="BE106" s="149"/>
      <c r="BF106" s="149"/>
      <c r="BG106" s="149"/>
      <c r="BH106" s="149"/>
      <c r="BI106" s="130"/>
      <c r="BJ106" s="130"/>
      <c r="BK106" s="130"/>
      <c r="BL106" s="130"/>
      <c r="BM106" s="155"/>
      <c r="BN106" s="155"/>
      <c r="BO106" s="155"/>
      <c r="BP106" s="155"/>
      <c r="BQ106" s="156"/>
      <c r="BR106" s="157"/>
      <c r="BS106" s="304"/>
      <c r="BT106" s="774"/>
      <c r="BU106" s="1363"/>
      <c r="BV106" s="1366"/>
      <c r="BW106" s="1363"/>
      <c r="BX106" s="1191"/>
      <c r="BY106" s="998"/>
      <c r="BZ106" s="998"/>
    </row>
    <row r="107" spans="1:78" ht="213" customHeight="1" x14ac:dyDescent="0.2">
      <c r="A107" s="1339"/>
      <c r="B107" s="1342"/>
      <c r="C107" s="1345"/>
      <c r="D107" s="1351"/>
      <c r="E107" s="1004"/>
      <c r="F107" s="1151"/>
      <c r="G107" s="1024"/>
      <c r="H107" s="1024"/>
      <c r="I107" s="1016"/>
      <c r="J107" s="1019"/>
      <c r="K107" s="1013"/>
      <c r="L107" s="1076"/>
      <c r="M107" s="1039"/>
      <c r="N107" s="1024"/>
      <c r="O107" s="1024"/>
      <c r="P107" s="1354"/>
      <c r="Q107" s="1360"/>
      <c r="R107" s="1013"/>
      <c r="S107" s="1027"/>
      <c r="T107" s="1016"/>
      <c r="U107" s="1027"/>
      <c r="V107" s="1016"/>
      <c r="W107" s="1027"/>
      <c r="X107" s="1030"/>
      <c r="Y107" s="1027"/>
      <c r="Z107" s="1027"/>
      <c r="AA107" s="1033"/>
      <c r="AB107" s="150">
        <v>3</v>
      </c>
      <c r="AC107" s="149" t="s">
        <v>2542</v>
      </c>
      <c r="AD107" s="286" t="s">
        <v>354</v>
      </c>
      <c r="AE107" s="149" t="s">
        <v>2537</v>
      </c>
      <c r="AF107" s="145" t="str">
        <f t="shared" si="20"/>
        <v>Probabilidad</v>
      </c>
      <c r="AG107" s="151" t="s">
        <v>221</v>
      </c>
      <c r="AH107" s="146">
        <f t="shared" si="21"/>
        <v>0.25</v>
      </c>
      <c r="AI107" s="151" t="s">
        <v>222</v>
      </c>
      <c r="AJ107" s="146">
        <f t="shared" si="22"/>
        <v>0.15</v>
      </c>
      <c r="AK107" s="147">
        <f t="shared" si="23"/>
        <v>0.4</v>
      </c>
      <c r="AL107" s="152">
        <f>IFERROR(IF(AND(AF106="Probabilidad",AF107="Probabilidad"),(AL106-(+AL106*AK107)),IF(AND(AF106="Impacto",AF107="Probabilidad"),(AL105-(+AL105*AK107)),IF(AF107="Impacto",AL106,""))),"")</f>
        <v>0.12959999999999999</v>
      </c>
      <c r="AM107" s="152">
        <f>IFERROR(IF(AND(AF106="Impacto",AF107="Impacto"),(AM106-(+AM106*AK107)),IF(AND(AF106="Probabilidad",AF107="Impacto"),(AM105-(+AM105*AK107)),IF(AF107="Probabilidad",AM106,""))),"")</f>
        <v>0.6</v>
      </c>
      <c r="AN107" s="153" t="s">
        <v>223</v>
      </c>
      <c r="AO107" s="153" t="s">
        <v>291</v>
      </c>
      <c r="AP107" s="153" t="s">
        <v>241</v>
      </c>
      <c r="AQ107" s="153" t="s">
        <v>226</v>
      </c>
      <c r="AR107" s="1013"/>
      <c r="AS107" s="1036"/>
      <c r="AT107" s="1036"/>
      <c r="AU107" s="1033"/>
      <c r="AV107" s="1036"/>
      <c r="AW107" s="1036"/>
      <c r="AX107" s="1033"/>
      <c r="AY107" s="1033"/>
      <c r="AZ107" s="1033"/>
      <c r="BA107" s="1016"/>
      <c r="BB107" s="130"/>
      <c r="BC107" s="130"/>
      <c r="BD107" s="173" t="str">
        <f t="shared" si="24"/>
        <v/>
      </c>
      <c r="BE107" s="149"/>
      <c r="BF107" s="149"/>
      <c r="BG107" s="149"/>
      <c r="BH107" s="149"/>
      <c r="BI107" s="130"/>
      <c r="BJ107" s="130"/>
      <c r="BK107" s="130"/>
      <c r="BL107" s="130"/>
      <c r="BM107" s="155"/>
      <c r="BN107" s="155"/>
      <c r="BO107" s="155"/>
      <c r="BP107" s="155"/>
      <c r="BQ107" s="156"/>
      <c r="BR107" s="157"/>
      <c r="BS107" s="304"/>
      <c r="BT107" s="774"/>
      <c r="BU107" s="1363"/>
      <c r="BV107" s="1366"/>
      <c r="BW107" s="1363"/>
      <c r="BX107" s="1191"/>
      <c r="BY107" s="998"/>
      <c r="BZ107" s="998"/>
    </row>
    <row r="108" spans="1:78" ht="240" customHeight="1" x14ac:dyDescent="0.2">
      <c r="A108" s="1339"/>
      <c r="B108" s="1342"/>
      <c r="C108" s="1345"/>
      <c r="D108" s="1351"/>
      <c r="E108" s="1004"/>
      <c r="F108" s="1151"/>
      <c r="G108" s="1024"/>
      <c r="H108" s="1024"/>
      <c r="I108" s="1016"/>
      <c r="J108" s="1019"/>
      <c r="K108" s="1013"/>
      <c r="L108" s="1076"/>
      <c r="M108" s="1039"/>
      <c r="N108" s="1024"/>
      <c r="O108" s="1024"/>
      <c r="P108" s="1354"/>
      <c r="Q108" s="1360"/>
      <c r="R108" s="1013"/>
      <c r="S108" s="1027"/>
      <c r="T108" s="1016"/>
      <c r="U108" s="1027"/>
      <c r="V108" s="1016"/>
      <c r="W108" s="1027"/>
      <c r="X108" s="1030"/>
      <c r="Y108" s="1027"/>
      <c r="Z108" s="1027"/>
      <c r="AA108" s="1033"/>
      <c r="AB108" s="150">
        <v>4</v>
      </c>
      <c r="AC108" s="11" t="s">
        <v>2543</v>
      </c>
      <c r="AD108" s="286" t="s">
        <v>354</v>
      </c>
      <c r="AE108" s="149" t="s">
        <v>2544</v>
      </c>
      <c r="AF108" s="145" t="str">
        <f t="shared" si="20"/>
        <v>Probabilidad</v>
      </c>
      <c r="AG108" s="151" t="s">
        <v>221</v>
      </c>
      <c r="AH108" s="146">
        <f t="shared" si="21"/>
        <v>0.25</v>
      </c>
      <c r="AI108" s="151" t="s">
        <v>222</v>
      </c>
      <c r="AJ108" s="146">
        <f t="shared" si="22"/>
        <v>0.15</v>
      </c>
      <c r="AK108" s="147">
        <f t="shared" si="23"/>
        <v>0.4</v>
      </c>
      <c r="AL108" s="152">
        <f>IFERROR(IF(AND(AF107="Probabilidad",AF108="Probabilidad"),(AL107-(+AL107*AK108)),IF(AND(AF107="Impacto",AF108="Probabilidad"),(AL106-(+AL106*AK108)),IF(AF108="Impacto",AL107,""))),"")</f>
        <v>7.7759999999999996E-2</v>
      </c>
      <c r="AM108" s="152">
        <f>IFERROR(IF(AND(AF107="Impacto",AF108="Impacto"),(AM107-(+AM107*AK108)),IF(AND(AF107="Probabilidad",AF108="Impacto"),(AM106-(+AM106*AK108)),IF(AF108="Probabilidad",AM107,""))),"")</f>
        <v>0.6</v>
      </c>
      <c r="AN108" s="153" t="s">
        <v>223</v>
      </c>
      <c r="AO108" s="153" t="s">
        <v>291</v>
      </c>
      <c r="AP108" s="153" t="s">
        <v>225</v>
      </c>
      <c r="AQ108" s="153" t="s">
        <v>226</v>
      </c>
      <c r="AR108" s="1013"/>
      <c r="AS108" s="1036"/>
      <c r="AT108" s="1036"/>
      <c r="AU108" s="1033"/>
      <c r="AV108" s="1036"/>
      <c r="AW108" s="1036"/>
      <c r="AX108" s="1033"/>
      <c r="AY108" s="1033"/>
      <c r="AZ108" s="1033"/>
      <c r="BA108" s="1016"/>
      <c r="BB108" s="130"/>
      <c r="BC108" s="130"/>
      <c r="BD108" s="173" t="str">
        <f t="shared" si="24"/>
        <v/>
      </c>
      <c r="BE108" s="149"/>
      <c r="BF108" s="149"/>
      <c r="BG108" s="149"/>
      <c r="BH108" s="149"/>
      <c r="BI108" s="130"/>
      <c r="BJ108" s="130"/>
      <c r="BK108" s="130"/>
      <c r="BL108" s="130"/>
      <c r="BM108" s="155"/>
      <c r="BN108" s="155"/>
      <c r="BO108" s="155"/>
      <c r="BP108" s="155"/>
      <c r="BQ108" s="156"/>
      <c r="BR108" s="157"/>
      <c r="BS108" s="304"/>
      <c r="BT108" s="774"/>
      <c r="BU108" s="1363"/>
      <c r="BV108" s="1366"/>
      <c r="BW108" s="1363"/>
      <c r="BX108" s="1191"/>
      <c r="BY108" s="998"/>
      <c r="BZ108" s="998"/>
    </row>
    <row r="109" spans="1:78" ht="16" x14ac:dyDescent="0.2">
      <c r="A109" s="1339"/>
      <c r="B109" s="1342"/>
      <c r="C109" s="1345"/>
      <c r="D109" s="1351"/>
      <c r="E109" s="1004"/>
      <c r="F109" s="1151"/>
      <c r="G109" s="1024"/>
      <c r="H109" s="1024"/>
      <c r="I109" s="1016"/>
      <c r="J109" s="1019"/>
      <c r="K109" s="1013"/>
      <c r="L109" s="1076"/>
      <c r="M109" s="1039"/>
      <c r="N109" s="1024"/>
      <c r="O109" s="1024"/>
      <c r="P109" s="1354"/>
      <c r="Q109" s="1360"/>
      <c r="R109" s="1013"/>
      <c r="S109" s="1027"/>
      <c r="T109" s="1016"/>
      <c r="U109" s="1027"/>
      <c r="V109" s="1016"/>
      <c r="W109" s="1027"/>
      <c r="X109" s="1030"/>
      <c r="Y109" s="1027"/>
      <c r="Z109" s="1027"/>
      <c r="AA109" s="1033"/>
      <c r="AB109" s="150">
        <v>5</v>
      </c>
      <c r="AC109" s="149"/>
      <c r="AD109" s="286"/>
      <c r="AE109" s="149"/>
      <c r="AF109" s="640" t="str">
        <f t="shared" si="20"/>
        <v/>
      </c>
      <c r="AG109" s="631"/>
      <c r="AH109" s="641" t="str">
        <f t="shared" si="21"/>
        <v/>
      </c>
      <c r="AI109" s="631"/>
      <c r="AJ109" s="641" t="str">
        <f t="shared" si="22"/>
        <v/>
      </c>
      <c r="AK109" s="642" t="str">
        <f t="shared" si="23"/>
        <v/>
      </c>
      <c r="AL109" s="643" t="str">
        <f>IFERROR(IF(AND(AF108="Probabilidad",AF109="Probabilidad"),(AL108-(+AL108*AK109)),IF(AND(AF108="Impacto",AF109="Probabilidad"),(AL107-(+AL107*AK109)),IF(AF109="Impacto",AL108,""))),"")</f>
        <v/>
      </c>
      <c r="AM109" s="643" t="str">
        <f>IFERROR(IF(AND(AF108="Impacto",AF109="Impacto"),(AM108-(+AM108*AK109)),IF(AND(AF108="Probabilidad",AF109="Impacto"),(AM107-(+AM107*AK109)),IF(AF109="Probabilidad",AM108,""))),"")</f>
        <v/>
      </c>
      <c r="AN109" s="631"/>
      <c r="AO109" s="631"/>
      <c r="AP109" s="631"/>
      <c r="AQ109" s="631"/>
      <c r="AR109" s="1013"/>
      <c r="AS109" s="1036"/>
      <c r="AT109" s="1036"/>
      <c r="AU109" s="1033"/>
      <c r="AV109" s="1036"/>
      <c r="AW109" s="1036"/>
      <c r="AX109" s="1033"/>
      <c r="AY109" s="1033"/>
      <c r="AZ109" s="1033"/>
      <c r="BA109" s="1016"/>
      <c r="BB109" s="130"/>
      <c r="BC109" s="130"/>
      <c r="BD109" s="173" t="str">
        <f t="shared" si="24"/>
        <v/>
      </c>
      <c r="BE109" s="149"/>
      <c r="BF109" s="149"/>
      <c r="BG109" s="149"/>
      <c r="BH109" s="149"/>
      <c r="BI109" s="130"/>
      <c r="BJ109" s="130"/>
      <c r="BK109" s="130"/>
      <c r="BL109" s="130"/>
      <c r="BM109" s="155"/>
      <c r="BN109" s="155"/>
      <c r="BO109" s="155"/>
      <c r="BP109" s="155"/>
      <c r="BQ109" s="156"/>
      <c r="BR109" s="157"/>
      <c r="BS109" s="304"/>
      <c r="BT109" s="149"/>
      <c r="BU109" s="1363"/>
      <c r="BV109" s="1366"/>
      <c r="BW109" s="1363"/>
      <c r="BX109" s="1191"/>
      <c r="BY109" s="998"/>
      <c r="BZ109" s="998"/>
    </row>
    <row r="110" spans="1:78" ht="17" thickBot="1" x14ac:dyDescent="0.25">
      <c r="A110" s="1339"/>
      <c r="B110" s="1342"/>
      <c r="C110" s="1345"/>
      <c r="D110" s="1352"/>
      <c r="E110" s="1005"/>
      <c r="F110" s="1152"/>
      <c r="G110" s="1025"/>
      <c r="H110" s="1025"/>
      <c r="I110" s="1017"/>
      <c r="J110" s="1020"/>
      <c r="K110" s="1014"/>
      <c r="L110" s="1077"/>
      <c r="M110" s="1040"/>
      <c r="N110" s="1025"/>
      <c r="O110" s="1025"/>
      <c r="P110" s="1355"/>
      <c r="Q110" s="1361"/>
      <c r="R110" s="1014"/>
      <c r="S110" s="1028"/>
      <c r="T110" s="1017"/>
      <c r="U110" s="1028"/>
      <c r="V110" s="1017"/>
      <c r="W110" s="1028"/>
      <c r="X110" s="1031"/>
      <c r="Y110" s="1028"/>
      <c r="Z110" s="1028"/>
      <c r="AA110" s="1034"/>
      <c r="AB110" s="162">
        <v>6</v>
      </c>
      <c r="AC110" s="160"/>
      <c r="AD110" s="528"/>
      <c r="AE110" s="160"/>
      <c r="AF110" s="632" t="str">
        <f t="shared" si="20"/>
        <v/>
      </c>
      <c r="AG110" s="633"/>
      <c r="AH110" s="634" t="str">
        <f t="shared" si="21"/>
        <v/>
      </c>
      <c r="AI110" s="633"/>
      <c r="AJ110" s="634" t="str">
        <f t="shared" si="22"/>
        <v/>
      </c>
      <c r="AK110" s="635" t="str">
        <f t="shared" si="23"/>
        <v/>
      </c>
      <c r="AL110" s="636" t="str">
        <f>IFERROR(IF(AND(AF109="Probabilidad",AF110="Probabilidad"),(AL109-(+AL109*AK110)),IF(AND(AF109="Impacto",AF110="Probabilidad"),(AL108-(+AL108*AK110)),IF(AF110="Impacto",AL109,""))),"")</f>
        <v/>
      </c>
      <c r="AM110" s="636" t="str">
        <f>IFERROR(IF(AND(AF109="Impacto",AF110="Impacto"),(AM109-(+AM109*AK110)),IF(AND(AF109="Probabilidad",AF110="Impacto"),(AM108-(+AM108*AK110)),IF(AF110="Probabilidad",AM109,""))),"")</f>
        <v/>
      </c>
      <c r="AN110" s="633"/>
      <c r="AO110" s="633"/>
      <c r="AP110" s="633"/>
      <c r="AQ110" s="633"/>
      <c r="AR110" s="1014"/>
      <c r="AS110" s="1037"/>
      <c r="AT110" s="1037"/>
      <c r="AU110" s="1034"/>
      <c r="AV110" s="1037"/>
      <c r="AW110" s="1037"/>
      <c r="AX110" s="1034"/>
      <c r="AY110" s="1034"/>
      <c r="AZ110" s="1034"/>
      <c r="BA110" s="1017"/>
      <c r="BB110" s="167"/>
      <c r="BC110" s="167"/>
      <c r="BD110" s="176" t="str">
        <f t="shared" si="24"/>
        <v/>
      </c>
      <c r="BE110" s="160"/>
      <c r="BF110" s="160"/>
      <c r="BG110" s="160"/>
      <c r="BH110" s="160"/>
      <c r="BI110" s="167"/>
      <c r="BJ110" s="167"/>
      <c r="BK110" s="167"/>
      <c r="BL110" s="167"/>
      <c r="BM110" s="168"/>
      <c r="BN110" s="168"/>
      <c r="BO110" s="168"/>
      <c r="BP110" s="168"/>
      <c r="BQ110" s="169"/>
      <c r="BR110" s="170"/>
      <c r="BS110" s="711"/>
      <c r="BT110" s="160"/>
      <c r="BU110" s="1364"/>
      <c r="BV110" s="1367"/>
      <c r="BW110" s="1364"/>
      <c r="BX110" s="1192"/>
      <c r="BY110" s="999"/>
      <c r="BZ110" s="999"/>
    </row>
    <row r="111" spans="1:78" ht="231.75" customHeight="1" x14ac:dyDescent="0.2">
      <c r="A111" s="1339"/>
      <c r="B111" s="1342"/>
      <c r="C111" s="1345"/>
      <c r="D111" s="1350" t="s">
        <v>2388</v>
      </c>
      <c r="E111" s="1003" t="s">
        <v>973</v>
      </c>
      <c r="F111" s="1006">
        <v>2</v>
      </c>
      <c r="G111" s="994" t="s">
        <v>2545</v>
      </c>
      <c r="H111" s="1012"/>
      <c r="I111" s="1015"/>
      <c r="J111" s="1018" t="s">
        <v>2546</v>
      </c>
      <c r="K111" s="1012" t="s">
        <v>313</v>
      </c>
      <c r="L111" s="994" t="s">
        <v>314</v>
      </c>
      <c r="M111" s="1038" t="s">
        <v>2547</v>
      </c>
      <c r="N111" s="994"/>
      <c r="O111" s="994"/>
      <c r="P111" s="1075"/>
      <c r="Q111" s="1368"/>
      <c r="R111" s="1012" t="s">
        <v>217</v>
      </c>
      <c r="S111" s="1026">
        <f>IF(R111="Muy Alta",100%,IF(R111="Alta",80%,IF(R111="Media",60%,IF(R111="Baja",40%,IF(R111="Muy Baja",20%,"")))))</f>
        <v>0.6</v>
      </c>
      <c r="T111" s="1015" t="s">
        <v>218</v>
      </c>
      <c r="U111" s="1026">
        <f>IF(T111="Catastrófico",100%,IF(T111="Mayor",80%,IF(T111="Moderado",60%,IF(T111="Menor",40%,IF(T111="Leve",20%,"")))))</f>
        <v>0.6</v>
      </c>
      <c r="V111" s="1015" t="s">
        <v>251</v>
      </c>
      <c r="W111" s="1026">
        <f>IF(V111="Catastrófico",100%,IF(V111="Mayor",80%,IF(V111="Moderado",60%,IF(V111="Menor",40%,IF(V111="Leve",20%,"")))))</f>
        <v>0.4</v>
      </c>
      <c r="X111" s="1029" t="str">
        <f>IF(Y111=100%,"Catastrófico",IF(Y111=80%,"Mayor",IF(Y111=60%,"Moderado",IF(Y111=40%,"Menor",IF(Y111=20%,"Leve","")))))</f>
        <v>Moderado</v>
      </c>
      <c r="Y111" s="1026">
        <f>IF(AND(U111="",W111=""),"",MAX(U111,W111))</f>
        <v>0.6</v>
      </c>
      <c r="Z111" s="1026" t="str">
        <f>CONCATENATE(R111,X111)</f>
        <v>MediaModerado</v>
      </c>
      <c r="AA111" s="1032" t="str">
        <f>IF(Z111="Muy AltaLeve","Alto",IF(Z111="Muy AltaMenor","Alto",IF(Z111="Muy AltaModerado","Alto",IF(Z111="Muy AltaMayor","Alto",IF(Z111="Muy AltaCatastrófico","Extremo",IF(Z111="AltaLeve","Moderado",IF(Z111="AltaMenor","Moderado",IF(Z111="AltaModerado","Alto",IF(Z111="AltaMayor","Alto",IF(Z111="AltaCatastrófico","Extremo",IF(Z111="MediaLeve","Moderado",IF(Z111="MediaMenor","Moderado",IF(Z111="MediaModerado","Moderado",IF(Z111="MediaMayor","Alto",IF(Z111="MediaCatastrófico","Extremo",IF(Z111="BajaLeve","Bajo",IF(Z111="BajaMenor","Moderado",IF(Z111="BajaModerado","Moderado",IF(Z111="BajaMayor","Alto",IF(Z111="BajaCatastrófico","Extremo",IF(Z111="Muy BajaLeve","Bajo",IF(Z111="Muy BajaMenor","Bajo",IF(Z111="Muy BajaModerado","Moderado",IF(Z111="Muy BajaMayor","Alto",IF(Z111="Muy BajaCatastrófico","Extremo","")))))))))))))))))))))))))</f>
        <v>Moderado</v>
      </c>
      <c r="AB111" s="97">
        <v>1</v>
      </c>
      <c r="AC111" s="644" t="s">
        <v>2548</v>
      </c>
      <c r="AD111" s="527" t="s">
        <v>354</v>
      </c>
      <c r="AE111" s="9" t="s">
        <v>2544</v>
      </c>
      <c r="AF111" s="615" t="str">
        <f t="shared" si="20"/>
        <v>Probabilidad</v>
      </c>
      <c r="AG111" s="595" t="s">
        <v>221</v>
      </c>
      <c r="AH111" s="537">
        <f t="shared" si="21"/>
        <v>0.25</v>
      </c>
      <c r="AI111" s="595" t="s">
        <v>222</v>
      </c>
      <c r="AJ111" s="537">
        <f t="shared" si="22"/>
        <v>0.15</v>
      </c>
      <c r="AK111" s="536">
        <f t="shared" si="23"/>
        <v>0.4</v>
      </c>
      <c r="AL111" s="616">
        <f>IFERROR(IF(AF111="Probabilidad",(S111-(+S111*AK111)),IF(AF111="Impacto",S111,"")),"")</f>
        <v>0.36</v>
      </c>
      <c r="AM111" s="616">
        <f>IFERROR(IF(AF111="Impacto",(Y111-(+Y111*AK111)),IF(AF111="Probabilidad",Y111,"")),"")</f>
        <v>0.6</v>
      </c>
      <c r="AN111" s="50" t="s">
        <v>223</v>
      </c>
      <c r="AO111" s="50" t="s">
        <v>291</v>
      </c>
      <c r="AP111" s="50" t="s">
        <v>241</v>
      </c>
      <c r="AQ111" s="50" t="s">
        <v>226</v>
      </c>
      <c r="AR111" s="1012" t="s">
        <v>2549</v>
      </c>
      <c r="AS111" s="1035">
        <f>S111</f>
        <v>0.6</v>
      </c>
      <c r="AT111" s="1035">
        <f>IF(AL111="","",MIN(AL111:AL116))</f>
        <v>7.7759999999999996E-2</v>
      </c>
      <c r="AU111" s="1032" t="str">
        <f>IFERROR(IF(AT111="","",IF(AT111&lt;=0.2,"Muy Baja",IF(AT111&lt;=0.4,"Baja",IF(AT111&lt;=0.6,"Media",IF(AT111&lt;=0.8,"Alta","Muy Alta"))))),"")</f>
        <v>Muy Baja</v>
      </c>
      <c r="AV111" s="1035">
        <f>Y111</f>
        <v>0.6</v>
      </c>
      <c r="AW111" s="1035">
        <f>IF(AM111="","",MIN(AM111:AM116))</f>
        <v>0.6</v>
      </c>
      <c r="AX111" s="1032" t="str">
        <f>IFERROR(IF(AW111="","",IF(AW111&lt;=0.2,"Leve",IF(AW111&lt;=0.4,"Menor",IF(AW111&lt;=0.6,"Moderado",IF(AW111&lt;=0.8,"Mayor","Catastrófico"))))),"")</f>
        <v>Moderado</v>
      </c>
      <c r="AY111" s="1032" t="str">
        <f>AA111</f>
        <v>Moderado</v>
      </c>
      <c r="AZ111" s="1032" t="str">
        <f>IFERROR(IF(OR(AND(AU111="Muy Baja",AX111="Leve"),AND(AU111="Muy Baja",AX111="Menor"),AND(AU111="Baja",AX111="Leve")),"Bajo",IF(OR(AND(AU111="Muy baja",AX111="Moderado"),AND(AU111="Baja",AX111="Menor"),AND(AU111="Baja",AX111="Moderado"),AND(AU111="Media",AX111="Leve"),AND(AU111="Media",AX111="Menor"),AND(AU111="Media",AX111="Moderado"),AND(AU111="Alta",AX111="Leve"),AND(AU111="Alta",AX111="Menor")),"Moderado",IF(OR(AND(AU111="Muy Baja",AX111="Mayor"),AND(AU111="Baja",AX111="Mayor"),AND(AU111="Media",AX111="Mayor"),AND(AU111="Alta",AX111="Moderado"),AND(AU111="Alta",AX111="Mayor"),AND(AU111="Muy Alta",AX111="Leve"),AND(AU111="Muy Alta",AX111="Menor"),AND(AU111="Muy Alta",AX111="Moderado"),AND(AU111="Muy Alta",AX111="Mayor")),"Alto",IF(OR(AND(AU111="Muy Baja",AX111="Catastrófico"),AND(AU111="Baja",AX111="Catastrófico"),AND(AU111="Media",AX111="Catastrófico"),AND(AU111="Alta",AX111="Catastrófico"),AND(AU111="Muy Alta",AX111="Catastrófico")),"Extremo","")))),"")</f>
        <v>Moderado</v>
      </c>
      <c r="BA111" s="1015" t="s">
        <v>228</v>
      </c>
      <c r="BB111" s="46" t="s">
        <v>2550</v>
      </c>
      <c r="BC111" s="46" t="s">
        <v>2551</v>
      </c>
      <c r="BD111" s="103">
        <f t="shared" si="24"/>
        <v>1</v>
      </c>
      <c r="BE111" s="9"/>
      <c r="BF111" s="9"/>
      <c r="BG111" s="9">
        <v>1</v>
      </c>
      <c r="BH111" s="9"/>
      <c r="BI111" s="46" t="s">
        <v>469</v>
      </c>
      <c r="BJ111" s="46" t="s">
        <v>983</v>
      </c>
      <c r="BK111" s="46"/>
      <c r="BL111" s="46"/>
      <c r="BM111" s="48"/>
      <c r="BN111" s="48"/>
      <c r="BO111" s="48"/>
      <c r="BP111" s="48"/>
      <c r="BQ111" s="104"/>
      <c r="BR111" s="128"/>
      <c r="BS111" s="710"/>
      <c r="BT111" s="774"/>
      <c r="BU111" s="1362"/>
      <c r="BV111" s="1365"/>
      <c r="BW111" s="1362"/>
      <c r="BX111" s="1075"/>
      <c r="BY111" s="997"/>
      <c r="BZ111" s="997"/>
    </row>
    <row r="112" spans="1:78" ht="164.25" customHeight="1" x14ac:dyDescent="0.2">
      <c r="A112" s="1339"/>
      <c r="B112" s="1342"/>
      <c r="C112" s="1345"/>
      <c r="D112" s="1351"/>
      <c r="E112" s="1004"/>
      <c r="F112" s="1007"/>
      <c r="G112" s="1024"/>
      <c r="H112" s="1013"/>
      <c r="I112" s="1016"/>
      <c r="J112" s="1019"/>
      <c r="K112" s="1013"/>
      <c r="L112" s="1024"/>
      <c r="M112" s="1039"/>
      <c r="N112" s="1024"/>
      <c r="O112" s="1024"/>
      <c r="P112" s="1076"/>
      <c r="Q112" s="1369"/>
      <c r="R112" s="1013"/>
      <c r="S112" s="1027"/>
      <c r="T112" s="1016"/>
      <c r="U112" s="1027"/>
      <c r="V112" s="1016"/>
      <c r="W112" s="1027"/>
      <c r="X112" s="1030"/>
      <c r="Y112" s="1027"/>
      <c r="Z112" s="1027"/>
      <c r="AA112" s="1033"/>
      <c r="AB112" s="150">
        <v>2</v>
      </c>
      <c r="AC112" s="179" t="s">
        <v>2552</v>
      </c>
      <c r="AD112" s="286" t="s">
        <v>354</v>
      </c>
      <c r="AE112" s="645" t="s">
        <v>2553</v>
      </c>
      <c r="AF112" s="145" t="str">
        <f t="shared" si="20"/>
        <v>Probabilidad</v>
      </c>
      <c r="AG112" s="151" t="s">
        <v>221</v>
      </c>
      <c r="AH112" s="146">
        <f t="shared" si="21"/>
        <v>0.25</v>
      </c>
      <c r="AI112" s="151" t="s">
        <v>222</v>
      </c>
      <c r="AJ112" s="146">
        <f t="shared" si="22"/>
        <v>0.15</v>
      </c>
      <c r="AK112" s="147">
        <f t="shared" si="23"/>
        <v>0.4</v>
      </c>
      <c r="AL112" s="152">
        <f>IFERROR(IF(AND(AF111="Probabilidad",AF112="Probabilidad"),(AL111-(+AL111*AK112)),IF(AF112="Probabilidad",(S111-(+S111*AK112)),IF(AF112="Impacto",AL111,""))),"")</f>
        <v>0.216</v>
      </c>
      <c r="AM112" s="152">
        <f>IFERROR(IF(AND(AF111="Impacto",AF112="Impacto"),(AM111-(+AM111*AK112)),IF(AF112="Impacto",(Y111-(+Y111*AK112)),IF(AF112="Probabilidad",AM111,""))),"")</f>
        <v>0.6</v>
      </c>
      <c r="AN112" s="153" t="s">
        <v>223</v>
      </c>
      <c r="AO112" s="153" t="s">
        <v>291</v>
      </c>
      <c r="AP112" s="153" t="s">
        <v>241</v>
      </c>
      <c r="AQ112" s="153" t="s">
        <v>226</v>
      </c>
      <c r="AR112" s="1013"/>
      <c r="AS112" s="1036"/>
      <c r="AT112" s="1036"/>
      <c r="AU112" s="1033"/>
      <c r="AV112" s="1036"/>
      <c r="AW112" s="1036"/>
      <c r="AX112" s="1033"/>
      <c r="AY112" s="1033"/>
      <c r="AZ112" s="1033"/>
      <c r="BA112" s="1016"/>
      <c r="BB112" s="130"/>
      <c r="BC112" s="130"/>
      <c r="BD112" s="173" t="str">
        <f t="shared" si="24"/>
        <v/>
      </c>
      <c r="BE112" s="149"/>
      <c r="BF112" s="149"/>
      <c r="BG112" s="149"/>
      <c r="BH112" s="149"/>
      <c r="BI112" s="130"/>
      <c r="BJ112" s="130"/>
      <c r="BK112" s="130"/>
      <c r="BL112" s="130"/>
      <c r="BM112" s="155"/>
      <c r="BN112" s="155"/>
      <c r="BO112" s="155"/>
      <c r="BP112" s="155"/>
      <c r="BQ112" s="156"/>
      <c r="BR112" s="157"/>
      <c r="BS112" s="304"/>
      <c r="BT112" s="774"/>
      <c r="BU112" s="1363"/>
      <c r="BV112" s="1366"/>
      <c r="BW112" s="1363"/>
      <c r="BX112" s="1191"/>
      <c r="BY112" s="998"/>
      <c r="BZ112" s="998"/>
    </row>
    <row r="113" spans="1:78" ht="228" customHeight="1" x14ac:dyDescent="0.2">
      <c r="A113" s="1339"/>
      <c r="B113" s="1342"/>
      <c r="C113" s="1345"/>
      <c r="D113" s="1351"/>
      <c r="E113" s="1004"/>
      <c r="F113" s="1007"/>
      <c r="G113" s="1024"/>
      <c r="H113" s="1013"/>
      <c r="I113" s="1016"/>
      <c r="J113" s="1019"/>
      <c r="K113" s="1013"/>
      <c r="L113" s="1024"/>
      <c r="M113" s="1039"/>
      <c r="N113" s="1024"/>
      <c r="O113" s="1024"/>
      <c r="P113" s="1076"/>
      <c r="Q113" s="1369"/>
      <c r="R113" s="1013"/>
      <c r="S113" s="1027"/>
      <c r="T113" s="1016"/>
      <c r="U113" s="1027"/>
      <c r="V113" s="1016"/>
      <c r="W113" s="1027"/>
      <c r="X113" s="1030"/>
      <c r="Y113" s="1027"/>
      <c r="Z113" s="1027"/>
      <c r="AA113" s="1033"/>
      <c r="AB113" s="150">
        <v>3</v>
      </c>
      <c r="AC113" s="179" t="s">
        <v>2554</v>
      </c>
      <c r="AD113" s="286" t="s">
        <v>277</v>
      </c>
      <c r="AE113" s="149" t="s">
        <v>2544</v>
      </c>
      <c r="AF113" s="145" t="str">
        <f t="shared" si="20"/>
        <v>Probabilidad</v>
      </c>
      <c r="AG113" s="151" t="s">
        <v>221</v>
      </c>
      <c r="AH113" s="146">
        <f t="shared" si="21"/>
        <v>0.25</v>
      </c>
      <c r="AI113" s="151" t="s">
        <v>222</v>
      </c>
      <c r="AJ113" s="146">
        <f t="shared" si="22"/>
        <v>0.15</v>
      </c>
      <c r="AK113" s="147">
        <f t="shared" si="23"/>
        <v>0.4</v>
      </c>
      <c r="AL113" s="152">
        <f>IFERROR(IF(AND(AF112="Probabilidad",AF113="Probabilidad"),(AL112-(+AL112*AK113)),IF(AND(AF112="Impacto",AF113="Probabilidad"),(AL111-(+AL111*AK113)),IF(AF113="Impacto",AL112,""))),"")</f>
        <v>0.12959999999999999</v>
      </c>
      <c r="AM113" s="152">
        <f>IFERROR(IF(AND(AF112="Impacto",AF113="Impacto"),(AM112-(+AM112*AK113)),IF(AND(AF112="Probabilidad",AF113="Impacto"),(AM111-(+AM111*AK113)),IF(AF113="Probabilidad",AM112,""))),"")</f>
        <v>0.6</v>
      </c>
      <c r="AN113" s="153" t="s">
        <v>223</v>
      </c>
      <c r="AO113" s="153" t="s">
        <v>291</v>
      </c>
      <c r="AP113" s="153" t="s">
        <v>241</v>
      </c>
      <c r="AQ113" s="153" t="s">
        <v>226</v>
      </c>
      <c r="AR113" s="1013"/>
      <c r="AS113" s="1036"/>
      <c r="AT113" s="1036"/>
      <c r="AU113" s="1033"/>
      <c r="AV113" s="1036"/>
      <c r="AW113" s="1036"/>
      <c r="AX113" s="1033"/>
      <c r="AY113" s="1033"/>
      <c r="AZ113" s="1033"/>
      <c r="BA113" s="1016"/>
      <c r="BB113" s="130"/>
      <c r="BC113" s="130"/>
      <c r="BD113" s="173" t="str">
        <f t="shared" si="24"/>
        <v/>
      </c>
      <c r="BE113" s="149"/>
      <c r="BF113" s="149"/>
      <c r="BG113" s="149"/>
      <c r="BH113" s="149"/>
      <c r="BI113" s="130"/>
      <c r="BJ113" s="130"/>
      <c r="BK113" s="130"/>
      <c r="BL113" s="130"/>
      <c r="BM113" s="155"/>
      <c r="BN113" s="155"/>
      <c r="BO113" s="155"/>
      <c r="BP113" s="155"/>
      <c r="BQ113" s="156"/>
      <c r="BR113" s="157"/>
      <c r="BS113" s="304"/>
      <c r="BT113" s="774"/>
      <c r="BU113" s="1363"/>
      <c r="BV113" s="1366"/>
      <c r="BW113" s="1363"/>
      <c r="BX113" s="1191"/>
      <c r="BY113" s="998"/>
      <c r="BZ113" s="998"/>
    </row>
    <row r="114" spans="1:78" ht="242.25" customHeight="1" x14ac:dyDescent="0.2">
      <c r="A114" s="1339"/>
      <c r="B114" s="1342"/>
      <c r="C114" s="1345"/>
      <c r="D114" s="1351"/>
      <c r="E114" s="1004"/>
      <c r="F114" s="1007"/>
      <c r="G114" s="1024"/>
      <c r="H114" s="1013"/>
      <c r="I114" s="1016"/>
      <c r="J114" s="1019"/>
      <c r="K114" s="1013"/>
      <c r="L114" s="1024"/>
      <c r="M114" s="1039"/>
      <c r="N114" s="1024"/>
      <c r="O114" s="1024"/>
      <c r="P114" s="1076"/>
      <c r="Q114" s="1369"/>
      <c r="R114" s="1013"/>
      <c r="S114" s="1027"/>
      <c r="T114" s="1016"/>
      <c r="U114" s="1027"/>
      <c r="V114" s="1016"/>
      <c r="W114" s="1027"/>
      <c r="X114" s="1030"/>
      <c r="Y114" s="1027"/>
      <c r="Z114" s="1027"/>
      <c r="AA114" s="1033"/>
      <c r="AB114" s="150">
        <v>4</v>
      </c>
      <c r="AC114" s="179" t="s">
        <v>2555</v>
      </c>
      <c r="AD114" s="286" t="s">
        <v>277</v>
      </c>
      <c r="AE114" s="149" t="s">
        <v>2544</v>
      </c>
      <c r="AF114" s="231" t="str">
        <f t="shared" si="20"/>
        <v>Probabilidad</v>
      </c>
      <c r="AG114" s="151" t="s">
        <v>221</v>
      </c>
      <c r="AH114" s="146">
        <f t="shared" si="21"/>
        <v>0.25</v>
      </c>
      <c r="AI114" s="151" t="s">
        <v>222</v>
      </c>
      <c r="AJ114" s="146">
        <f t="shared" si="22"/>
        <v>0.15</v>
      </c>
      <c r="AK114" s="147">
        <f t="shared" si="23"/>
        <v>0.4</v>
      </c>
      <c r="AL114" s="152">
        <f>IFERROR(IF(AND(AF113="Probabilidad",AF114="Probabilidad"),(AL113-(+AL113*AK114)),IF(AND(AF113="Impacto",AF114="Probabilidad"),(AL112-(+AL112*AK114)),IF(AF114="Impacto",AL113,""))),"")</f>
        <v>7.7759999999999996E-2</v>
      </c>
      <c r="AM114" s="152">
        <f>IFERROR(IF(AND(AF113="Impacto",AF114="Impacto"),(AM113-(+AM113*AK114)),IF(AND(AF113="Probabilidad",AF114="Impacto"),(AM112-(+AM112*AK114)),IF(AF114="Probabilidad",AM113,""))),"")</f>
        <v>0.6</v>
      </c>
      <c r="AN114" s="153" t="s">
        <v>223</v>
      </c>
      <c r="AO114" s="357" t="s">
        <v>291</v>
      </c>
      <c r="AP114" s="357" t="s">
        <v>225</v>
      </c>
      <c r="AQ114" s="357" t="s">
        <v>226</v>
      </c>
      <c r="AR114" s="1013"/>
      <c r="AS114" s="1036"/>
      <c r="AT114" s="1036"/>
      <c r="AU114" s="1033"/>
      <c r="AV114" s="1036"/>
      <c r="AW114" s="1036"/>
      <c r="AX114" s="1033"/>
      <c r="AY114" s="1033"/>
      <c r="AZ114" s="1033"/>
      <c r="BA114" s="1016"/>
      <c r="BB114" s="130"/>
      <c r="BC114" s="130"/>
      <c r="BD114" s="173" t="str">
        <f t="shared" si="24"/>
        <v/>
      </c>
      <c r="BE114" s="149"/>
      <c r="BF114" s="149"/>
      <c r="BG114" s="149"/>
      <c r="BH114" s="149"/>
      <c r="BI114" s="130"/>
      <c r="BJ114" s="130"/>
      <c r="BK114" s="130"/>
      <c r="BL114" s="130"/>
      <c r="BM114" s="155"/>
      <c r="BN114" s="155"/>
      <c r="BO114" s="155"/>
      <c r="BP114" s="155"/>
      <c r="BQ114" s="156"/>
      <c r="BR114" s="157"/>
      <c r="BS114" s="304"/>
      <c r="BT114" s="774"/>
      <c r="BU114" s="1363"/>
      <c r="BV114" s="1366"/>
      <c r="BW114" s="1363"/>
      <c r="BX114" s="1191"/>
      <c r="BY114" s="998"/>
      <c r="BZ114" s="998"/>
    </row>
    <row r="115" spans="1:78" ht="16" x14ac:dyDescent="0.2">
      <c r="A115" s="1339"/>
      <c r="B115" s="1342"/>
      <c r="C115" s="1345"/>
      <c r="D115" s="1351"/>
      <c r="E115" s="1004"/>
      <c r="F115" s="1007"/>
      <c r="G115" s="1024"/>
      <c r="H115" s="1013"/>
      <c r="I115" s="1016"/>
      <c r="J115" s="1019"/>
      <c r="K115" s="1013"/>
      <c r="L115" s="1024"/>
      <c r="M115" s="1039"/>
      <c r="N115" s="1024"/>
      <c r="O115" s="1024"/>
      <c r="P115" s="1076"/>
      <c r="Q115" s="1369"/>
      <c r="R115" s="1013"/>
      <c r="S115" s="1027"/>
      <c r="T115" s="1016"/>
      <c r="U115" s="1027"/>
      <c r="V115" s="1016"/>
      <c r="W115" s="1027"/>
      <c r="X115" s="1030"/>
      <c r="Y115" s="1027"/>
      <c r="Z115" s="1027"/>
      <c r="AA115" s="1033"/>
      <c r="AB115" s="150">
        <v>5</v>
      </c>
      <c r="AC115" s="149"/>
      <c r="AD115" s="286"/>
      <c r="AE115" s="149"/>
      <c r="AF115" s="145" t="str">
        <f t="shared" si="20"/>
        <v/>
      </c>
      <c r="AG115" s="232"/>
      <c r="AH115" s="146" t="str">
        <f t="shared" si="21"/>
        <v/>
      </c>
      <c r="AI115" s="232"/>
      <c r="AJ115" s="228" t="str">
        <f t="shared" si="22"/>
        <v/>
      </c>
      <c r="AK115" s="233" t="str">
        <f t="shared" si="23"/>
        <v/>
      </c>
      <c r="AL115" s="234" t="str">
        <f>IFERROR(IF(AND(AF114="Probabilidad",AF115="Probabilidad"),(AL114-(+AL114*AK115)),IF(AND(AF114="Impacto",AF115="Probabilidad"),(AL113-(+AL113*AK115)),IF(AF115="Impacto",AL114,""))),"")</f>
        <v/>
      </c>
      <c r="AM115" s="234" t="str">
        <f>IFERROR(IF(AND(AF114="Impacto",AF115="Impacto"),(AM114-(+AM114*AK115)),IF(AND(AF114="Probabilidad",AF115="Impacto"),(AM113-(+AM113*AK115)),IF(AF115="Probabilidad",AM114,""))),"")</f>
        <v/>
      </c>
      <c r="AN115" s="51"/>
      <c r="AO115" s="153"/>
      <c r="AP115" s="153"/>
      <c r="AQ115" s="153"/>
      <c r="AR115" s="1013"/>
      <c r="AS115" s="1036"/>
      <c r="AT115" s="1036"/>
      <c r="AU115" s="1033"/>
      <c r="AV115" s="1036"/>
      <c r="AW115" s="1036"/>
      <c r="AX115" s="1033"/>
      <c r="AY115" s="1033"/>
      <c r="AZ115" s="1033"/>
      <c r="BA115" s="1016"/>
      <c r="BB115" s="130"/>
      <c r="BC115" s="130"/>
      <c r="BD115" s="173" t="str">
        <f t="shared" si="24"/>
        <v/>
      </c>
      <c r="BE115" s="149"/>
      <c r="BF115" s="149"/>
      <c r="BG115" s="149"/>
      <c r="BH115" s="149"/>
      <c r="BI115" s="130"/>
      <c r="BJ115" s="130"/>
      <c r="BK115" s="130"/>
      <c r="BL115" s="130"/>
      <c r="BM115" s="155"/>
      <c r="BN115" s="155"/>
      <c r="BO115" s="155"/>
      <c r="BP115" s="155"/>
      <c r="BQ115" s="156"/>
      <c r="BR115" s="157"/>
      <c r="BS115" s="304"/>
      <c r="BT115" s="149"/>
      <c r="BU115" s="1363"/>
      <c r="BV115" s="1366"/>
      <c r="BW115" s="1363"/>
      <c r="BX115" s="1191"/>
      <c r="BY115" s="998"/>
      <c r="BZ115" s="998"/>
    </row>
    <row r="116" spans="1:78" ht="17" thickBot="1" x14ac:dyDescent="0.25">
      <c r="A116" s="1339"/>
      <c r="B116" s="1342"/>
      <c r="C116" s="1345"/>
      <c r="D116" s="1352"/>
      <c r="E116" s="1005"/>
      <c r="F116" s="1008"/>
      <c r="G116" s="1025"/>
      <c r="H116" s="1014"/>
      <c r="I116" s="1017"/>
      <c r="J116" s="1020"/>
      <c r="K116" s="1014"/>
      <c r="L116" s="1025"/>
      <c r="M116" s="1040"/>
      <c r="N116" s="1025"/>
      <c r="O116" s="1025"/>
      <c r="P116" s="1077"/>
      <c r="Q116" s="1370"/>
      <c r="R116" s="1014"/>
      <c r="S116" s="1028"/>
      <c r="T116" s="1017"/>
      <c r="U116" s="1028"/>
      <c r="V116" s="1017"/>
      <c r="W116" s="1028"/>
      <c r="X116" s="1031"/>
      <c r="Y116" s="1028"/>
      <c r="Z116" s="1028"/>
      <c r="AA116" s="1034"/>
      <c r="AB116" s="162">
        <v>6</v>
      </c>
      <c r="AC116" s="160"/>
      <c r="AD116" s="528"/>
      <c r="AE116" s="160"/>
      <c r="AF116" s="175" t="str">
        <f t="shared" si="20"/>
        <v/>
      </c>
      <c r="AG116" s="637"/>
      <c r="AH116" s="529" t="str">
        <f t="shared" si="21"/>
        <v/>
      </c>
      <c r="AI116" s="637"/>
      <c r="AJ116" s="529" t="str">
        <f t="shared" si="22"/>
        <v/>
      </c>
      <c r="AK116" s="530" t="str">
        <f t="shared" si="23"/>
        <v/>
      </c>
      <c r="AL116" s="638" t="str">
        <f>IFERROR(IF(AND(AF115="Probabilidad",AF116="Probabilidad"),(AL115-(+AL115*AK116)),IF(AND(AF115="Impacto",AF116="Probabilidad"),(AL114-(+AL114*AK116)),IF(AF116="Impacto",AL115,""))),"")</f>
        <v/>
      </c>
      <c r="AM116" s="638" t="str">
        <f>IFERROR(IF(AND(AF115="Impacto",AF116="Impacto"),(AM115-(+AM115*AK116)),IF(AND(AF115="Probabilidad",AF116="Impacto"),(AM114-(+AM114*AK116)),IF(AF116="Probabilidad",AM115,""))),"")</f>
        <v/>
      </c>
      <c r="AN116" s="221"/>
      <c r="AO116" s="221"/>
      <c r="AP116" s="221"/>
      <c r="AQ116" s="221"/>
      <c r="AR116" s="1014"/>
      <c r="AS116" s="1037"/>
      <c r="AT116" s="1037"/>
      <c r="AU116" s="1034"/>
      <c r="AV116" s="1037"/>
      <c r="AW116" s="1037"/>
      <c r="AX116" s="1034"/>
      <c r="AY116" s="1034"/>
      <c r="AZ116" s="1034"/>
      <c r="BA116" s="1017"/>
      <c r="BB116" s="167"/>
      <c r="BC116" s="167"/>
      <c r="BD116" s="176" t="str">
        <f t="shared" si="24"/>
        <v/>
      </c>
      <c r="BE116" s="160"/>
      <c r="BF116" s="160"/>
      <c r="BG116" s="160"/>
      <c r="BH116" s="160"/>
      <c r="BI116" s="167"/>
      <c r="BJ116" s="167"/>
      <c r="BK116" s="167"/>
      <c r="BL116" s="167"/>
      <c r="BM116" s="168"/>
      <c r="BN116" s="168"/>
      <c r="BO116" s="168"/>
      <c r="BP116" s="168"/>
      <c r="BQ116" s="169"/>
      <c r="BR116" s="170"/>
      <c r="BS116" s="711"/>
      <c r="BT116" s="160"/>
      <c r="BU116" s="1364"/>
      <c r="BV116" s="1367"/>
      <c r="BW116" s="1364"/>
      <c r="BX116" s="1192"/>
      <c r="BY116" s="999"/>
      <c r="BZ116" s="999"/>
    </row>
    <row r="117" spans="1:78" ht="345" customHeight="1" x14ac:dyDescent="0.2">
      <c r="A117" s="1339"/>
      <c r="B117" s="1342"/>
      <c r="C117" s="1345"/>
      <c r="D117" s="1350" t="s">
        <v>2388</v>
      </c>
      <c r="E117" s="1003" t="s">
        <v>973</v>
      </c>
      <c r="F117" s="1006">
        <v>3</v>
      </c>
      <c r="G117" s="994" t="s">
        <v>2556</v>
      </c>
      <c r="H117" s="1012"/>
      <c r="I117" s="1015"/>
      <c r="J117" s="1018" t="s">
        <v>2557</v>
      </c>
      <c r="K117" s="1012" t="s">
        <v>313</v>
      </c>
      <c r="L117" s="994" t="s">
        <v>314</v>
      </c>
      <c r="M117" s="1038" t="s">
        <v>2558</v>
      </c>
      <c r="N117" s="994"/>
      <c r="O117" s="994"/>
      <c r="P117" s="1075"/>
      <c r="Q117" s="1359"/>
      <c r="R117" s="1012" t="s">
        <v>217</v>
      </c>
      <c r="S117" s="1026">
        <f>IF(R117="Muy Alta",100%,IF(R117="Alta",80%,IF(R117="Media",60%,IF(R117="Baja",40%,IF(R117="Muy Baja",20%,"")))))</f>
        <v>0.6</v>
      </c>
      <c r="T117" s="1015" t="s">
        <v>218</v>
      </c>
      <c r="U117" s="1026">
        <f>IF(T117="Catastrófico",100%,IF(T117="Mayor",80%,IF(T117="Moderado",60%,IF(T117="Menor",40%,IF(T117="Leve",20%,"")))))</f>
        <v>0.6</v>
      </c>
      <c r="V117" s="1015" t="s">
        <v>251</v>
      </c>
      <c r="W117" s="1026">
        <f>IF(V117="Catastrófico",100%,IF(V117="Mayor",80%,IF(V117="Moderado",60%,IF(V117="Menor",40%,IF(V117="Leve",20%,"")))))</f>
        <v>0.4</v>
      </c>
      <c r="X117" s="1029" t="str">
        <f>IF(Y117=100%,"Catastrófico",IF(Y117=80%,"Mayor",IF(Y117=60%,"Moderado",IF(Y117=40%,"Menor",IF(Y117=20%,"Leve","")))))</f>
        <v>Moderado</v>
      </c>
      <c r="Y117" s="1026">
        <f>IF(AND(U117="",W117=""),"",MAX(U117,W117))</f>
        <v>0.6</v>
      </c>
      <c r="Z117" s="1026" t="str">
        <f>CONCATENATE(R117,X117)</f>
        <v>MediaModerado</v>
      </c>
      <c r="AA117" s="1032" t="str">
        <f>IF(Z117="Muy AltaLeve","Alto",IF(Z117="Muy AltaMenor","Alto",IF(Z117="Muy AltaModerado","Alto",IF(Z117="Muy AltaMayor","Alto",IF(Z117="Muy AltaCatastrófico","Extremo",IF(Z117="AltaLeve","Moderado",IF(Z117="AltaMenor","Moderado",IF(Z117="AltaModerado","Alto",IF(Z117="AltaMayor","Alto",IF(Z117="AltaCatastrófico","Extremo",IF(Z117="MediaLeve","Moderado",IF(Z117="MediaMenor","Moderado",IF(Z117="MediaModerado","Moderado",IF(Z117="MediaMayor","Alto",IF(Z117="MediaCatastrófico","Extremo",IF(Z117="BajaLeve","Bajo",IF(Z117="BajaMenor","Moderado",IF(Z117="BajaModerado","Moderado",IF(Z117="BajaMayor","Alto",IF(Z117="BajaCatastrófico","Extremo",IF(Z117="Muy BajaLeve","Bajo",IF(Z117="Muy BajaMenor","Bajo",IF(Z117="Muy BajaModerado","Moderado",IF(Z117="Muy BajaMayor","Alto",IF(Z117="Muy BajaCatastrófico","Extremo","")))))))))))))))))))))))))</f>
        <v>Moderado</v>
      </c>
      <c r="AB117" s="97">
        <v>1</v>
      </c>
      <c r="AC117" s="644" t="s">
        <v>2559</v>
      </c>
      <c r="AD117" s="527" t="s">
        <v>354</v>
      </c>
      <c r="AE117" s="9" t="s">
        <v>2560</v>
      </c>
      <c r="AF117" s="615" t="str">
        <f t="shared" si="20"/>
        <v>Probabilidad</v>
      </c>
      <c r="AG117" s="595" t="s">
        <v>221</v>
      </c>
      <c r="AH117" s="537">
        <f t="shared" si="21"/>
        <v>0.25</v>
      </c>
      <c r="AI117" s="595" t="s">
        <v>222</v>
      </c>
      <c r="AJ117" s="537">
        <f t="shared" si="22"/>
        <v>0.15</v>
      </c>
      <c r="AK117" s="536">
        <f t="shared" si="23"/>
        <v>0.4</v>
      </c>
      <c r="AL117" s="616">
        <f>IFERROR(IF(AF117="Probabilidad",(S117-(+S117*AK117)),IF(AF117="Impacto",S117,"")),"")</f>
        <v>0.36</v>
      </c>
      <c r="AM117" s="616">
        <f>IFERROR(IF(AF117="Impacto",(Y117-(+Y117*AK117)),IF(AF117="Probabilidad",Y117,"")),"")</f>
        <v>0.6</v>
      </c>
      <c r="AN117" s="50" t="s">
        <v>223</v>
      </c>
      <c r="AO117" s="50" t="s">
        <v>291</v>
      </c>
      <c r="AP117" s="50" t="s">
        <v>225</v>
      </c>
      <c r="AQ117" s="50" t="s">
        <v>226</v>
      </c>
      <c r="AR117" s="1012" t="s">
        <v>2561</v>
      </c>
      <c r="AS117" s="1035">
        <f>S117</f>
        <v>0.6</v>
      </c>
      <c r="AT117" s="1035">
        <f>IF(AL117="","",MIN(AL117:AL122))</f>
        <v>2.7993599999999997E-2</v>
      </c>
      <c r="AU117" s="1032" t="str">
        <f>IFERROR(IF(AT117="","",IF(AT117&lt;=0.2,"Muy Baja",IF(AT117&lt;=0.4,"Baja",IF(AT117&lt;=0.6,"Media",IF(AT117&lt;=0.8,"Alta","Muy Alta"))))),"")</f>
        <v>Muy Baja</v>
      </c>
      <c r="AV117" s="1035">
        <f>Y117</f>
        <v>0.6</v>
      </c>
      <c r="AW117" s="1035">
        <f>IF(AM117="","",MIN(AM117:AM122))</f>
        <v>0.6</v>
      </c>
      <c r="AX117" s="1032" t="str">
        <f>IFERROR(IF(AW117="","",IF(AW117&lt;=0.2,"Leve",IF(AW117&lt;=0.4,"Menor",IF(AW117&lt;=0.6,"Moderado",IF(AW117&lt;=0.8,"Mayor","Catastrófico"))))),"")</f>
        <v>Moderado</v>
      </c>
      <c r="AY117" s="1032" t="str">
        <f>AA117</f>
        <v>Moderado</v>
      </c>
      <c r="AZ117" s="1032" t="str">
        <f>IFERROR(IF(OR(AND(AU117="Muy Baja",AX117="Leve"),AND(AU117="Muy Baja",AX117="Menor"),AND(AU117="Baja",AX117="Leve")),"Bajo",IF(OR(AND(AU117="Muy baja",AX117="Moderado"),AND(AU117="Baja",AX117="Menor"),AND(AU117="Baja",AX117="Moderado"),AND(AU117="Media",AX117="Leve"),AND(AU117="Media",AX117="Menor"),AND(AU117="Media",AX117="Moderado"),AND(AU117="Alta",AX117="Leve"),AND(AU117="Alta",AX117="Menor")),"Moderado",IF(OR(AND(AU117="Muy Baja",AX117="Mayor"),AND(AU117="Baja",AX117="Mayor"),AND(AU117="Media",AX117="Mayor"),AND(AU117="Alta",AX117="Moderado"),AND(AU117="Alta",AX117="Mayor"),AND(AU117="Muy Alta",AX117="Leve"),AND(AU117="Muy Alta",AX117="Menor"),AND(AU117="Muy Alta",AX117="Moderado"),AND(AU117="Muy Alta",AX117="Mayor")),"Alto",IF(OR(AND(AU117="Muy Baja",AX117="Catastrófico"),AND(AU117="Baja",AX117="Catastrófico"),AND(AU117="Media",AX117="Catastrófico"),AND(AU117="Alta",AX117="Catastrófico"),AND(AU117="Muy Alta",AX117="Catastrófico")),"Extremo","")))),"")</f>
        <v>Moderado</v>
      </c>
      <c r="BA117" s="1015" t="s">
        <v>228</v>
      </c>
      <c r="BB117" s="619" t="s">
        <v>1366</v>
      </c>
      <c r="BC117" s="619" t="s">
        <v>1367</v>
      </c>
      <c r="BD117" s="103">
        <f t="shared" si="24"/>
        <v>1</v>
      </c>
      <c r="BE117" s="590">
        <v>1</v>
      </c>
      <c r="BF117" s="590"/>
      <c r="BG117" s="590"/>
      <c r="BH117" s="590"/>
      <c r="BI117" s="46" t="s">
        <v>469</v>
      </c>
      <c r="BJ117" s="46" t="s">
        <v>983</v>
      </c>
      <c r="BK117" s="619"/>
      <c r="BL117" s="619"/>
      <c r="BM117" s="732"/>
      <c r="BN117" s="48"/>
      <c r="BO117" s="48"/>
      <c r="BP117" s="48"/>
      <c r="BQ117" s="104"/>
      <c r="BR117" s="128"/>
      <c r="BS117" s="710"/>
      <c r="BT117" s="9"/>
      <c r="BU117" s="1362"/>
      <c r="BV117" s="1365"/>
      <c r="BW117" s="1362"/>
      <c r="BX117" s="1075"/>
      <c r="BY117" s="997"/>
      <c r="BZ117" s="997"/>
    </row>
    <row r="118" spans="1:78" ht="145" x14ac:dyDescent="0.2">
      <c r="A118" s="1339"/>
      <c r="B118" s="1342"/>
      <c r="C118" s="1345"/>
      <c r="D118" s="1351"/>
      <c r="E118" s="1004"/>
      <c r="F118" s="1007"/>
      <c r="G118" s="1024"/>
      <c r="H118" s="1013"/>
      <c r="I118" s="1016"/>
      <c r="J118" s="1019"/>
      <c r="K118" s="1013"/>
      <c r="L118" s="1024"/>
      <c r="M118" s="1039"/>
      <c r="N118" s="1024"/>
      <c r="O118" s="1024"/>
      <c r="P118" s="1076"/>
      <c r="Q118" s="1360"/>
      <c r="R118" s="1013"/>
      <c r="S118" s="1027"/>
      <c r="T118" s="1016"/>
      <c r="U118" s="1027"/>
      <c r="V118" s="1016"/>
      <c r="W118" s="1027"/>
      <c r="X118" s="1030"/>
      <c r="Y118" s="1027"/>
      <c r="Z118" s="1027"/>
      <c r="AA118" s="1033"/>
      <c r="AB118" s="150">
        <v>2</v>
      </c>
      <c r="AC118" s="179" t="s">
        <v>2562</v>
      </c>
      <c r="AD118" s="286" t="s">
        <v>271</v>
      </c>
      <c r="AE118" s="149" t="s">
        <v>277</v>
      </c>
      <c r="AF118" s="145" t="str">
        <f t="shared" si="20"/>
        <v>Probabilidad</v>
      </c>
      <c r="AG118" s="151" t="s">
        <v>221</v>
      </c>
      <c r="AH118" s="146">
        <f t="shared" si="21"/>
        <v>0.25</v>
      </c>
      <c r="AI118" s="151" t="s">
        <v>222</v>
      </c>
      <c r="AJ118" s="146">
        <f t="shared" si="22"/>
        <v>0.15</v>
      </c>
      <c r="AK118" s="147">
        <f t="shared" si="23"/>
        <v>0.4</v>
      </c>
      <c r="AL118" s="152">
        <f>IFERROR(IF(AND(AF117="Probabilidad",AF118="Probabilidad"),(AL117-(+AL117*AK118)),IF(AF118="Probabilidad",(S117-(+S117*AK118)),IF(AF118="Impacto",AL117,""))),"")</f>
        <v>0.216</v>
      </c>
      <c r="AM118" s="152">
        <f>IFERROR(IF(AND(AF117="Impacto",AF118="Impacto"),(AM117-(+AM117*AK118)),IF(AF118="Impacto",(Y117-(Y117*AK118)),IF(AF118="Probabilidad",AM117,""))),"")</f>
        <v>0.6</v>
      </c>
      <c r="AN118" s="153" t="s">
        <v>223</v>
      </c>
      <c r="AO118" s="153" t="s">
        <v>291</v>
      </c>
      <c r="AP118" s="153" t="s">
        <v>225</v>
      </c>
      <c r="AQ118" s="153" t="s">
        <v>226</v>
      </c>
      <c r="AR118" s="1013"/>
      <c r="AS118" s="1036"/>
      <c r="AT118" s="1036"/>
      <c r="AU118" s="1033"/>
      <c r="AV118" s="1036"/>
      <c r="AW118" s="1036"/>
      <c r="AX118" s="1033"/>
      <c r="AY118" s="1033"/>
      <c r="AZ118" s="1033"/>
      <c r="BA118" s="1016"/>
      <c r="BB118" s="130"/>
      <c r="BC118" s="130"/>
      <c r="BD118" s="173" t="str">
        <f t="shared" si="24"/>
        <v/>
      </c>
      <c r="BE118" s="149"/>
      <c r="BF118" s="149"/>
      <c r="BG118" s="149"/>
      <c r="BH118" s="149"/>
      <c r="BI118" s="130"/>
      <c r="BJ118" s="130"/>
      <c r="BK118" s="130"/>
      <c r="BL118" s="130"/>
      <c r="BM118" s="155"/>
      <c r="BN118" s="155"/>
      <c r="BO118" s="155"/>
      <c r="BP118" s="155"/>
      <c r="BQ118" s="156"/>
      <c r="BR118" s="157"/>
      <c r="BS118" s="304"/>
      <c r="BT118" s="774"/>
      <c r="BU118" s="1363"/>
      <c r="BV118" s="1366"/>
      <c r="BW118" s="1363"/>
      <c r="BX118" s="1191"/>
      <c r="BY118" s="998"/>
      <c r="BZ118" s="998"/>
    </row>
    <row r="119" spans="1:78" ht="112" x14ac:dyDescent="0.2">
      <c r="A119" s="1339"/>
      <c r="B119" s="1342"/>
      <c r="C119" s="1345"/>
      <c r="D119" s="1351"/>
      <c r="E119" s="1004"/>
      <c r="F119" s="1007"/>
      <c r="G119" s="1024"/>
      <c r="H119" s="1013"/>
      <c r="I119" s="1016"/>
      <c r="J119" s="1019"/>
      <c r="K119" s="1013"/>
      <c r="L119" s="1024"/>
      <c r="M119" s="1039"/>
      <c r="N119" s="1024"/>
      <c r="O119" s="1024"/>
      <c r="P119" s="1076"/>
      <c r="Q119" s="1360"/>
      <c r="R119" s="1013"/>
      <c r="S119" s="1027"/>
      <c r="T119" s="1016"/>
      <c r="U119" s="1027"/>
      <c r="V119" s="1016"/>
      <c r="W119" s="1027"/>
      <c r="X119" s="1030"/>
      <c r="Y119" s="1027"/>
      <c r="Z119" s="1027"/>
      <c r="AA119" s="1033"/>
      <c r="AB119" s="150">
        <v>3</v>
      </c>
      <c r="AC119" s="179" t="s">
        <v>2563</v>
      </c>
      <c r="AD119" s="286" t="s">
        <v>277</v>
      </c>
      <c r="AE119" s="149" t="s">
        <v>2560</v>
      </c>
      <c r="AF119" s="145" t="str">
        <f t="shared" si="20"/>
        <v>Probabilidad</v>
      </c>
      <c r="AG119" s="151" t="s">
        <v>221</v>
      </c>
      <c r="AH119" s="146">
        <f t="shared" si="21"/>
        <v>0.25</v>
      </c>
      <c r="AI119" s="151" t="s">
        <v>222</v>
      </c>
      <c r="AJ119" s="146">
        <f t="shared" si="22"/>
        <v>0.15</v>
      </c>
      <c r="AK119" s="147">
        <f t="shared" si="23"/>
        <v>0.4</v>
      </c>
      <c r="AL119" s="152">
        <f>IFERROR(IF(AND(AF118="Probabilidad",AF119="Probabilidad"),(AL118-(+AL118*AK119)),IF(AND(AF118="Impacto",AF119="Probabilidad"),(AL117-(+AL117*AK119)),IF(AF119="Impacto",AL118,""))),"")</f>
        <v>0.12959999999999999</v>
      </c>
      <c r="AM119" s="152">
        <f>IFERROR(IF(AND(AF118="Impacto",AF119="Impacto"),(AM118-(+AM118*AK119)),IF(AND(AF118="Probabilidad",AF119="Impacto"),(AM117-(+AM117*AK119)),IF(AF119="Probabilidad",AM118,""))),"")</f>
        <v>0.6</v>
      </c>
      <c r="AN119" s="153" t="s">
        <v>223</v>
      </c>
      <c r="AO119" s="153" t="s">
        <v>291</v>
      </c>
      <c r="AP119" s="153" t="s">
        <v>225</v>
      </c>
      <c r="AQ119" s="153" t="s">
        <v>226</v>
      </c>
      <c r="AR119" s="1013"/>
      <c r="AS119" s="1036"/>
      <c r="AT119" s="1036"/>
      <c r="AU119" s="1033"/>
      <c r="AV119" s="1036"/>
      <c r="AW119" s="1036"/>
      <c r="AX119" s="1033"/>
      <c r="AY119" s="1033"/>
      <c r="AZ119" s="1033"/>
      <c r="BA119" s="1016"/>
      <c r="BB119" s="130"/>
      <c r="BC119" s="130"/>
      <c r="BD119" s="173" t="str">
        <f t="shared" si="24"/>
        <v/>
      </c>
      <c r="BE119" s="149"/>
      <c r="BF119" s="149"/>
      <c r="BG119" s="149"/>
      <c r="BH119" s="149"/>
      <c r="BI119" s="130"/>
      <c r="BJ119" s="130"/>
      <c r="BK119" s="130"/>
      <c r="BL119" s="130"/>
      <c r="BM119" s="155"/>
      <c r="BN119" s="155"/>
      <c r="BO119" s="155"/>
      <c r="BP119" s="155"/>
      <c r="BQ119" s="156"/>
      <c r="BR119" s="157"/>
      <c r="BS119" s="304"/>
      <c r="BT119" s="774"/>
      <c r="BU119" s="1363"/>
      <c r="BV119" s="1366"/>
      <c r="BW119" s="1363"/>
      <c r="BX119" s="1191"/>
      <c r="BY119" s="998"/>
      <c r="BZ119" s="998"/>
    </row>
    <row r="120" spans="1:78" ht="96" x14ac:dyDescent="0.2">
      <c r="A120" s="1339"/>
      <c r="B120" s="1342"/>
      <c r="C120" s="1345"/>
      <c r="D120" s="1351"/>
      <c r="E120" s="1004"/>
      <c r="F120" s="1007"/>
      <c r="G120" s="1024"/>
      <c r="H120" s="1013"/>
      <c r="I120" s="1016"/>
      <c r="J120" s="1019"/>
      <c r="K120" s="1013"/>
      <c r="L120" s="1024"/>
      <c r="M120" s="1039"/>
      <c r="N120" s="1024"/>
      <c r="O120" s="1024"/>
      <c r="P120" s="1076"/>
      <c r="Q120" s="1360"/>
      <c r="R120" s="1013"/>
      <c r="S120" s="1027"/>
      <c r="T120" s="1016"/>
      <c r="U120" s="1027"/>
      <c r="V120" s="1016"/>
      <c r="W120" s="1027"/>
      <c r="X120" s="1030"/>
      <c r="Y120" s="1027"/>
      <c r="Z120" s="1027"/>
      <c r="AA120" s="1033"/>
      <c r="AB120" s="150">
        <v>4</v>
      </c>
      <c r="AC120" s="179" t="s">
        <v>2564</v>
      </c>
      <c r="AD120" s="286" t="s">
        <v>277</v>
      </c>
      <c r="AE120" s="149" t="s">
        <v>2560</v>
      </c>
      <c r="AF120" s="145" t="str">
        <f t="shared" si="20"/>
        <v>Probabilidad</v>
      </c>
      <c r="AG120" s="151" t="s">
        <v>221</v>
      </c>
      <c r="AH120" s="146">
        <f t="shared" si="21"/>
        <v>0.25</v>
      </c>
      <c r="AI120" s="151" t="s">
        <v>222</v>
      </c>
      <c r="AJ120" s="146">
        <f t="shared" si="22"/>
        <v>0.15</v>
      </c>
      <c r="AK120" s="147">
        <f t="shared" si="23"/>
        <v>0.4</v>
      </c>
      <c r="AL120" s="152">
        <f>IFERROR(IF(AND(AF119="Probabilidad",AF120="Probabilidad"),(AL119-(+AL119*AK120)),IF(AND(AF119="Impacto",AF120="Probabilidad"),(AL118-(+AL118*AK120)),IF(AF120="Impacto",AL119,""))),"")</f>
        <v>7.7759999999999996E-2</v>
      </c>
      <c r="AM120" s="152">
        <f>IFERROR(IF(AND(AF119="Impacto",AF120="Impacto"),(AM119-(+AM119*AK120)),IF(AND(AF119="Probabilidad",AF120="Impacto"),(AM118-(+AM118*AK120)),IF(AF120="Probabilidad",AM119,""))),"")</f>
        <v>0.6</v>
      </c>
      <c r="AN120" s="153" t="s">
        <v>223</v>
      </c>
      <c r="AO120" s="153" t="s">
        <v>291</v>
      </c>
      <c r="AP120" s="153" t="s">
        <v>225</v>
      </c>
      <c r="AQ120" s="153" t="s">
        <v>226</v>
      </c>
      <c r="AR120" s="1013"/>
      <c r="AS120" s="1036"/>
      <c r="AT120" s="1036"/>
      <c r="AU120" s="1033"/>
      <c r="AV120" s="1036"/>
      <c r="AW120" s="1036"/>
      <c r="AX120" s="1033"/>
      <c r="AY120" s="1033"/>
      <c r="AZ120" s="1033"/>
      <c r="BA120" s="1016"/>
      <c r="BB120" s="130"/>
      <c r="BC120" s="130"/>
      <c r="BD120" s="173" t="str">
        <f t="shared" si="24"/>
        <v/>
      </c>
      <c r="BE120" s="149"/>
      <c r="BF120" s="149"/>
      <c r="BG120" s="149"/>
      <c r="BH120" s="149"/>
      <c r="BI120" s="130"/>
      <c r="BJ120" s="130"/>
      <c r="BK120" s="130"/>
      <c r="BL120" s="130"/>
      <c r="BM120" s="155"/>
      <c r="BN120" s="155"/>
      <c r="BO120" s="155"/>
      <c r="BP120" s="155"/>
      <c r="BQ120" s="156"/>
      <c r="BR120" s="157"/>
      <c r="BS120" s="304"/>
      <c r="BT120" s="774"/>
      <c r="BU120" s="1363"/>
      <c r="BV120" s="1366"/>
      <c r="BW120" s="1363"/>
      <c r="BX120" s="1191"/>
      <c r="BY120" s="998"/>
      <c r="BZ120" s="998"/>
    </row>
    <row r="121" spans="1:78" ht="100" x14ac:dyDescent="0.2">
      <c r="A121" s="1339"/>
      <c r="B121" s="1342"/>
      <c r="C121" s="1345"/>
      <c r="D121" s="1351"/>
      <c r="E121" s="1004"/>
      <c r="F121" s="1007"/>
      <c r="G121" s="1024"/>
      <c r="H121" s="1013"/>
      <c r="I121" s="1016"/>
      <c r="J121" s="1019"/>
      <c r="K121" s="1013"/>
      <c r="L121" s="1024"/>
      <c r="M121" s="1039"/>
      <c r="N121" s="1024"/>
      <c r="O121" s="1024"/>
      <c r="P121" s="1076"/>
      <c r="Q121" s="1360"/>
      <c r="R121" s="1013"/>
      <c r="S121" s="1027"/>
      <c r="T121" s="1016"/>
      <c r="U121" s="1027"/>
      <c r="V121" s="1016"/>
      <c r="W121" s="1027"/>
      <c r="X121" s="1030"/>
      <c r="Y121" s="1027"/>
      <c r="Z121" s="1027"/>
      <c r="AA121" s="1033"/>
      <c r="AB121" s="150">
        <v>5</v>
      </c>
      <c r="AC121" s="179" t="s">
        <v>2565</v>
      </c>
      <c r="AD121" s="286" t="s">
        <v>277</v>
      </c>
      <c r="AE121" s="149" t="s">
        <v>2560</v>
      </c>
      <c r="AF121" s="145" t="str">
        <f t="shared" si="20"/>
        <v>Probabilidad</v>
      </c>
      <c r="AG121" s="151" t="s">
        <v>221</v>
      </c>
      <c r="AH121" s="146">
        <f t="shared" si="21"/>
        <v>0.25</v>
      </c>
      <c r="AI121" s="151" t="s">
        <v>222</v>
      </c>
      <c r="AJ121" s="146">
        <f t="shared" si="22"/>
        <v>0.15</v>
      </c>
      <c r="AK121" s="147">
        <f t="shared" si="23"/>
        <v>0.4</v>
      </c>
      <c r="AL121" s="152">
        <f>IFERROR(IF(AND(AF120="Probabilidad",AF121="Probabilidad"),(AL120-(+AL120*AK121)),IF(AND(AF120="Impacto",AF121="Probabilidad"),(AL119-(+AL119*AK121)),IF(AF121="Impacto",AL120,""))),"")</f>
        <v>4.6655999999999996E-2</v>
      </c>
      <c r="AM121" s="152">
        <f>IFERROR(IF(AND(AF120="Impacto",AF121="Impacto"),(AM120-(+AM120*AK121)),IF(AND(AF120="Probabilidad",AF121="Impacto"),(AM119-(+AM119*AK121)),IF(AF121="Probabilidad",AM120,""))),"")</f>
        <v>0.6</v>
      </c>
      <c r="AN121" s="153" t="s">
        <v>223</v>
      </c>
      <c r="AO121" s="153" t="s">
        <v>291</v>
      </c>
      <c r="AP121" s="153" t="s">
        <v>225</v>
      </c>
      <c r="AQ121" s="153" t="s">
        <v>226</v>
      </c>
      <c r="AR121" s="1013"/>
      <c r="AS121" s="1036"/>
      <c r="AT121" s="1036"/>
      <c r="AU121" s="1033"/>
      <c r="AV121" s="1036"/>
      <c r="AW121" s="1036"/>
      <c r="AX121" s="1033"/>
      <c r="AY121" s="1033"/>
      <c r="AZ121" s="1033"/>
      <c r="BA121" s="1016"/>
      <c r="BB121" s="130"/>
      <c r="BC121" s="130"/>
      <c r="BD121" s="173" t="str">
        <f t="shared" si="24"/>
        <v/>
      </c>
      <c r="BE121" s="149"/>
      <c r="BF121" s="149"/>
      <c r="BG121" s="149"/>
      <c r="BH121" s="149"/>
      <c r="BI121" s="130"/>
      <c r="BJ121" s="130"/>
      <c r="BK121" s="130"/>
      <c r="BL121" s="130"/>
      <c r="BM121" s="155"/>
      <c r="BN121" s="155"/>
      <c r="BO121" s="155"/>
      <c r="BP121" s="155"/>
      <c r="BQ121" s="156"/>
      <c r="BR121" s="157"/>
      <c r="BS121" s="304"/>
      <c r="BT121" s="774"/>
      <c r="BU121" s="1363"/>
      <c r="BV121" s="1366"/>
      <c r="BW121" s="1363"/>
      <c r="BX121" s="1191"/>
      <c r="BY121" s="998"/>
      <c r="BZ121" s="998"/>
    </row>
    <row r="122" spans="1:78" ht="97" thickBot="1" x14ac:dyDescent="0.25">
      <c r="A122" s="1339"/>
      <c r="B122" s="1342"/>
      <c r="C122" s="1345"/>
      <c r="D122" s="1352"/>
      <c r="E122" s="1005"/>
      <c r="F122" s="1008"/>
      <c r="G122" s="1025"/>
      <c r="H122" s="1014"/>
      <c r="I122" s="1017"/>
      <c r="J122" s="1020"/>
      <c r="K122" s="1014"/>
      <c r="L122" s="1025"/>
      <c r="M122" s="1040"/>
      <c r="N122" s="1025"/>
      <c r="O122" s="1025"/>
      <c r="P122" s="1077"/>
      <c r="Q122" s="1361"/>
      <c r="R122" s="1014"/>
      <c r="S122" s="1028"/>
      <c r="T122" s="1017"/>
      <c r="U122" s="1028"/>
      <c r="V122" s="1017"/>
      <c r="W122" s="1028"/>
      <c r="X122" s="1031"/>
      <c r="Y122" s="1028"/>
      <c r="Z122" s="1028"/>
      <c r="AA122" s="1034"/>
      <c r="AB122" s="162">
        <v>6</v>
      </c>
      <c r="AC122" s="646" t="s">
        <v>1374</v>
      </c>
      <c r="AD122" s="528" t="s">
        <v>277</v>
      </c>
      <c r="AE122" s="160" t="s">
        <v>2560</v>
      </c>
      <c r="AF122" s="617" t="str">
        <f t="shared" si="20"/>
        <v>Probabilidad</v>
      </c>
      <c r="AG122" s="637" t="s">
        <v>221</v>
      </c>
      <c r="AH122" s="529">
        <f t="shared" si="21"/>
        <v>0.25</v>
      </c>
      <c r="AI122" s="637" t="s">
        <v>222</v>
      </c>
      <c r="AJ122" s="529">
        <f t="shared" si="22"/>
        <v>0.15</v>
      </c>
      <c r="AK122" s="530">
        <f t="shared" si="23"/>
        <v>0.4</v>
      </c>
      <c r="AL122" s="638">
        <f>IFERROR(IF(AND(AF121="Probabilidad",AF122="Probabilidad"),(AL121-(+AL121*AK122)),IF(AND(AF121="Impacto",AF122="Probabilidad"),(AL120-(+AL120*AK122)),IF(AF122="Impacto",AL121,""))),"")</f>
        <v>2.7993599999999997E-2</v>
      </c>
      <c r="AM122" s="638">
        <f>IFERROR(IF(AND(AF121="Impacto",AF122="Impacto"),(AM121-(+AM121*AK122)),IF(AND(AF121="Probabilidad",AF122="Impacto"),(AM120-(+AM120*AK122)),IF(AF122="Probabilidad",AM121,""))),"")</f>
        <v>0.6</v>
      </c>
      <c r="AN122" s="221" t="s">
        <v>223</v>
      </c>
      <c r="AO122" s="221" t="s">
        <v>291</v>
      </c>
      <c r="AP122" s="221" t="s">
        <v>241</v>
      </c>
      <c r="AQ122" s="221" t="s">
        <v>226</v>
      </c>
      <c r="AR122" s="1014"/>
      <c r="AS122" s="1037"/>
      <c r="AT122" s="1037"/>
      <c r="AU122" s="1034"/>
      <c r="AV122" s="1037"/>
      <c r="AW122" s="1037"/>
      <c r="AX122" s="1034"/>
      <c r="AY122" s="1034"/>
      <c r="AZ122" s="1034"/>
      <c r="BA122" s="1017"/>
      <c r="BB122" s="167"/>
      <c r="BC122" s="167"/>
      <c r="BD122" s="176" t="str">
        <f t="shared" si="24"/>
        <v/>
      </c>
      <c r="BE122" s="160"/>
      <c r="BF122" s="160"/>
      <c r="BG122" s="160"/>
      <c r="BH122" s="160"/>
      <c r="BI122" s="167"/>
      <c r="BJ122" s="167"/>
      <c r="BK122" s="167"/>
      <c r="BL122" s="167"/>
      <c r="BM122" s="168"/>
      <c r="BN122" s="168"/>
      <c r="BO122" s="168"/>
      <c r="BP122" s="168"/>
      <c r="BQ122" s="169"/>
      <c r="BR122" s="170"/>
      <c r="BS122" s="711"/>
      <c r="BT122" s="757"/>
      <c r="BU122" s="1364"/>
      <c r="BV122" s="1367"/>
      <c r="BW122" s="1364"/>
      <c r="BX122" s="1192"/>
      <c r="BY122" s="999"/>
      <c r="BZ122" s="999"/>
    </row>
    <row r="123" spans="1:78" ht="96" x14ac:dyDescent="0.2">
      <c r="A123" s="1339"/>
      <c r="B123" s="1342"/>
      <c r="C123" s="1345"/>
      <c r="D123" s="1350" t="s">
        <v>2388</v>
      </c>
      <c r="E123" s="1003" t="s">
        <v>973</v>
      </c>
      <c r="F123" s="1006">
        <v>4</v>
      </c>
      <c r="G123" s="994" t="s">
        <v>2566</v>
      </c>
      <c r="H123" s="1012"/>
      <c r="I123" s="1015"/>
      <c r="J123" s="1018" t="s">
        <v>2567</v>
      </c>
      <c r="K123" s="1012" t="s">
        <v>313</v>
      </c>
      <c r="L123" s="1075" t="s">
        <v>314</v>
      </c>
      <c r="M123" s="1038" t="s">
        <v>2568</v>
      </c>
      <c r="N123" s="994"/>
      <c r="O123" s="994"/>
      <c r="P123" s="1075"/>
      <c r="Q123" s="1356"/>
      <c r="R123" s="1012" t="s">
        <v>217</v>
      </c>
      <c r="S123" s="1026">
        <f>IF(R123="Muy Alta",100%,IF(R123="Alta",80%,IF(R123="Media",60%,IF(R123="Baja",40%,IF(R123="Muy Baja",20%,"")))))</f>
        <v>0.6</v>
      </c>
      <c r="T123" s="1015" t="s">
        <v>218</v>
      </c>
      <c r="U123" s="1026">
        <f>IF(T123="Catastrófico",100%,IF(T123="Mayor",80%,IF(T123="Moderado",60%,IF(T123="Menor",40%,IF(T123="Leve",20%,"")))))</f>
        <v>0.6</v>
      </c>
      <c r="V123" s="1015" t="s">
        <v>251</v>
      </c>
      <c r="W123" s="1026">
        <f>IF(V123="Catastrófico",100%,IF(V123="Mayor",80%,IF(V123="Moderado",60%,IF(V123="Menor",40%,IF(V123="Leve",20%,"")))))</f>
        <v>0.4</v>
      </c>
      <c r="X123" s="1029" t="str">
        <f>IF(Y123=100%,"Catastrófico",IF(Y123=80%,"Mayor",IF(Y123=60%,"Moderado",IF(Y123=40%,"Menor",IF(Y123=20%,"Leve","")))))</f>
        <v>Moderado</v>
      </c>
      <c r="Y123" s="1026">
        <f>IF(AND(U123="",W123=""),"",MAX(U123,W123))</f>
        <v>0.6</v>
      </c>
      <c r="Z123" s="1026" t="str">
        <f>CONCATENATE(R123,X123)</f>
        <v>MediaModerado</v>
      </c>
      <c r="AA123" s="1032" t="str">
        <f>IF(Z123="Muy AltaLeve","Alto",IF(Z123="Muy AltaMenor","Alto",IF(Z123="Muy AltaModerado","Alto",IF(Z123="Muy AltaMayor","Alto",IF(Z123="Muy AltaCatastrófico","Extremo",IF(Z123="AltaLeve","Moderado",IF(Z123="AltaMenor","Moderado",IF(Z123="AltaModerado","Alto",IF(Z123="AltaMayor","Alto",IF(Z123="AltaCatastrófico","Extremo",IF(Z123="MediaLeve","Moderado",IF(Z123="MediaMenor","Moderado",IF(Z123="MediaModerado","Moderado",IF(Z123="MediaMayor","Alto",IF(Z123="MediaCatastrófico","Extremo",IF(Z123="BajaLeve","Bajo",IF(Z123="BajaMenor","Moderado",IF(Z123="BajaModerado","Moderado",IF(Z123="BajaMayor","Alto",IF(Z123="BajaCatastrófico","Extremo",IF(Z123="Muy BajaLeve","Bajo",IF(Z123="Muy BajaMenor","Bajo",IF(Z123="Muy BajaModerado","Moderado",IF(Z123="Muy BajaMayor","Alto",IF(Z123="Muy BajaCatastrófico","Extremo","")))))))))))))))))))))))))</f>
        <v>Moderado</v>
      </c>
      <c r="AB123" s="97">
        <v>1</v>
      </c>
      <c r="AC123" s="9" t="s">
        <v>2569</v>
      </c>
      <c r="AD123" s="527" t="s">
        <v>277</v>
      </c>
      <c r="AE123" s="12" t="s">
        <v>2570</v>
      </c>
      <c r="AF123" s="615" t="str">
        <f t="shared" si="20"/>
        <v>Probabilidad</v>
      </c>
      <c r="AG123" s="595" t="s">
        <v>221</v>
      </c>
      <c r="AH123" s="537">
        <f t="shared" si="21"/>
        <v>0.25</v>
      </c>
      <c r="AI123" s="595" t="s">
        <v>222</v>
      </c>
      <c r="AJ123" s="537">
        <f t="shared" si="22"/>
        <v>0.15</v>
      </c>
      <c r="AK123" s="536">
        <f t="shared" si="23"/>
        <v>0.4</v>
      </c>
      <c r="AL123" s="616">
        <f>IFERROR(IF(AF123="Probabilidad",(S123-(+S123*AK123)),IF(AF123="Impacto",S123,"")),"")</f>
        <v>0.36</v>
      </c>
      <c r="AM123" s="616">
        <f>IFERROR(IF(AF123="Impacto",(Y123-(+Y123*AK123)),IF(AF123="Probabilidad",Y123,"")),"")</f>
        <v>0.6</v>
      </c>
      <c r="AN123" s="50" t="s">
        <v>771</v>
      </c>
      <c r="AO123" s="50" t="s">
        <v>291</v>
      </c>
      <c r="AP123" s="50" t="s">
        <v>241</v>
      </c>
      <c r="AQ123" s="50" t="s">
        <v>226</v>
      </c>
      <c r="AR123" s="1012" t="s">
        <v>2571</v>
      </c>
      <c r="AS123" s="1035">
        <f>S123</f>
        <v>0.6</v>
      </c>
      <c r="AT123" s="1035">
        <f>IF(AL123="","",MIN(AL123:AL128))</f>
        <v>3.8879999999999998E-2</v>
      </c>
      <c r="AU123" s="1032" t="str">
        <f>IFERROR(IF(AT123="","",IF(AT123&lt;=0.2,"Muy Baja",IF(AT123&lt;=0.4,"Baja",IF(AT123&lt;=0.6,"Media",IF(AT123&lt;=0.8,"Alta","Muy Alta"))))),"")</f>
        <v>Muy Baja</v>
      </c>
      <c r="AV123" s="1035">
        <f>Y123</f>
        <v>0.6</v>
      </c>
      <c r="AW123" s="1035">
        <f>IF(AM123="","",MIN(AM123:AM128))</f>
        <v>0.6</v>
      </c>
      <c r="AX123" s="1032" t="str">
        <f>IFERROR(IF(AW123="","",IF(AW123&lt;=0.2,"Leve",IF(AW123&lt;=0.4,"Menor",IF(AW123&lt;=0.6,"Moderado",IF(AW123&lt;=0.8,"Mayor","Catastrófico"))))),"")</f>
        <v>Moderado</v>
      </c>
      <c r="AY123" s="1032" t="str">
        <f>AA123</f>
        <v>Moderado</v>
      </c>
      <c r="AZ123" s="1032" t="str">
        <f>IFERROR(IF(OR(AND(AU123="Muy Baja",AX123="Leve"),AND(AU123="Muy Baja",AX123="Menor"),AND(AU123="Baja",AX123="Leve")),"Bajo",IF(OR(AND(AU123="Muy baja",AX123="Moderado"),AND(AU123="Baja",AX123="Menor"),AND(AU123="Baja",AX123="Moderado"),AND(AU123="Media",AX123="Leve"),AND(AU123="Media",AX123="Menor"),AND(AU123="Media",AX123="Moderado"),AND(AU123="Alta",AX123="Leve"),AND(AU123="Alta",AX123="Menor")),"Moderado",IF(OR(AND(AU123="Muy Baja",AX123="Mayor"),AND(AU123="Baja",AX123="Mayor"),AND(AU123="Media",AX123="Mayor"),AND(AU123="Alta",AX123="Moderado"),AND(AU123="Alta",AX123="Mayor"),AND(AU123="Muy Alta",AX123="Leve"),AND(AU123="Muy Alta",AX123="Menor"),AND(AU123="Muy Alta",AX123="Moderado"),AND(AU123="Muy Alta",AX123="Mayor")),"Alto",IF(OR(AND(AU123="Muy Baja",AX123="Catastrófico"),AND(AU123="Baja",AX123="Catastrófico"),AND(AU123="Media",AX123="Catastrófico"),AND(AU123="Alta",AX123="Catastrófico"),AND(AU123="Muy Alta",AX123="Catastrófico")),"Extremo","")))),"")</f>
        <v>Moderado</v>
      </c>
      <c r="BA123" s="1015" t="s">
        <v>228</v>
      </c>
      <c r="BB123" s="647" t="s">
        <v>2572</v>
      </c>
      <c r="BC123" s="216" t="s">
        <v>2573</v>
      </c>
      <c r="BD123" s="103">
        <f t="shared" si="24"/>
        <v>1</v>
      </c>
      <c r="BE123" s="9"/>
      <c r="BF123" s="9"/>
      <c r="BG123" s="9"/>
      <c r="BH123" s="9">
        <v>1</v>
      </c>
      <c r="BI123" s="308" t="s">
        <v>469</v>
      </c>
      <c r="BJ123" s="308" t="s">
        <v>983</v>
      </c>
      <c r="BK123" s="46"/>
      <c r="BL123" s="46"/>
      <c r="BM123" s="732"/>
      <c r="BN123" s="48"/>
      <c r="BO123" s="48"/>
      <c r="BP123" s="48"/>
      <c r="BQ123" s="104"/>
      <c r="BR123" s="128"/>
      <c r="BS123" s="710"/>
      <c r="BT123" s="9"/>
      <c r="BU123" s="1362"/>
      <c r="BV123" s="1365"/>
      <c r="BW123" s="1362"/>
      <c r="BX123" s="1075"/>
      <c r="BY123" s="997"/>
      <c r="BZ123" s="997"/>
    </row>
    <row r="124" spans="1:78" ht="96" x14ac:dyDescent="0.2">
      <c r="A124" s="1339"/>
      <c r="B124" s="1342"/>
      <c r="C124" s="1345"/>
      <c r="D124" s="1351"/>
      <c r="E124" s="1004"/>
      <c r="F124" s="1007"/>
      <c r="G124" s="1024"/>
      <c r="H124" s="1013"/>
      <c r="I124" s="1016"/>
      <c r="J124" s="1019"/>
      <c r="K124" s="1013"/>
      <c r="L124" s="1076"/>
      <c r="M124" s="1039"/>
      <c r="N124" s="1024"/>
      <c r="O124" s="1024"/>
      <c r="P124" s="1076"/>
      <c r="Q124" s="1357"/>
      <c r="R124" s="1013"/>
      <c r="S124" s="1027"/>
      <c r="T124" s="1016"/>
      <c r="U124" s="1027"/>
      <c r="V124" s="1016"/>
      <c r="W124" s="1027"/>
      <c r="X124" s="1030"/>
      <c r="Y124" s="1027"/>
      <c r="Z124" s="1027"/>
      <c r="AA124" s="1033"/>
      <c r="AB124" s="150">
        <v>2</v>
      </c>
      <c r="AC124" s="149" t="s">
        <v>2574</v>
      </c>
      <c r="AD124" s="286" t="s">
        <v>277</v>
      </c>
      <c r="AE124" s="149" t="s">
        <v>2560</v>
      </c>
      <c r="AF124" s="145" t="str">
        <f t="shared" si="20"/>
        <v>Probabilidad</v>
      </c>
      <c r="AG124" s="151" t="s">
        <v>221</v>
      </c>
      <c r="AH124" s="146">
        <f t="shared" si="21"/>
        <v>0.25</v>
      </c>
      <c r="AI124" s="151" t="s">
        <v>222</v>
      </c>
      <c r="AJ124" s="146">
        <f t="shared" si="22"/>
        <v>0.15</v>
      </c>
      <c r="AK124" s="147">
        <f t="shared" si="23"/>
        <v>0.4</v>
      </c>
      <c r="AL124" s="152">
        <f>IFERROR(IF(AND(AF123="Probabilidad",AF124="Probabilidad"),(AL123-(+AL123*AK124)),IF(AF124="Probabilidad",(S123-(+S123*AK124)),IF(AF124="Impacto",AL123,""))),"")</f>
        <v>0.216</v>
      </c>
      <c r="AM124" s="152">
        <f>IFERROR(IF(AND(AF123="Impacto",AF124="Impacto"),(AM123-(+AM123*AK124)),IF(AF124="Impacto",(Y123-(Y123*AK124)),IF(AF124="Probabilidad",AM123,""))),"")</f>
        <v>0.6</v>
      </c>
      <c r="AN124" s="153" t="s">
        <v>771</v>
      </c>
      <c r="AO124" s="153" t="s">
        <v>291</v>
      </c>
      <c r="AP124" s="153" t="s">
        <v>241</v>
      </c>
      <c r="AQ124" s="153" t="s">
        <v>226</v>
      </c>
      <c r="AR124" s="1013"/>
      <c r="AS124" s="1036"/>
      <c r="AT124" s="1036"/>
      <c r="AU124" s="1033"/>
      <c r="AV124" s="1036"/>
      <c r="AW124" s="1036"/>
      <c r="AX124" s="1033"/>
      <c r="AY124" s="1033"/>
      <c r="AZ124" s="1033"/>
      <c r="BA124" s="1016"/>
      <c r="BB124" s="130" t="s">
        <v>2575</v>
      </c>
      <c r="BC124" s="130" t="s">
        <v>2576</v>
      </c>
      <c r="BD124" s="173">
        <f t="shared" si="24"/>
        <v>1</v>
      </c>
      <c r="BE124" s="149">
        <v>1</v>
      </c>
      <c r="BF124" s="149"/>
      <c r="BG124" s="149"/>
      <c r="BH124" s="149"/>
      <c r="BI124" s="130" t="s">
        <v>469</v>
      </c>
      <c r="BJ124" s="130" t="s">
        <v>983</v>
      </c>
      <c r="BK124" s="768"/>
      <c r="BL124" s="768"/>
      <c r="BM124" s="823"/>
      <c r="BN124" s="791"/>
      <c r="BO124" s="791"/>
      <c r="BP124" s="791"/>
      <c r="BQ124" s="156"/>
      <c r="BR124" s="157"/>
      <c r="BS124" s="304"/>
      <c r="BT124" s="774"/>
      <c r="BU124" s="1363"/>
      <c r="BV124" s="1366"/>
      <c r="BW124" s="1363"/>
      <c r="BX124" s="1191"/>
      <c r="BY124" s="998"/>
      <c r="BZ124" s="998"/>
    </row>
    <row r="125" spans="1:78" ht="122" x14ac:dyDescent="0.2">
      <c r="A125" s="1339"/>
      <c r="B125" s="1342"/>
      <c r="C125" s="1345"/>
      <c r="D125" s="1351"/>
      <c r="E125" s="1004"/>
      <c r="F125" s="1007"/>
      <c r="G125" s="1024"/>
      <c r="H125" s="1013"/>
      <c r="I125" s="1016"/>
      <c r="J125" s="1019"/>
      <c r="K125" s="1013"/>
      <c r="L125" s="1076"/>
      <c r="M125" s="1039"/>
      <c r="N125" s="1024"/>
      <c r="O125" s="1024"/>
      <c r="P125" s="1076"/>
      <c r="Q125" s="1357"/>
      <c r="R125" s="1013"/>
      <c r="S125" s="1027"/>
      <c r="T125" s="1016"/>
      <c r="U125" s="1027"/>
      <c r="V125" s="1016"/>
      <c r="W125" s="1027"/>
      <c r="X125" s="1030"/>
      <c r="Y125" s="1027"/>
      <c r="Z125" s="1027"/>
      <c r="AA125" s="1033"/>
      <c r="AB125" s="150">
        <v>3</v>
      </c>
      <c r="AC125" s="149" t="s">
        <v>2577</v>
      </c>
      <c r="AD125" s="286" t="s">
        <v>277</v>
      </c>
      <c r="AE125" s="149" t="s">
        <v>2560</v>
      </c>
      <c r="AF125" s="145" t="str">
        <f t="shared" si="20"/>
        <v>Probabilidad</v>
      </c>
      <c r="AG125" s="151" t="s">
        <v>221</v>
      </c>
      <c r="AH125" s="146">
        <f t="shared" si="21"/>
        <v>0.25</v>
      </c>
      <c r="AI125" s="151" t="s">
        <v>222</v>
      </c>
      <c r="AJ125" s="146">
        <f t="shared" si="22"/>
        <v>0.15</v>
      </c>
      <c r="AK125" s="147">
        <f t="shared" si="23"/>
        <v>0.4</v>
      </c>
      <c r="AL125" s="152">
        <f>IFERROR(IF(AND(AF124="Probabilidad",AF125="Probabilidad"),(AL124-(+AL124*AK125)),IF(AND(AF124="Impacto",AF125="Probabilidad"),(AL123-(+AL123*AK125)),IF(AF125="Impacto",AL124,""))),"")</f>
        <v>0.12959999999999999</v>
      </c>
      <c r="AM125" s="152">
        <f>IFERROR(IF(AND(AF124="Impacto",AF125="Impacto"),(AM124-(+AM124*AK125)),IF(AND(AF124="Probabilidad",AF125="Impacto"),(AM123-(+AM123*AK125)),IF(AF125="Probabilidad",AM124,""))),"")</f>
        <v>0.6</v>
      </c>
      <c r="AN125" s="153" t="s">
        <v>771</v>
      </c>
      <c r="AO125" s="153" t="s">
        <v>291</v>
      </c>
      <c r="AP125" s="153" t="s">
        <v>241</v>
      </c>
      <c r="AQ125" s="153" t="s">
        <v>226</v>
      </c>
      <c r="AR125" s="1013"/>
      <c r="AS125" s="1036"/>
      <c r="AT125" s="1036"/>
      <c r="AU125" s="1033"/>
      <c r="AV125" s="1036"/>
      <c r="AW125" s="1036"/>
      <c r="AX125" s="1033"/>
      <c r="AY125" s="1033"/>
      <c r="AZ125" s="1033"/>
      <c r="BA125" s="1016"/>
      <c r="BB125" s="130"/>
      <c r="BC125" s="130"/>
      <c r="BD125" s="173" t="str">
        <f t="shared" si="24"/>
        <v/>
      </c>
      <c r="BE125" s="149"/>
      <c r="BF125" s="149"/>
      <c r="BG125" s="149"/>
      <c r="BH125" s="149"/>
      <c r="BI125" s="130"/>
      <c r="BJ125" s="130"/>
      <c r="BK125" s="130"/>
      <c r="BL125" s="130"/>
      <c r="BM125" s="155"/>
      <c r="BN125" s="155"/>
      <c r="BO125" s="155"/>
      <c r="BP125" s="155"/>
      <c r="BQ125" s="156"/>
      <c r="BR125" s="157"/>
      <c r="BS125" s="304"/>
      <c r="BT125" s="774"/>
      <c r="BU125" s="1363"/>
      <c r="BV125" s="1366"/>
      <c r="BW125" s="1363"/>
      <c r="BX125" s="1191"/>
      <c r="BY125" s="998"/>
      <c r="BZ125" s="998"/>
    </row>
    <row r="126" spans="1:78" ht="96" x14ac:dyDescent="0.2">
      <c r="A126" s="1339"/>
      <c r="B126" s="1342"/>
      <c r="C126" s="1345"/>
      <c r="D126" s="1351"/>
      <c r="E126" s="1004"/>
      <c r="F126" s="1007"/>
      <c r="G126" s="1024"/>
      <c r="H126" s="1013"/>
      <c r="I126" s="1016"/>
      <c r="J126" s="1019"/>
      <c r="K126" s="1013"/>
      <c r="L126" s="1076"/>
      <c r="M126" s="1039"/>
      <c r="N126" s="1024"/>
      <c r="O126" s="1024"/>
      <c r="P126" s="1076"/>
      <c r="Q126" s="1357"/>
      <c r="R126" s="1013"/>
      <c r="S126" s="1027"/>
      <c r="T126" s="1016"/>
      <c r="U126" s="1027"/>
      <c r="V126" s="1016"/>
      <c r="W126" s="1027"/>
      <c r="X126" s="1030"/>
      <c r="Y126" s="1027"/>
      <c r="Z126" s="1027"/>
      <c r="AA126" s="1033"/>
      <c r="AB126" s="150">
        <v>4</v>
      </c>
      <c r="AC126" s="149" t="s">
        <v>2578</v>
      </c>
      <c r="AD126" s="286" t="s">
        <v>277</v>
      </c>
      <c r="AE126" s="149" t="s">
        <v>2560</v>
      </c>
      <c r="AF126" s="145" t="str">
        <f t="shared" si="20"/>
        <v>Probabilidad</v>
      </c>
      <c r="AG126" s="151" t="s">
        <v>221</v>
      </c>
      <c r="AH126" s="146">
        <f t="shared" si="21"/>
        <v>0.25</v>
      </c>
      <c r="AI126" s="151" t="s">
        <v>222</v>
      </c>
      <c r="AJ126" s="146">
        <f t="shared" si="22"/>
        <v>0.15</v>
      </c>
      <c r="AK126" s="147">
        <f t="shared" si="23"/>
        <v>0.4</v>
      </c>
      <c r="AL126" s="152">
        <f>IFERROR(IF(AND(AF125="Probabilidad",AF126="Probabilidad"),(AL125-(+AL125*AK126)),IF(AND(AF125="Impacto",AF126="Probabilidad"),(AL124-(+AL124*AK126)),IF(AF126="Impacto",AL125,""))),"")</f>
        <v>7.7759999999999996E-2</v>
      </c>
      <c r="AM126" s="172">
        <f>IFERROR(IF(AND(AF125="Impacto",AF126="Impacto"),(AM125-(+AM125*AK126)),IF(AND(AF125="Probabilidad",AF126="Impacto"),(AM124-(+AM124*AK126)),IF(AF126="Probabilidad",AM125,""))),"")</f>
        <v>0.6</v>
      </c>
      <c r="AN126" s="153" t="s">
        <v>771</v>
      </c>
      <c r="AO126" s="153" t="s">
        <v>291</v>
      </c>
      <c r="AP126" s="153" t="s">
        <v>241</v>
      </c>
      <c r="AQ126" s="153" t="s">
        <v>226</v>
      </c>
      <c r="AR126" s="1013"/>
      <c r="AS126" s="1036"/>
      <c r="AT126" s="1036"/>
      <c r="AU126" s="1033"/>
      <c r="AV126" s="1036"/>
      <c r="AW126" s="1036"/>
      <c r="AX126" s="1033"/>
      <c r="AY126" s="1033"/>
      <c r="AZ126" s="1033"/>
      <c r="BA126" s="1016"/>
      <c r="BB126" s="130"/>
      <c r="BC126" s="130"/>
      <c r="BD126" s="173" t="str">
        <f t="shared" si="24"/>
        <v/>
      </c>
      <c r="BE126" s="149"/>
      <c r="BF126" s="149"/>
      <c r="BG126" s="149"/>
      <c r="BH126" s="149"/>
      <c r="BI126" s="130"/>
      <c r="BJ126" s="130"/>
      <c r="BK126" s="130"/>
      <c r="BL126" s="130"/>
      <c r="BM126" s="155"/>
      <c r="BN126" s="155"/>
      <c r="BO126" s="155"/>
      <c r="BP126" s="155"/>
      <c r="BQ126" s="156"/>
      <c r="BR126" s="157"/>
      <c r="BS126" s="304"/>
      <c r="BT126" s="774"/>
      <c r="BU126" s="1363"/>
      <c r="BV126" s="1366"/>
      <c r="BW126" s="1363"/>
      <c r="BX126" s="1191"/>
      <c r="BY126" s="998"/>
      <c r="BZ126" s="998"/>
    </row>
    <row r="127" spans="1:78" ht="122" x14ac:dyDescent="0.2">
      <c r="A127" s="1339"/>
      <c r="B127" s="1342"/>
      <c r="C127" s="1345"/>
      <c r="D127" s="1351"/>
      <c r="E127" s="1004"/>
      <c r="F127" s="1007"/>
      <c r="G127" s="1024"/>
      <c r="H127" s="1013"/>
      <c r="I127" s="1016"/>
      <c r="J127" s="1019"/>
      <c r="K127" s="1013"/>
      <c r="L127" s="1076"/>
      <c r="M127" s="1039"/>
      <c r="N127" s="1024"/>
      <c r="O127" s="1024"/>
      <c r="P127" s="1076"/>
      <c r="Q127" s="1357"/>
      <c r="R127" s="1013"/>
      <c r="S127" s="1027"/>
      <c r="T127" s="1016"/>
      <c r="U127" s="1027"/>
      <c r="V127" s="1016"/>
      <c r="W127" s="1027"/>
      <c r="X127" s="1030"/>
      <c r="Y127" s="1027"/>
      <c r="Z127" s="1027"/>
      <c r="AA127" s="1033"/>
      <c r="AB127" s="150">
        <v>5</v>
      </c>
      <c r="AC127" s="149" t="s">
        <v>2579</v>
      </c>
      <c r="AD127" s="286" t="s">
        <v>354</v>
      </c>
      <c r="AE127" s="28" t="s">
        <v>2560</v>
      </c>
      <c r="AF127" s="231" t="str">
        <f t="shared" si="20"/>
        <v>Probabilidad</v>
      </c>
      <c r="AG127" s="232" t="s">
        <v>221</v>
      </c>
      <c r="AH127" s="228">
        <f t="shared" si="21"/>
        <v>0.25</v>
      </c>
      <c r="AI127" s="232" t="s">
        <v>734</v>
      </c>
      <c r="AJ127" s="228">
        <f t="shared" si="22"/>
        <v>0.25</v>
      </c>
      <c r="AK127" s="233">
        <f t="shared" si="23"/>
        <v>0.5</v>
      </c>
      <c r="AL127" s="234">
        <f>IFERROR(IF(AND(AF126="Probabilidad",AF127="Probabilidad"),(AL126-(+AL126*AK127)),IF(AND(AF126="Impacto",AF127="Probabilidad"),(AL125-(+AL125*AK127)),IF(AF127="Impacto",AL126,""))),"")</f>
        <v>3.8879999999999998E-2</v>
      </c>
      <c r="AM127" s="234">
        <f>IFERROR(IF(AND(AF126="Impacto",AF127="Impacto"),(AM126-(+AM126*AK127)),IF(AND(AF126="Probabilidad",AF127="Impacto"),(AM125-(+AM125*AK127)),IF(AF127="Probabilidad",AM126,""))),"")</f>
        <v>0.6</v>
      </c>
      <c r="AN127" s="51" t="s">
        <v>771</v>
      </c>
      <c r="AO127" s="126" t="s">
        <v>291</v>
      </c>
      <c r="AP127" s="126" t="s">
        <v>241</v>
      </c>
      <c r="AQ127" s="126" t="s">
        <v>226</v>
      </c>
      <c r="AR127" s="1013"/>
      <c r="AS127" s="1036"/>
      <c r="AT127" s="1036"/>
      <c r="AU127" s="1033"/>
      <c r="AV127" s="1036"/>
      <c r="AW127" s="1036"/>
      <c r="AX127" s="1033"/>
      <c r="AY127" s="1033"/>
      <c r="AZ127" s="1033"/>
      <c r="BA127" s="1016"/>
      <c r="BB127" s="130"/>
      <c r="BC127" s="130"/>
      <c r="BD127" s="173" t="str">
        <f t="shared" si="24"/>
        <v/>
      </c>
      <c r="BE127" s="149"/>
      <c r="BF127" s="149"/>
      <c r="BG127" s="149"/>
      <c r="BH127" s="149"/>
      <c r="BI127" s="130"/>
      <c r="BJ127" s="130"/>
      <c r="BK127" s="130"/>
      <c r="BL127" s="130"/>
      <c r="BM127" s="155"/>
      <c r="BN127" s="155"/>
      <c r="BO127" s="155"/>
      <c r="BP127" s="155"/>
      <c r="BQ127" s="156"/>
      <c r="BR127" s="157"/>
      <c r="BS127" s="304"/>
      <c r="BT127" s="774"/>
      <c r="BU127" s="1363"/>
      <c r="BV127" s="1366"/>
      <c r="BW127" s="1363"/>
      <c r="BX127" s="1191"/>
      <c r="BY127" s="998"/>
      <c r="BZ127" s="998"/>
    </row>
    <row r="128" spans="1:78" ht="17" thickBot="1" x14ac:dyDescent="0.25">
      <c r="A128" s="1339"/>
      <c r="B128" s="1342"/>
      <c r="C128" s="1345"/>
      <c r="D128" s="1352"/>
      <c r="E128" s="1005"/>
      <c r="F128" s="1008"/>
      <c r="G128" s="1025"/>
      <c r="H128" s="1014"/>
      <c r="I128" s="1017"/>
      <c r="J128" s="1020"/>
      <c r="K128" s="1014"/>
      <c r="L128" s="1077"/>
      <c r="M128" s="1040"/>
      <c r="N128" s="1025"/>
      <c r="O128" s="1025"/>
      <c r="P128" s="1077"/>
      <c r="Q128" s="1358"/>
      <c r="R128" s="1014"/>
      <c r="S128" s="1028"/>
      <c r="T128" s="1017"/>
      <c r="U128" s="1028"/>
      <c r="V128" s="1017"/>
      <c r="W128" s="1028"/>
      <c r="X128" s="1031"/>
      <c r="Y128" s="1028"/>
      <c r="Z128" s="1028"/>
      <c r="AA128" s="1034"/>
      <c r="AB128" s="162">
        <v>6</v>
      </c>
      <c r="AC128" s="160"/>
      <c r="AD128" s="528"/>
      <c r="AE128" s="160"/>
      <c r="AF128" s="175" t="str">
        <f t="shared" si="20"/>
        <v/>
      </c>
      <c r="AG128" s="163"/>
      <c r="AH128" s="161" t="str">
        <f t="shared" si="21"/>
        <v/>
      </c>
      <c r="AI128" s="163"/>
      <c r="AJ128" s="161" t="str">
        <f t="shared" si="22"/>
        <v/>
      </c>
      <c r="AK128" s="164" t="str">
        <f t="shared" si="23"/>
        <v/>
      </c>
      <c r="AL128" s="220" t="str">
        <f>IFERROR(IF(AND(AF127="Probabilidad",AF128="Probabilidad"),(AL127-(+AL127*AK128)),IF(AND(AF127="Impacto",AF128="Probabilidad"),(AL126-(+AL126*AK128)),IF(AF128="Impacto",AL127,""))),"")</f>
        <v/>
      </c>
      <c r="AM128" s="220" t="str">
        <f>IFERROR(IF(AND(AF127="Impacto",AF128="Impacto"),(AM127-(+AM127*AK128)),IF(AND(AF127="Probabilidad",AF128="Impacto"),(AM126-(+AM126*AK128)),IF(AF128="Probabilidad",AM127,""))),"")</f>
        <v/>
      </c>
      <c r="AN128" s="221"/>
      <c r="AO128" s="221"/>
      <c r="AP128" s="221"/>
      <c r="AQ128" s="221"/>
      <c r="AR128" s="1014"/>
      <c r="AS128" s="1037"/>
      <c r="AT128" s="1037"/>
      <c r="AU128" s="1034"/>
      <c r="AV128" s="1037"/>
      <c r="AW128" s="1037"/>
      <c r="AX128" s="1034"/>
      <c r="AY128" s="1034"/>
      <c r="AZ128" s="1034"/>
      <c r="BA128" s="1017"/>
      <c r="BB128" s="167"/>
      <c r="BC128" s="167"/>
      <c r="BD128" s="176" t="str">
        <f t="shared" si="24"/>
        <v/>
      </c>
      <c r="BE128" s="160"/>
      <c r="BF128" s="160"/>
      <c r="BG128" s="160"/>
      <c r="BH128" s="160"/>
      <c r="BI128" s="167"/>
      <c r="BJ128" s="167"/>
      <c r="BK128" s="167"/>
      <c r="BL128" s="167"/>
      <c r="BM128" s="168"/>
      <c r="BN128" s="168"/>
      <c r="BO128" s="168"/>
      <c r="BP128" s="168"/>
      <c r="BQ128" s="169"/>
      <c r="BR128" s="170"/>
      <c r="BS128" s="711"/>
      <c r="BT128" s="160"/>
      <c r="BU128" s="1364"/>
      <c r="BV128" s="1367"/>
      <c r="BW128" s="1364"/>
      <c r="BX128" s="1192"/>
      <c r="BY128" s="999"/>
      <c r="BZ128" s="999"/>
    </row>
    <row r="129" spans="1:78" ht="129.75" customHeight="1" x14ac:dyDescent="0.2">
      <c r="A129" s="1339"/>
      <c r="B129" s="1342"/>
      <c r="C129" s="1345"/>
      <c r="D129" s="1350" t="s">
        <v>2388</v>
      </c>
      <c r="E129" s="1003" t="s">
        <v>973</v>
      </c>
      <c r="F129" s="1006">
        <v>5</v>
      </c>
      <c r="G129" s="994" t="s">
        <v>1342</v>
      </c>
      <c r="H129" s="1012"/>
      <c r="I129" s="1015"/>
      <c r="J129" s="1018" t="s">
        <v>2580</v>
      </c>
      <c r="K129" s="1012" t="s">
        <v>313</v>
      </c>
      <c r="L129" s="994" t="s">
        <v>314</v>
      </c>
      <c r="M129" s="1038" t="s">
        <v>2581</v>
      </c>
      <c r="N129" s="994"/>
      <c r="O129" s="994"/>
      <c r="P129" s="1075"/>
      <c r="Q129" s="1356"/>
      <c r="R129" s="1012" t="s">
        <v>217</v>
      </c>
      <c r="S129" s="1026">
        <f>IF(R129="Muy Alta",100%,IF(R129="Alta",80%,IF(R129="Media",60%,IF(R129="Baja",40%,IF(R129="Muy Baja",20%,"")))))</f>
        <v>0.6</v>
      </c>
      <c r="T129" s="1015" t="s">
        <v>218</v>
      </c>
      <c r="U129" s="1026">
        <f>IF(T129="Catastrófico",100%,IF(T129="Mayor",80%,IF(T129="Moderado",60%,IF(T129="Menor",40%,IF(T129="Leve",20%,"")))))</f>
        <v>0.6</v>
      </c>
      <c r="V129" s="1015" t="s">
        <v>251</v>
      </c>
      <c r="W129" s="1026">
        <f>IF(V129="Catastrófico",100%,IF(V129="Mayor",80%,IF(V129="Moderado",60%,IF(V129="Menor",40%,IF(V129="Leve",20%,"")))))</f>
        <v>0.4</v>
      </c>
      <c r="X129" s="1029" t="str">
        <f>IF(Y129=100%,"Catastrófico",IF(Y129=80%,"Mayor",IF(Y129=60%,"Moderado",IF(Y129=40%,"Menor",IF(Y129=20%,"Leve","")))))</f>
        <v>Moderado</v>
      </c>
      <c r="Y129" s="1026">
        <f>IF(AND(U129="",W129=""),"",MAX(U129,W129))</f>
        <v>0.6</v>
      </c>
      <c r="Z129" s="1026" t="str">
        <f>CONCATENATE(R129,X129)</f>
        <v>MediaModerado</v>
      </c>
      <c r="AA129" s="1032" t="str">
        <f>IF(Z129="Muy AltaLeve","Alto",IF(Z129="Muy AltaMenor","Alto",IF(Z129="Muy AltaModerado","Alto",IF(Z129="Muy AltaMayor","Alto",IF(Z129="Muy AltaCatastrófico","Extremo",IF(Z129="AltaLeve","Moderado",IF(Z129="AltaMenor","Moderado",IF(Z129="AltaModerado","Alto",IF(Z129="AltaMayor","Alto",IF(Z129="AltaCatastrófico","Extremo",IF(Z129="MediaLeve","Moderado",IF(Z129="MediaMenor","Moderado",IF(Z129="MediaModerado","Moderado",IF(Z129="MediaMayor","Alto",IF(Z129="MediaCatastrófico","Extremo",IF(Z129="BajaLeve","Bajo",IF(Z129="BajaMenor","Moderado",IF(Z129="BajaModerado","Moderado",IF(Z129="BajaMayor","Alto",IF(Z129="BajaCatastrófico","Extremo",IF(Z129="Muy BajaLeve","Bajo",IF(Z129="Muy BajaMenor","Bajo",IF(Z129="Muy BajaModerado","Moderado",IF(Z129="Muy BajaMayor","Alto",IF(Z129="Muy BajaCatastrófico","Extremo","")))))))))))))))))))))))))</f>
        <v>Moderado</v>
      </c>
      <c r="AB129" s="97">
        <v>1</v>
      </c>
      <c r="AC129" s="12" t="s">
        <v>2582</v>
      </c>
      <c r="AD129" s="527" t="s">
        <v>271</v>
      </c>
      <c r="AE129" s="12" t="s">
        <v>2570</v>
      </c>
      <c r="AF129" s="615" t="str">
        <f t="shared" si="20"/>
        <v>Probabilidad</v>
      </c>
      <c r="AG129" s="595" t="s">
        <v>221</v>
      </c>
      <c r="AH129" s="537">
        <f t="shared" si="21"/>
        <v>0.25</v>
      </c>
      <c r="AI129" s="595" t="s">
        <v>222</v>
      </c>
      <c r="AJ129" s="537">
        <f t="shared" si="22"/>
        <v>0.15</v>
      </c>
      <c r="AK129" s="536">
        <f t="shared" si="23"/>
        <v>0.4</v>
      </c>
      <c r="AL129" s="616">
        <f>IFERROR(IF(AF129="Probabilidad",(S129-(+S129*AK129)),IF(AF129="Impacto",S129,"")),"")</f>
        <v>0.36</v>
      </c>
      <c r="AM129" s="616">
        <f>IFERROR(IF(AF129="Impacto",(Y129-(+Y129*AK129)),IF(AF129="Probabilidad",Y129,"")),"")</f>
        <v>0.6</v>
      </c>
      <c r="AN129" s="50" t="s">
        <v>223</v>
      </c>
      <c r="AO129" s="50" t="s">
        <v>291</v>
      </c>
      <c r="AP129" s="50" t="s">
        <v>225</v>
      </c>
      <c r="AQ129" s="50" t="s">
        <v>226</v>
      </c>
      <c r="AR129" s="1012" t="s">
        <v>2583</v>
      </c>
      <c r="AS129" s="1035">
        <f>S129</f>
        <v>0.6</v>
      </c>
      <c r="AT129" s="1035">
        <f>IF(AL129="","",MIN(AL129:AL134))</f>
        <v>0.108</v>
      </c>
      <c r="AU129" s="1032" t="str">
        <f>IFERROR(IF(AT129="","",IF(AT129&lt;=0.2,"Muy Baja",IF(AT129&lt;=0.4,"Baja",IF(AT129&lt;=0.6,"Media",IF(AT129&lt;=0.8,"Alta","Muy Alta"))))),"")</f>
        <v>Muy Baja</v>
      </c>
      <c r="AV129" s="1035">
        <f>Y129</f>
        <v>0.6</v>
      </c>
      <c r="AW129" s="1035">
        <f>IF(AM129="","",MIN(AM129:AM134))</f>
        <v>0.6</v>
      </c>
      <c r="AX129" s="1032" t="str">
        <f>IFERROR(IF(AW129="","",IF(AW129&lt;=0.2,"Leve",IF(AW129&lt;=0.4,"Menor",IF(AW129&lt;=0.6,"Moderado",IF(AW129&lt;=0.8,"Mayor","Catastrófico"))))),"")</f>
        <v>Moderado</v>
      </c>
      <c r="AY129" s="1032" t="str">
        <f>AA129</f>
        <v>Moderado</v>
      </c>
      <c r="AZ129" s="1032" t="str">
        <f>IFERROR(IF(OR(AND(AU129="Muy Baja",AX129="Leve"),AND(AU129="Muy Baja",AX129="Menor"),AND(AU129="Baja",AX129="Leve")),"Bajo",IF(OR(AND(AU129="Muy baja",AX129="Moderado"),AND(AU129="Baja",AX129="Menor"),AND(AU129="Baja",AX129="Moderado"),AND(AU129="Media",AX129="Leve"),AND(AU129="Media",AX129="Menor"),AND(AU129="Media",AX129="Moderado"),AND(AU129="Alta",AX129="Leve"),AND(AU129="Alta",AX129="Menor")),"Moderado",IF(OR(AND(AU129="Muy Baja",AX129="Mayor"),AND(AU129="Baja",AX129="Mayor"),AND(AU129="Media",AX129="Mayor"),AND(AU129="Alta",AX129="Moderado"),AND(AU129="Alta",AX129="Mayor"),AND(AU129="Muy Alta",AX129="Leve"),AND(AU129="Muy Alta",AX129="Menor"),AND(AU129="Muy Alta",AX129="Moderado"),AND(AU129="Muy Alta",AX129="Mayor")),"Alto",IF(OR(AND(AU129="Muy Baja",AX129="Catastrófico"),AND(AU129="Baja",AX129="Catastrófico"),AND(AU129="Media",AX129="Catastrófico"),AND(AU129="Alta",AX129="Catastrófico"),AND(AU129="Muy Alta",AX129="Catastrófico")),"Extremo","")))),"")</f>
        <v>Moderado</v>
      </c>
      <c r="BA129" s="1015" t="s">
        <v>228</v>
      </c>
      <c r="BB129" s="46" t="s">
        <v>2584</v>
      </c>
      <c r="BC129" s="46" t="s">
        <v>2585</v>
      </c>
      <c r="BD129" s="103">
        <f t="shared" si="24"/>
        <v>1</v>
      </c>
      <c r="BE129" s="9">
        <v>1</v>
      </c>
      <c r="BF129" s="9"/>
      <c r="BG129" s="9"/>
      <c r="BH129" s="9"/>
      <c r="BI129" s="46" t="s">
        <v>469</v>
      </c>
      <c r="BJ129" s="46" t="s">
        <v>983</v>
      </c>
      <c r="BK129" s="619"/>
      <c r="BL129" s="46"/>
      <c r="BM129" s="732"/>
      <c r="BN129" s="48"/>
      <c r="BO129" s="48"/>
      <c r="BP129" s="48"/>
      <c r="BQ129" s="104"/>
      <c r="BR129" s="128"/>
      <c r="BS129" s="710"/>
      <c r="BT129" s="9"/>
      <c r="BU129" s="1362"/>
      <c r="BV129" s="1365"/>
      <c r="BW129" s="1362"/>
      <c r="BX129" s="1075"/>
      <c r="BY129" s="997"/>
      <c r="BZ129" s="997"/>
    </row>
    <row r="130" spans="1:78" ht="309.75" customHeight="1" x14ac:dyDescent="0.2">
      <c r="A130" s="1339"/>
      <c r="B130" s="1342"/>
      <c r="C130" s="1345"/>
      <c r="D130" s="1351"/>
      <c r="E130" s="1004"/>
      <c r="F130" s="1007"/>
      <c r="G130" s="1024"/>
      <c r="H130" s="1013"/>
      <c r="I130" s="1016"/>
      <c r="J130" s="1019"/>
      <c r="K130" s="1013"/>
      <c r="L130" s="1024"/>
      <c r="M130" s="1039"/>
      <c r="N130" s="1024"/>
      <c r="O130" s="1024"/>
      <c r="P130" s="1076"/>
      <c r="Q130" s="1357"/>
      <c r="R130" s="1013"/>
      <c r="S130" s="1027"/>
      <c r="T130" s="1016"/>
      <c r="U130" s="1027"/>
      <c r="V130" s="1016"/>
      <c r="W130" s="1027"/>
      <c r="X130" s="1030"/>
      <c r="Y130" s="1027"/>
      <c r="Z130" s="1027"/>
      <c r="AA130" s="1033"/>
      <c r="AB130" s="150">
        <v>2</v>
      </c>
      <c r="AC130" s="149" t="s">
        <v>2586</v>
      </c>
      <c r="AD130" s="286" t="s">
        <v>277</v>
      </c>
      <c r="AE130" s="149" t="s">
        <v>2587</v>
      </c>
      <c r="AF130" s="145" t="str">
        <f t="shared" si="20"/>
        <v>Probabilidad</v>
      </c>
      <c r="AG130" s="151" t="s">
        <v>221</v>
      </c>
      <c r="AH130" s="146">
        <f t="shared" si="21"/>
        <v>0.25</v>
      </c>
      <c r="AI130" s="151" t="s">
        <v>222</v>
      </c>
      <c r="AJ130" s="146">
        <f t="shared" si="22"/>
        <v>0.15</v>
      </c>
      <c r="AK130" s="147">
        <f t="shared" si="23"/>
        <v>0.4</v>
      </c>
      <c r="AL130" s="152">
        <f>IFERROR(IF(AND(AF129="Probabilidad",AF130="Probabilidad"),(AL129-(+AL129*AK130)),IF(AF130="Probabilidad",(S129-(+S129*AK130)),IF(AF130="Impacto",AL129,""))),"")</f>
        <v>0.216</v>
      </c>
      <c r="AM130" s="152">
        <f>IFERROR(IF(AND(AF129="Impacto",AF130="Impacto"),(AM129-(+AM129*AK130)),IF(AF130="Impacto",(Y129-(Y129*AK130)),IF(AF130="Probabilidad",AM129,""))),"")</f>
        <v>0.6</v>
      </c>
      <c r="AN130" s="153" t="s">
        <v>223</v>
      </c>
      <c r="AO130" s="153" t="s">
        <v>291</v>
      </c>
      <c r="AP130" s="153" t="s">
        <v>225</v>
      </c>
      <c r="AQ130" s="153" t="s">
        <v>226</v>
      </c>
      <c r="AR130" s="1013"/>
      <c r="AS130" s="1036"/>
      <c r="AT130" s="1036"/>
      <c r="AU130" s="1033"/>
      <c r="AV130" s="1036"/>
      <c r="AW130" s="1036"/>
      <c r="AX130" s="1033"/>
      <c r="AY130" s="1033"/>
      <c r="AZ130" s="1033"/>
      <c r="BA130" s="1016"/>
      <c r="BB130" s="130"/>
      <c r="BC130" s="130"/>
      <c r="BD130" s="173" t="str">
        <f t="shared" si="24"/>
        <v/>
      </c>
      <c r="BE130" s="149"/>
      <c r="BF130" s="149"/>
      <c r="BG130" s="149"/>
      <c r="BH130" s="149"/>
      <c r="BI130" s="130"/>
      <c r="BJ130" s="130"/>
      <c r="BK130" s="130"/>
      <c r="BL130" s="130"/>
      <c r="BM130" s="155"/>
      <c r="BN130" s="155"/>
      <c r="BO130" s="155"/>
      <c r="BP130" s="155"/>
      <c r="BQ130" s="156"/>
      <c r="BR130" s="157"/>
      <c r="BS130" s="304"/>
      <c r="BT130" s="774"/>
      <c r="BU130" s="1363"/>
      <c r="BV130" s="1366"/>
      <c r="BW130" s="1363"/>
      <c r="BX130" s="1191"/>
      <c r="BY130" s="998"/>
      <c r="BZ130" s="998"/>
    </row>
    <row r="131" spans="1:78" ht="169.5" customHeight="1" x14ac:dyDescent="0.2">
      <c r="A131" s="1339"/>
      <c r="B131" s="1342"/>
      <c r="C131" s="1345"/>
      <c r="D131" s="1351"/>
      <c r="E131" s="1004"/>
      <c r="F131" s="1007"/>
      <c r="G131" s="1024"/>
      <c r="H131" s="1013"/>
      <c r="I131" s="1016"/>
      <c r="J131" s="1019"/>
      <c r="K131" s="1013"/>
      <c r="L131" s="1024"/>
      <c r="M131" s="1039"/>
      <c r="N131" s="1024"/>
      <c r="O131" s="1024"/>
      <c r="P131" s="1076"/>
      <c r="Q131" s="1357"/>
      <c r="R131" s="1013"/>
      <c r="S131" s="1027"/>
      <c r="T131" s="1016"/>
      <c r="U131" s="1027"/>
      <c r="V131" s="1016"/>
      <c r="W131" s="1027"/>
      <c r="X131" s="1030"/>
      <c r="Y131" s="1027"/>
      <c r="Z131" s="1027"/>
      <c r="AA131" s="1033"/>
      <c r="AB131" s="150">
        <v>3</v>
      </c>
      <c r="AC131" s="149" t="s">
        <v>2588</v>
      </c>
      <c r="AD131" s="286" t="s">
        <v>277</v>
      </c>
      <c r="AE131" s="149" t="s">
        <v>2570</v>
      </c>
      <c r="AF131" s="145" t="str">
        <f t="shared" si="20"/>
        <v>Probabilidad</v>
      </c>
      <c r="AG131" s="151" t="s">
        <v>221</v>
      </c>
      <c r="AH131" s="146">
        <f t="shared" si="21"/>
        <v>0.25</v>
      </c>
      <c r="AI131" s="151" t="s">
        <v>734</v>
      </c>
      <c r="AJ131" s="146">
        <f t="shared" si="22"/>
        <v>0.25</v>
      </c>
      <c r="AK131" s="147">
        <f t="shared" si="23"/>
        <v>0.5</v>
      </c>
      <c r="AL131" s="152">
        <f>IFERROR(IF(AND(AF130="Probabilidad",AF131="Probabilidad"),(AL130-(+AL130*AK131)),IF(AND(AF130="Impacto",AF131="Probabilidad"),(AL129-(+AL129*AK131)),IF(AF131="Impacto",AL130,""))),"")</f>
        <v>0.108</v>
      </c>
      <c r="AM131" s="152">
        <f>IFERROR(IF(AND(AF130="Impacto",AF131="Impacto"),(AM130-(+AM130*AK131)),IF(AND(AF130="Probabilidad",AF131="Impacto"),(AM129-(+AM129*AK131)),IF(AF131="Probabilidad",AM130,""))),"")</f>
        <v>0.6</v>
      </c>
      <c r="AN131" s="153" t="s">
        <v>223</v>
      </c>
      <c r="AO131" s="153" t="s">
        <v>291</v>
      </c>
      <c r="AP131" s="153" t="s">
        <v>241</v>
      </c>
      <c r="AQ131" s="153" t="s">
        <v>226</v>
      </c>
      <c r="AR131" s="1013"/>
      <c r="AS131" s="1036"/>
      <c r="AT131" s="1036"/>
      <c r="AU131" s="1033"/>
      <c r="AV131" s="1036"/>
      <c r="AW131" s="1036"/>
      <c r="AX131" s="1033"/>
      <c r="AY131" s="1033"/>
      <c r="AZ131" s="1033"/>
      <c r="BA131" s="1016"/>
      <c r="BB131" s="130"/>
      <c r="BC131" s="130"/>
      <c r="BD131" s="173" t="str">
        <f t="shared" si="24"/>
        <v/>
      </c>
      <c r="BE131" s="149"/>
      <c r="BF131" s="149"/>
      <c r="BG131" s="149"/>
      <c r="BH131" s="149"/>
      <c r="BI131" s="130"/>
      <c r="BJ131" s="130"/>
      <c r="BK131" s="130"/>
      <c r="BL131" s="130"/>
      <c r="BM131" s="155"/>
      <c r="BN131" s="155"/>
      <c r="BO131" s="155"/>
      <c r="BP131" s="155"/>
      <c r="BQ131" s="156"/>
      <c r="BR131" s="157"/>
      <c r="BS131" s="304"/>
      <c r="BT131" s="774"/>
      <c r="BU131" s="1363"/>
      <c r="BV131" s="1366"/>
      <c r="BW131" s="1363"/>
      <c r="BX131" s="1191"/>
      <c r="BY131" s="998"/>
      <c r="BZ131" s="998"/>
    </row>
    <row r="132" spans="1:78" ht="16" x14ac:dyDescent="0.2">
      <c r="A132" s="1339"/>
      <c r="B132" s="1342"/>
      <c r="C132" s="1345"/>
      <c r="D132" s="1351"/>
      <c r="E132" s="1004"/>
      <c r="F132" s="1007"/>
      <c r="G132" s="1024"/>
      <c r="H132" s="1013"/>
      <c r="I132" s="1016"/>
      <c r="J132" s="1019"/>
      <c r="K132" s="1013"/>
      <c r="L132" s="1024"/>
      <c r="M132" s="1039"/>
      <c r="N132" s="1024"/>
      <c r="O132" s="1024"/>
      <c r="P132" s="1076"/>
      <c r="Q132" s="1357"/>
      <c r="R132" s="1013"/>
      <c r="S132" s="1027"/>
      <c r="T132" s="1016"/>
      <c r="U132" s="1027"/>
      <c r="V132" s="1016"/>
      <c r="W132" s="1027"/>
      <c r="X132" s="1030"/>
      <c r="Y132" s="1027"/>
      <c r="Z132" s="1027"/>
      <c r="AA132" s="1033"/>
      <c r="AB132" s="150">
        <v>4</v>
      </c>
      <c r="AC132" s="149"/>
      <c r="AD132" s="286"/>
      <c r="AE132" s="149"/>
      <c r="AF132" s="145" t="str">
        <f t="shared" si="20"/>
        <v/>
      </c>
      <c r="AG132" s="151"/>
      <c r="AH132" s="146" t="str">
        <f t="shared" si="21"/>
        <v/>
      </c>
      <c r="AI132" s="151"/>
      <c r="AJ132" s="146" t="str">
        <f t="shared" si="22"/>
        <v/>
      </c>
      <c r="AK132" s="147" t="str">
        <f t="shared" si="23"/>
        <v/>
      </c>
      <c r="AL132" s="152" t="str">
        <f>IFERROR(IF(AND(AF131="Probabilidad",AF132="Probabilidad"),(AL131-(+AL131*AK132)),IF(AND(AF131="Impacto",AF132="Probabilidad"),(AL130-(+AL130*AK132)),IF(AF132="Impacto",AL131,""))),"")</f>
        <v/>
      </c>
      <c r="AM132" s="152" t="str">
        <f>IFERROR(IF(AND(AF131="Impacto",AF132="Impacto"),(AM131-(+AM131*AK132)),IF(AND(AF131="Probabilidad",AF132="Impacto"),(AM130-(+AM130*AK132)),IF(AF132="Probabilidad",AM131,""))),"")</f>
        <v/>
      </c>
      <c r="AN132" s="153"/>
      <c r="AO132" s="153"/>
      <c r="AP132" s="153"/>
      <c r="AQ132" s="153"/>
      <c r="AR132" s="1013"/>
      <c r="AS132" s="1036"/>
      <c r="AT132" s="1036"/>
      <c r="AU132" s="1033"/>
      <c r="AV132" s="1036"/>
      <c r="AW132" s="1036"/>
      <c r="AX132" s="1033"/>
      <c r="AY132" s="1033"/>
      <c r="AZ132" s="1033"/>
      <c r="BA132" s="1016"/>
      <c r="BB132" s="130"/>
      <c r="BC132" s="130"/>
      <c r="BD132" s="173" t="str">
        <f t="shared" si="24"/>
        <v/>
      </c>
      <c r="BE132" s="149"/>
      <c r="BF132" s="149"/>
      <c r="BG132" s="149"/>
      <c r="BH132" s="149"/>
      <c r="BI132" s="130"/>
      <c r="BJ132" s="130"/>
      <c r="BK132" s="130"/>
      <c r="BL132" s="130"/>
      <c r="BM132" s="155"/>
      <c r="BN132" s="155"/>
      <c r="BO132" s="155"/>
      <c r="BP132" s="155"/>
      <c r="BQ132" s="156"/>
      <c r="BR132" s="157"/>
      <c r="BS132" s="304"/>
      <c r="BT132" s="149"/>
      <c r="BU132" s="1363"/>
      <c r="BV132" s="1366"/>
      <c r="BW132" s="1363"/>
      <c r="BX132" s="1191"/>
      <c r="BY132" s="998"/>
      <c r="BZ132" s="998"/>
    </row>
    <row r="133" spans="1:78" ht="16" x14ac:dyDescent="0.2">
      <c r="A133" s="1339"/>
      <c r="B133" s="1342"/>
      <c r="C133" s="1345"/>
      <c r="D133" s="1351"/>
      <c r="E133" s="1004"/>
      <c r="F133" s="1007"/>
      <c r="G133" s="1024"/>
      <c r="H133" s="1013"/>
      <c r="I133" s="1016"/>
      <c r="J133" s="1019"/>
      <c r="K133" s="1013"/>
      <c r="L133" s="1024"/>
      <c r="M133" s="1039"/>
      <c r="N133" s="1024"/>
      <c r="O133" s="1024"/>
      <c r="P133" s="1076"/>
      <c r="Q133" s="1357"/>
      <c r="R133" s="1013"/>
      <c r="S133" s="1027"/>
      <c r="T133" s="1016"/>
      <c r="U133" s="1027"/>
      <c r="V133" s="1016"/>
      <c r="W133" s="1027"/>
      <c r="X133" s="1030"/>
      <c r="Y133" s="1027"/>
      <c r="Z133" s="1027"/>
      <c r="AA133" s="1033"/>
      <c r="AB133" s="150">
        <v>5</v>
      </c>
      <c r="AC133" s="149"/>
      <c r="AD133" s="286"/>
      <c r="AE133" s="149"/>
      <c r="AF133" s="145" t="str">
        <f t="shared" si="20"/>
        <v/>
      </c>
      <c r="AG133" s="151"/>
      <c r="AH133" s="146" t="str">
        <f t="shared" si="21"/>
        <v/>
      </c>
      <c r="AI133" s="151"/>
      <c r="AJ133" s="146" t="str">
        <f t="shared" si="22"/>
        <v/>
      </c>
      <c r="AK133" s="147" t="str">
        <f t="shared" si="23"/>
        <v/>
      </c>
      <c r="AL133" s="152" t="str">
        <f>IFERROR(IF(AND(AF132="Probabilidad",AF133="Probabilidad"),(AL132-(+AL132*AK133)),IF(AND(AF132="Impacto",AF133="Probabilidad"),(AL131-(+AL131*AK133)),IF(AF133="Impacto",AL132,""))),"")</f>
        <v/>
      </c>
      <c r="AM133" s="152" t="str">
        <f>IFERROR(IF(AND(AF132="Impacto",AF133="Impacto"),(AM132-(+AM132*AK133)),IF(AND(AF132="Probabilidad",AF133="Impacto"),(AM131-(+AM131*AK133)),IF(AF133="Probabilidad",AM132,""))),"")</f>
        <v/>
      </c>
      <c r="AN133" s="153"/>
      <c r="AO133" s="153"/>
      <c r="AP133" s="153"/>
      <c r="AQ133" s="153"/>
      <c r="AR133" s="1013"/>
      <c r="AS133" s="1036"/>
      <c r="AT133" s="1036"/>
      <c r="AU133" s="1033"/>
      <c r="AV133" s="1036"/>
      <c r="AW133" s="1036"/>
      <c r="AX133" s="1033"/>
      <c r="AY133" s="1033"/>
      <c r="AZ133" s="1033"/>
      <c r="BA133" s="1016"/>
      <c r="BB133" s="130"/>
      <c r="BC133" s="130"/>
      <c r="BD133" s="173" t="str">
        <f t="shared" si="24"/>
        <v/>
      </c>
      <c r="BE133" s="149"/>
      <c r="BF133" s="149"/>
      <c r="BG133" s="149"/>
      <c r="BH133" s="149"/>
      <c r="BI133" s="130"/>
      <c r="BJ133" s="130"/>
      <c r="BK133" s="130"/>
      <c r="BL133" s="130"/>
      <c r="BM133" s="155"/>
      <c r="BN133" s="155"/>
      <c r="BO133" s="155"/>
      <c r="BP133" s="155"/>
      <c r="BQ133" s="156"/>
      <c r="BR133" s="157"/>
      <c r="BS133" s="304"/>
      <c r="BT133" s="149"/>
      <c r="BU133" s="1363"/>
      <c r="BV133" s="1366"/>
      <c r="BW133" s="1363"/>
      <c r="BX133" s="1191"/>
      <c r="BY133" s="998"/>
      <c r="BZ133" s="998"/>
    </row>
    <row r="134" spans="1:78" ht="17" thickBot="1" x14ac:dyDescent="0.25">
      <c r="A134" s="1340"/>
      <c r="B134" s="1343"/>
      <c r="C134" s="1346"/>
      <c r="D134" s="1352"/>
      <c r="E134" s="1005"/>
      <c r="F134" s="1008"/>
      <c r="G134" s="1025"/>
      <c r="H134" s="1014"/>
      <c r="I134" s="1017"/>
      <c r="J134" s="1020"/>
      <c r="K134" s="1014"/>
      <c r="L134" s="1025"/>
      <c r="M134" s="1040"/>
      <c r="N134" s="1025"/>
      <c r="O134" s="1025"/>
      <c r="P134" s="1077"/>
      <c r="Q134" s="1358"/>
      <c r="R134" s="1014"/>
      <c r="S134" s="1028"/>
      <c r="T134" s="1017"/>
      <c r="U134" s="1028"/>
      <c r="V134" s="1017"/>
      <c r="W134" s="1028"/>
      <c r="X134" s="1031"/>
      <c r="Y134" s="1028"/>
      <c r="Z134" s="1028"/>
      <c r="AA134" s="1034"/>
      <c r="AB134" s="162">
        <v>6</v>
      </c>
      <c r="AC134" s="160"/>
      <c r="AD134" s="528"/>
      <c r="AE134" s="160"/>
      <c r="AF134" s="175" t="str">
        <f t="shared" si="20"/>
        <v/>
      </c>
      <c r="AG134" s="163"/>
      <c r="AH134" s="161" t="str">
        <f t="shared" si="21"/>
        <v/>
      </c>
      <c r="AI134" s="163"/>
      <c r="AJ134" s="161" t="str">
        <f t="shared" si="22"/>
        <v/>
      </c>
      <c r="AK134" s="164" t="str">
        <f t="shared" si="23"/>
        <v/>
      </c>
      <c r="AL134" s="220" t="str">
        <f>IFERROR(IF(AND(AF133="Probabilidad",AF134="Probabilidad"),(AL133-(+AL133*AK134)),IF(AND(AF133="Impacto",AF134="Probabilidad"),(AL132-(+AL132*AK134)),IF(AF134="Impacto",AL133,""))),"")</f>
        <v/>
      </c>
      <c r="AM134" s="220" t="str">
        <f>IFERROR(IF(AND(AF133="Impacto",AF134="Impacto"),(AM133-(+AM133*AK134)),IF(AND(AF133="Probabilidad",AF134="Impacto"),(AM132-(+AM132*AK134)),IF(AF134="Probabilidad",AM133,""))),"")</f>
        <v/>
      </c>
      <c r="AN134" s="221"/>
      <c r="AO134" s="221"/>
      <c r="AP134" s="221"/>
      <c r="AQ134" s="221"/>
      <c r="AR134" s="1014"/>
      <c r="AS134" s="1037"/>
      <c r="AT134" s="1037"/>
      <c r="AU134" s="1034"/>
      <c r="AV134" s="1037"/>
      <c r="AW134" s="1037"/>
      <c r="AX134" s="1034"/>
      <c r="AY134" s="1034"/>
      <c r="AZ134" s="1034"/>
      <c r="BA134" s="1017"/>
      <c r="BB134" s="167"/>
      <c r="BC134" s="167"/>
      <c r="BD134" s="176" t="str">
        <f t="shared" si="24"/>
        <v/>
      </c>
      <c r="BE134" s="160"/>
      <c r="BF134" s="160"/>
      <c r="BG134" s="160"/>
      <c r="BH134" s="160"/>
      <c r="BI134" s="167"/>
      <c r="BJ134" s="167"/>
      <c r="BK134" s="167"/>
      <c r="BL134" s="167"/>
      <c r="BM134" s="168"/>
      <c r="BN134" s="168"/>
      <c r="BO134" s="168"/>
      <c r="BP134" s="168"/>
      <c r="BQ134" s="169"/>
      <c r="BR134" s="170"/>
      <c r="BS134" s="711"/>
      <c r="BT134" s="160"/>
      <c r="BU134" s="1364"/>
      <c r="BV134" s="1367"/>
      <c r="BW134" s="1364"/>
      <c r="BX134" s="1192"/>
      <c r="BY134" s="999"/>
      <c r="BZ134" s="999"/>
    </row>
    <row r="135" spans="1:78" ht="95.25" customHeight="1" x14ac:dyDescent="0.2">
      <c r="A135" s="1063" t="s">
        <v>990</v>
      </c>
      <c r="B135" s="1239" t="s">
        <v>207</v>
      </c>
      <c r="C135" s="1069" t="s">
        <v>991</v>
      </c>
      <c r="D135" s="1000" t="s">
        <v>2388</v>
      </c>
      <c r="E135" s="1003" t="s">
        <v>992</v>
      </c>
      <c r="F135" s="1006">
        <v>1</v>
      </c>
      <c r="G135" s="1075" t="s">
        <v>993</v>
      </c>
      <c r="H135" s="1012"/>
      <c r="I135" s="1015"/>
      <c r="J135" s="1018" t="s">
        <v>2589</v>
      </c>
      <c r="K135" s="1021" t="s">
        <v>313</v>
      </c>
      <c r="L135" s="994" t="s">
        <v>314</v>
      </c>
      <c r="M135" s="1038" t="s">
        <v>2590</v>
      </c>
      <c r="N135" s="994"/>
      <c r="O135" s="994"/>
      <c r="P135" s="1353"/>
      <c r="Q135" s="1359"/>
      <c r="R135" s="1015" t="s">
        <v>250</v>
      </c>
      <c r="S135" s="1026">
        <f>IF(R135="Muy Alta",100%,IF(R135="Alta",80%,IF(R135="Media",60%,IF(R135="Baja",40%,IF(R135="Muy Baja",20%,"")))))</f>
        <v>0.4</v>
      </c>
      <c r="T135" s="1015" t="s">
        <v>218</v>
      </c>
      <c r="U135" s="1026">
        <f>IF(T135="Catastrófico",100%,IF(T135="Mayor",80%,IF(T135="Moderado",60%,IF(T135="Menor",40%,IF(T135="Leve",20%,"")))))</f>
        <v>0.6</v>
      </c>
      <c r="V135" s="1015" t="s">
        <v>251</v>
      </c>
      <c r="W135" s="1026">
        <f>IF(V135="Catastrófico",100%,IF(V135="Mayor",80%,IF(V135="Moderado",60%,IF(V135="Menor",40%,IF(V135="Leve",20%,"")))))</f>
        <v>0.4</v>
      </c>
      <c r="X135" s="1029" t="str">
        <f>IF(Y135=100%,"Catastrófico",IF(Y135=80%,"Mayor",IF(Y135=60%,"Moderado",IF(Y135=40%,"Menor",IF(Y135=20%,"Leve","")))))</f>
        <v>Moderado</v>
      </c>
      <c r="Y135" s="1026">
        <f>IF(AND(U135="",W135=""),"",MAX(U135,W135))</f>
        <v>0.6</v>
      </c>
      <c r="Z135" s="1026" t="str">
        <f>CONCATENATE(R135,X135)</f>
        <v>BajaModerado</v>
      </c>
      <c r="AA135" s="1032" t="str">
        <f>IF(Z135="Muy AltaLeve","Alto",IF(Z135="Muy AltaMenor","Alto",IF(Z135="Muy AltaModerado","Alto",IF(Z135="Muy AltaMayor","Alto",IF(Z135="Muy AltaCatastrófico","Extremo",IF(Z135="AltaLeve","Moderado",IF(Z135="AltaMenor","Moderado",IF(Z135="AltaModerado","Alto",IF(Z135="AltaMayor","Alto",IF(Z135="AltaCatastrófico","Extremo",IF(Z135="MediaLeve","Moderado",IF(Z135="MediaMenor","Moderado",IF(Z135="MediaModerado","Moderado",IF(Z135="MediaMayor","Alto",IF(Z135="MediaCatastrófico","Extremo",IF(Z135="BajaLeve","Bajo",IF(Z135="BajaMenor","Moderado",IF(Z135="BajaModerado","Moderado",IF(Z135="BajaMayor","Alto",IF(Z135="BajaCatastrófico","Extremo",IF(Z135="Muy BajaLeve","Bajo",IF(Z135="Muy BajaMenor","Bajo",IF(Z135="Muy BajaModerado","Moderado",IF(Z135="Muy BajaMayor","Alto",IF(Z135="Muy BajaCatastrófico","Extremo","")))))))))))))))))))))))))</f>
        <v>Moderado</v>
      </c>
      <c r="AB135" s="97">
        <v>1</v>
      </c>
      <c r="AC135" s="131" t="s">
        <v>1004</v>
      </c>
      <c r="AD135" s="149" t="s">
        <v>271</v>
      </c>
      <c r="AE135" s="149" t="s">
        <v>2591</v>
      </c>
      <c r="AF135" s="231" t="str">
        <f t="shared" si="20"/>
        <v>Probabilidad</v>
      </c>
      <c r="AG135" s="10" t="s">
        <v>221</v>
      </c>
      <c r="AH135" s="14">
        <f t="shared" si="21"/>
        <v>0.25</v>
      </c>
      <c r="AI135" s="10" t="s">
        <v>222</v>
      </c>
      <c r="AJ135" s="14">
        <f t="shared" si="22"/>
        <v>0.15</v>
      </c>
      <c r="AK135" s="101">
        <f t="shared" si="23"/>
        <v>0.4</v>
      </c>
      <c r="AL135" s="100">
        <f>IFERROR(IF(AF135="Probabilidad",(S135-(+S135*AK135)),IF(AF135="Impacto",S135,"")),"")</f>
        <v>0.24</v>
      </c>
      <c r="AM135" s="100">
        <f>IFERROR(IF(AF135="Impacto",(Y135-(+Y135*AK135)),IF(AF135="Probabilidad",Y135,"")),"")</f>
        <v>0.6</v>
      </c>
      <c r="AN135" s="50" t="s">
        <v>223</v>
      </c>
      <c r="AO135" s="50" t="s">
        <v>291</v>
      </c>
      <c r="AP135" s="50" t="s">
        <v>241</v>
      </c>
      <c r="AQ135" s="50" t="s">
        <v>242</v>
      </c>
      <c r="AR135" s="1193" t="s">
        <v>2592</v>
      </c>
      <c r="AS135" s="1035">
        <f>S135</f>
        <v>0.4</v>
      </c>
      <c r="AT135" s="1035">
        <f>IF(AL135="","",MIN(AL135:AL140))</f>
        <v>8.6399999999999991E-2</v>
      </c>
      <c r="AU135" s="1032" t="str">
        <f>IFERROR(IF(AT135="","",IF(AT135&lt;=0.2,"Muy Baja",IF(AT135&lt;=0.4,"Baja",IF(AT135&lt;=0.6,"Media",IF(AT135&lt;=0.8,"Alta","Muy Alta"))))),"")</f>
        <v>Muy Baja</v>
      </c>
      <c r="AV135" s="1035">
        <f>Y135</f>
        <v>0.6</v>
      </c>
      <c r="AW135" s="1035">
        <f>IF(AM135="","",MIN(AM135:AM140))</f>
        <v>0.6</v>
      </c>
      <c r="AX135" s="1032" t="str">
        <f>IFERROR(IF(AW135="","",IF(AW135&lt;=0.2,"Leve",IF(AW135&lt;=0.4,"Menor",IF(AW135&lt;=0.6,"Moderado",IF(AW135&lt;=0.8,"Mayor","Catastrófico"))))),"")</f>
        <v>Moderado</v>
      </c>
      <c r="AY135" s="1032" t="str">
        <f>AA135</f>
        <v>Moderado</v>
      </c>
      <c r="AZ135" s="1032" t="str">
        <f>IFERROR(IF(OR(AND(AU135="Muy Baja",AX135="Leve"),AND(AU135="Muy Baja",AX135="Menor"),AND(AU135="Baja",AX135="Leve")),"Bajo",IF(OR(AND(AU135="Muy baja",AX135="Moderado"),AND(AU135="Baja",AX135="Menor"),AND(AU135="Baja",AX135="Moderado"),AND(AU135="Media",AX135="Leve"),AND(AU135="Media",AX135="Menor"),AND(AU135="Media",AX135="Moderado"),AND(AU135="Alta",AX135="Leve"),AND(AU135="Alta",AX135="Menor")),"Moderado",IF(OR(AND(AU135="Muy Baja",AX135="Mayor"),AND(AU135="Baja",AX135="Mayor"),AND(AU135="Media",AX135="Mayor"),AND(AU135="Alta",AX135="Moderado"),AND(AU135="Alta",AX135="Mayor"),AND(AU135="Muy Alta",AX135="Leve"),AND(AU135="Muy Alta",AX135="Menor"),AND(AU135="Muy Alta",AX135="Moderado"),AND(AU135="Muy Alta",AX135="Mayor")),"Alto",IF(OR(AND(AU135="Muy Baja",AX135="Catastrófico"),AND(AU135="Baja",AX135="Catastrófico"),AND(AU135="Media",AX135="Catastrófico"),AND(AU135="Alta",AX135="Catastrófico"),AND(AU135="Muy Alta",AX135="Catastrófico")),"Extremo","")))),"")</f>
        <v>Moderado</v>
      </c>
      <c r="BA135" s="1371" t="s">
        <v>228</v>
      </c>
      <c r="BB135" s="130" t="s">
        <v>2593</v>
      </c>
      <c r="BC135" s="130" t="s">
        <v>1383</v>
      </c>
      <c r="BD135" s="103">
        <f t="shared" ref="BD135:BD146" si="25">IF(SUM(BE135:BH135)=0,"",SUM(BE135:BH135))</f>
        <v>4</v>
      </c>
      <c r="BE135" s="590">
        <v>1</v>
      </c>
      <c r="BF135" s="590">
        <v>1</v>
      </c>
      <c r="BG135" s="590">
        <v>1</v>
      </c>
      <c r="BH135" s="590">
        <v>1</v>
      </c>
      <c r="BI135" s="563" t="s">
        <v>1384</v>
      </c>
      <c r="BJ135" s="563" t="s">
        <v>2594</v>
      </c>
      <c r="BK135" s="619"/>
      <c r="BL135" s="619"/>
      <c r="BM135" s="741"/>
      <c r="BN135" s="620"/>
      <c r="BO135" s="620"/>
      <c r="BP135" s="620"/>
      <c r="BQ135" s="104"/>
      <c r="BR135" s="128"/>
      <c r="BS135" s="710"/>
      <c r="BT135" s="324"/>
      <c r="BU135" s="1374"/>
      <c r="BV135" s="994"/>
      <c r="BW135" s="994"/>
      <c r="BX135" s="997"/>
      <c r="BY135" s="997"/>
      <c r="BZ135" s="997"/>
    </row>
    <row r="136" spans="1:78" ht="96" x14ac:dyDescent="0.2">
      <c r="A136" s="1064"/>
      <c r="B136" s="1220"/>
      <c r="C136" s="1070"/>
      <c r="D136" s="1001"/>
      <c r="E136" s="1004"/>
      <c r="F136" s="1007"/>
      <c r="G136" s="1076"/>
      <c r="H136" s="1013"/>
      <c r="I136" s="1016"/>
      <c r="J136" s="1019"/>
      <c r="K136" s="1022"/>
      <c r="L136" s="1024"/>
      <c r="M136" s="1039"/>
      <c r="N136" s="1024"/>
      <c r="O136" s="1024"/>
      <c r="P136" s="1354"/>
      <c r="Q136" s="1360"/>
      <c r="R136" s="1016"/>
      <c r="S136" s="1027"/>
      <c r="T136" s="1016"/>
      <c r="U136" s="1027"/>
      <c r="V136" s="1016"/>
      <c r="W136" s="1027"/>
      <c r="X136" s="1030"/>
      <c r="Y136" s="1027"/>
      <c r="Z136" s="1027"/>
      <c r="AA136" s="1033"/>
      <c r="AB136" s="150">
        <v>2</v>
      </c>
      <c r="AC136" s="131" t="s">
        <v>2595</v>
      </c>
      <c r="AD136" s="149" t="s">
        <v>271</v>
      </c>
      <c r="AE136" s="131" t="s">
        <v>2596</v>
      </c>
      <c r="AF136" s="145" t="str">
        <f t="shared" si="20"/>
        <v>Probabilidad</v>
      </c>
      <c r="AG136" s="151" t="s">
        <v>221</v>
      </c>
      <c r="AH136" s="146">
        <f t="shared" si="21"/>
        <v>0.25</v>
      </c>
      <c r="AI136" s="151" t="s">
        <v>222</v>
      </c>
      <c r="AJ136" s="146">
        <f t="shared" si="22"/>
        <v>0.15</v>
      </c>
      <c r="AK136" s="147">
        <f t="shared" si="23"/>
        <v>0.4</v>
      </c>
      <c r="AL136" s="152">
        <f>IFERROR(IF(AND(AF135="Probabilidad",AF136="Probabilidad"),(AL135-(+AL135*AK136)),IF(AF136="Probabilidad",(S135-(+S135*AK136)),IF(AF136="Impacto",AL135,""))),"")</f>
        <v>0.14399999999999999</v>
      </c>
      <c r="AM136" s="152">
        <f>IFERROR(IF(AND(AF135="Impacto",AF136="Impacto"),(AM135-(+AM135*AK136)),IF(AF136="Impacto",(Y135-(+Y135*AK136)),IF(AF136="Probabilidad",AM135,""))),"")</f>
        <v>0.6</v>
      </c>
      <c r="AN136" s="153" t="s">
        <v>223</v>
      </c>
      <c r="AO136" s="153" t="s">
        <v>291</v>
      </c>
      <c r="AP136" s="153" t="s">
        <v>241</v>
      </c>
      <c r="AQ136" s="153" t="s">
        <v>242</v>
      </c>
      <c r="AR136" s="1013"/>
      <c r="AS136" s="1036"/>
      <c r="AT136" s="1036"/>
      <c r="AU136" s="1033"/>
      <c r="AV136" s="1036"/>
      <c r="AW136" s="1036"/>
      <c r="AX136" s="1033"/>
      <c r="AY136" s="1033"/>
      <c r="AZ136" s="1033"/>
      <c r="BA136" s="1372"/>
      <c r="BB136" s="130"/>
      <c r="BC136" s="130"/>
      <c r="BD136" s="173" t="str">
        <f t="shared" si="25"/>
        <v/>
      </c>
      <c r="BE136" s="560"/>
      <c r="BF136" s="560"/>
      <c r="BG136" s="560"/>
      <c r="BH136" s="560"/>
      <c r="BI136" s="563"/>
      <c r="BJ136" s="563"/>
      <c r="BK136" s="563"/>
      <c r="BL136" s="563"/>
      <c r="BM136" s="623"/>
      <c r="BN136" s="623"/>
      <c r="BO136" s="623"/>
      <c r="BP136" s="623"/>
      <c r="BQ136" s="156"/>
      <c r="BR136" s="157"/>
      <c r="BS136" s="304"/>
      <c r="BT136" s="314"/>
      <c r="BU136" s="1375"/>
      <c r="BV136" s="1024"/>
      <c r="BW136" s="1024"/>
      <c r="BX136" s="1171"/>
      <c r="BY136" s="1171"/>
      <c r="BZ136" s="1171"/>
    </row>
    <row r="137" spans="1:78" ht="96" x14ac:dyDescent="0.2">
      <c r="A137" s="1064"/>
      <c r="B137" s="1220"/>
      <c r="C137" s="1070"/>
      <c r="D137" s="1001"/>
      <c r="E137" s="1004"/>
      <c r="F137" s="1007"/>
      <c r="G137" s="1076"/>
      <c r="H137" s="1013"/>
      <c r="I137" s="1016"/>
      <c r="J137" s="1019"/>
      <c r="K137" s="1022"/>
      <c r="L137" s="1024"/>
      <c r="M137" s="1039"/>
      <c r="N137" s="1024"/>
      <c r="O137" s="1024"/>
      <c r="P137" s="1354"/>
      <c r="Q137" s="1360"/>
      <c r="R137" s="1016"/>
      <c r="S137" s="1027"/>
      <c r="T137" s="1016"/>
      <c r="U137" s="1027"/>
      <c r="V137" s="1016"/>
      <c r="W137" s="1027"/>
      <c r="X137" s="1030"/>
      <c r="Y137" s="1027"/>
      <c r="Z137" s="1027"/>
      <c r="AA137" s="1033"/>
      <c r="AB137" s="150">
        <v>3</v>
      </c>
      <c r="AC137" s="131" t="s">
        <v>2597</v>
      </c>
      <c r="AD137" s="149" t="s">
        <v>277</v>
      </c>
      <c r="AE137" s="131" t="s">
        <v>2598</v>
      </c>
      <c r="AF137" s="145" t="str">
        <f t="shared" si="20"/>
        <v>Probabilidad</v>
      </c>
      <c r="AG137" s="151" t="s">
        <v>221</v>
      </c>
      <c r="AH137" s="146">
        <f t="shared" si="21"/>
        <v>0.25</v>
      </c>
      <c r="AI137" s="151" t="s">
        <v>222</v>
      </c>
      <c r="AJ137" s="146">
        <f t="shared" si="22"/>
        <v>0.15</v>
      </c>
      <c r="AK137" s="147">
        <f t="shared" si="23"/>
        <v>0.4</v>
      </c>
      <c r="AL137" s="152">
        <f>IFERROR(IF(AND(AF136="Probabilidad",AF137="Probabilidad"),(AL136-(+AL136*AK137)),IF(AND(AF136="Impacto",AF137="Probabilidad"),(AL135-(+AL135*AK137)),IF(AF137="Impacto",AL136,""))),"")</f>
        <v>8.6399999999999991E-2</v>
      </c>
      <c r="AM137" s="152">
        <f>IFERROR(IF(AND(AF136="Impacto",AF137="Impacto"),(AM136-(+AM136*AK137)),IF(AND(AF136="Probabilidad",AF137="Impacto"),(AM135-(+AM135*AK137)),IF(AF137="Probabilidad",AM136,""))),"")</f>
        <v>0.6</v>
      </c>
      <c r="AN137" s="153" t="s">
        <v>223</v>
      </c>
      <c r="AO137" s="153" t="s">
        <v>291</v>
      </c>
      <c r="AP137" s="153" t="s">
        <v>241</v>
      </c>
      <c r="AQ137" s="153" t="s">
        <v>242</v>
      </c>
      <c r="AR137" s="1013"/>
      <c r="AS137" s="1036"/>
      <c r="AT137" s="1036"/>
      <c r="AU137" s="1033"/>
      <c r="AV137" s="1036"/>
      <c r="AW137" s="1036"/>
      <c r="AX137" s="1033"/>
      <c r="AY137" s="1033"/>
      <c r="AZ137" s="1033"/>
      <c r="BA137" s="1372"/>
      <c r="BB137" s="130"/>
      <c r="BC137" s="130"/>
      <c r="BD137" s="173" t="str">
        <f t="shared" si="25"/>
        <v/>
      </c>
      <c r="BE137" s="560"/>
      <c r="BF137" s="560"/>
      <c r="BG137" s="560"/>
      <c r="BH137" s="560"/>
      <c r="BI137" s="563"/>
      <c r="BJ137" s="563"/>
      <c r="BK137" s="563"/>
      <c r="BL137" s="563"/>
      <c r="BM137" s="623"/>
      <c r="BN137" s="623"/>
      <c r="BO137" s="623"/>
      <c r="BP137" s="623"/>
      <c r="BQ137" s="156"/>
      <c r="BR137" s="157"/>
      <c r="BS137" s="304"/>
      <c r="BT137" s="314"/>
      <c r="BU137" s="1375"/>
      <c r="BV137" s="1024"/>
      <c r="BW137" s="1024"/>
      <c r="BX137" s="1171"/>
      <c r="BY137" s="1171"/>
      <c r="BZ137" s="1171"/>
    </row>
    <row r="138" spans="1:78" ht="16" x14ac:dyDescent="0.2">
      <c r="A138" s="1064"/>
      <c r="B138" s="1220"/>
      <c r="C138" s="1070"/>
      <c r="D138" s="1001"/>
      <c r="E138" s="1004"/>
      <c r="F138" s="1007"/>
      <c r="G138" s="1076"/>
      <c r="H138" s="1013"/>
      <c r="I138" s="1016"/>
      <c r="J138" s="1019"/>
      <c r="K138" s="1022"/>
      <c r="L138" s="1024"/>
      <c r="M138" s="1039"/>
      <c r="N138" s="1024"/>
      <c r="O138" s="1024"/>
      <c r="P138" s="1354"/>
      <c r="Q138" s="1360"/>
      <c r="R138" s="1016"/>
      <c r="S138" s="1027"/>
      <c r="T138" s="1016"/>
      <c r="U138" s="1027"/>
      <c r="V138" s="1016"/>
      <c r="W138" s="1027"/>
      <c r="X138" s="1030"/>
      <c r="Y138" s="1027"/>
      <c r="Z138" s="1027"/>
      <c r="AA138" s="1033"/>
      <c r="AB138" s="150">
        <v>4</v>
      </c>
      <c r="AC138" s="149"/>
      <c r="AD138" s="149"/>
      <c r="AE138" s="149"/>
      <c r="AF138" s="145" t="str">
        <f t="shared" si="20"/>
        <v/>
      </c>
      <c r="AG138" s="151"/>
      <c r="AH138" s="146" t="str">
        <f t="shared" si="21"/>
        <v/>
      </c>
      <c r="AI138" s="151"/>
      <c r="AJ138" s="146" t="str">
        <f t="shared" si="22"/>
        <v/>
      </c>
      <c r="AK138" s="147" t="str">
        <f t="shared" si="23"/>
        <v/>
      </c>
      <c r="AL138" s="152" t="str">
        <f>IFERROR(IF(AND(AF137="Probabilidad",AF138="Probabilidad"),(AL137-(+AL137*AK138)),IF(AND(AF137="Impacto",AF138="Probabilidad"),(AL136-(+AL136*AK138)),IF(AF138="Impacto",AL137,""))),"")</f>
        <v/>
      </c>
      <c r="AM138" s="152" t="str">
        <f>IFERROR(IF(AND(AF137="Impacto",AF138="Impacto"),(AM137-(+AM137*AK138)),IF(AND(AF137="Probabilidad",AF138="Impacto"),(AM136-(+AM136*AK138)),IF(AF138="Probabilidad",AM137,""))),"")</f>
        <v/>
      </c>
      <c r="AN138" s="153"/>
      <c r="AO138" s="153"/>
      <c r="AP138" s="153"/>
      <c r="AQ138" s="153"/>
      <c r="AR138" s="1013"/>
      <c r="AS138" s="1036"/>
      <c r="AT138" s="1036"/>
      <c r="AU138" s="1033"/>
      <c r="AV138" s="1036"/>
      <c r="AW138" s="1036"/>
      <c r="AX138" s="1033"/>
      <c r="AY138" s="1033"/>
      <c r="AZ138" s="1033"/>
      <c r="BA138" s="1372"/>
      <c r="BB138" s="130"/>
      <c r="BC138" s="130"/>
      <c r="BD138" s="173" t="str">
        <f t="shared" si="25"/>
        <v/>
      </c>
      <c r="BE138" s="560"/>
      <c r="BF138" s="560"/>
      <c r="BG138" s="560"/>
      <c r="BH138" s="560"/>
      <c r="BI138" s="563"/>
      <c r="BJ138" s="563"/>
      <c r="BK138" s="563"/>
      <c r="BL138" s="563"/>
      <c r="BM138" s="623"/>
      <c r="BN138" s="623"/>
      <c r="BO138" s="623"/>
      <c r="BP138" s="623"/>
      <c r="BQ138" s="156"/>
      <c r="BR138" s="157"/>
      <c r="BS138" s="304"/>
      <c r="BT138" s="149"/>
      <c r="BU138" s="1375"/>
      <c r="BV138" s="1024"/>
      <c r="BW138" s="1024"/>
      <c r="BX138" s="1171"/>
      <c r="BY138" s="1171"/>
      <c r="BZ138" s="1171"/>
    </row>
    <row r="139" spans="1:78" ht="16" x14ac:dyDescent="0.2">
      <c r="A139" s="1064"/>
      <c r="B139" s="1220"/>
      <c r="C139" s="1070"/>
      <c r="D139" s="1001"/>
      <c r="E139" s="1004"/>
      <c r="F139" s="1007"/>
      <c r="G139" s="1076"/>
      <c r="H139" s="1013"/>
      <c r="I139" s="1016"/>
      <c r="J139" s="1019"/>
      <c r="K139" s="1022"/>
      <c r="L139" s="1024"/>
      <c r="M139" s="1039"/>
      <c r="N139" s="1024"/>
      <c r="O139" s="1024"/>
      <c r="P139" s="1354"/>
      <c r="Q139" s="1360"/>
      <c r="R139" s="1016"/>
      <c r="S139" s="1027"/>
      <c r="T139" s="1016"/>
      <c r="U139" s="1027"/>
      <c r="V139" s="1016"/>
      <c r="W139" s="1027"/>
      <c r="X139" s="1030"/>
      <c r="Y139" s="1027"/>
      <c r="Z139" s="1027"/>
      <c r="AA139" s="1033"/>
      <c r="AB139" s="150">
        <v>5</v>
      </c>
      <c r="AC139" s="149"/>
      <c r="AD139" s="149"/>
      <c r="AE139" s="149"/>
      <c r="AF139" s="145" t="str">
        <f t="shared" si="20"/>
        <v/>
      </c>
      <c r="AG139" s="151"/>
      <c r="AH139" s="146" t="str">
        <f t="shared" si="21"/>
        <v/>
      </c>
      <c r="AI139" s="151"/>
      <c r="AJ139" s="146" t="str">
        <f t="shared" si="22"/>
        <v/>
      </c>
      <c r="AK139" s="147" t="str">
        <f t="shared" si="23"/>
        <v/>
      </c>
      <c r="AL139" s="152" t="str">
        <f>IFERROR(IF(AND(AF138="Probabilidad",AF139="Probabilidad"),(AL138-(+AL138*AK139)),IF(AND(AF138="Impacto",AF139="Probabilidad"),(AL137-(+AL137*AK139)),IF(AF139="Impacto",AL138,""))),"")</f>
        <v/>
      </c>
      <c r="AM139" s="152" t="str">
        <f>IFERROR(IF(AND(AF138="Impacto",AF139="Impacto"),(AM138-(+AM138*AK139)),IF(AND(AF138="Probabilidad",AF139="Impacto"),(AM137-(+AM137*AK139)),IF(AF139="Probabilidad",AM138,""))),"")</f>
        <v/>
      </c>
      <c r="AN139" s="153"/>
      <c r="AO139" s="153"/>
      <c r="AP139" s="153"/>
      <c r="AQ139" s="153"/>
      <c r="AR139" s="1013"/>
      <c r="AS139" s="1036"/>
      <c r="AT139" s="1036"/>
      <c r="AU139" s="1033"/>
      <c r="AV139" s="1036"/>
      <c r="AW139" s="1036"/>
      <c r="AX139" s="1033"/>
      <c r="AY139" s="1033"/>
      <c r="AZ139" s="1033"/>
      <c r="BA139" s="1372"/>
      <c r="BB139" s="130"/>
      <c r="BC139" s="130"/>
      <c r="BD139" s="173" t="str">
        <f t="shared" si="25"/>
        <v/>
      </c>
      <c r="BE139" s="560"/>
      <c r="BF139" s="560"/>
      <c r="BG139" s="560"/>
      <c r="BH139" s="560"/>
      <c r="BI139" s="563"/>
      <c r="BJ139" s="563"/>
      <c r="BK139" s="563"/>
      <c r="BL139" s="563"/>
      <c r="BM139" s="623"/>
      <c r="BN139" s="623"/>
      <c r="BO139" s="623"/>
      <c r="BP139" s="623"/>
      <c r="BQ139" s="156"/>
      <c r="BR139" s="157"/>
      <c r="BS139" s="304"/>
      <c r="BT139" s="149"/>
      <c r="BU139" s="1375"/>
      <c r="BV139" s="1024"/>
      <c r="BW139" s="1024"/>
      <c r="BX139" s="1171"/>
      <c r="BY139" s="1171"/>
      <c r="BZ139" s="1171"/>
    </row>
    <row r="140" spans="1:78" ht="17" thickBot="1" x14ac:dyDescent="0.25">
      <c r="A140" s="1064"/>
      <c r="B140" s="1220"/>
      <c r="C140" s="1070"/>
      <c r="D140" s="1002"/>
      <c r="E140" s="1005"/>
      <c r="F140" s="1008"/>
      <c r="G140" s="1077"/>
      <c r="H140" s="1014"/>
      <c r="I140" s="1017"/>
      <c r="J140" s="1020"/>
      <c r="K140" s="1023"/>
      <c r="L140" s="1025"/>
      <c r="M140" s="1040"/>
      <c r="N140" s="1025"/>
      <c r="O140" s="1025"/>
      <c r="P140" s="1355"/>
      <c r="Q140" s="1361"/>
      <c r="R140" s="1017"/>
      <c r="S140" s="1028"/>
      <c r="T140" s="1017"/>
      <c r="U140" s="1028"/>
      <c r="V140" s="1017"/>
      <c r="W140" s="1028"/>
      <c r="X140" s="1031"/>
      <c r="Y140" s="1028"/>
      <c r="Z140" s="1028"/>
      <c r="AA140" s="1034"/>
      <c r="AB140" s="162">
        <v>6</v>
      </c>
      <c r="AC140" s="160"/>
      <c r="AD140" s="160"/>
      <c r="AE140" s="160"/>
      <c r="AF140" s="98" t="str">
        <f t="shared" si="20"/>
        <v/>
      </c>
      <c r="AG140" s="239"/>
      <c r="AH140" s="161" t="str">
        <f t="shared" si="21"/>
        <v/>
      </c>
      <c r="AI140" s="239"/>
      <c r="AJ140" s="161" t="str">
        <f t="shared" si="22"/>
        <v/>
      </c>
      <c r="AK140" s="164" t="str">
        <f t="shared" si="23"/>
        <v/>
      </c>
      <c r="AL140" s="152" t="str">
        <f>IFERROR(IF(AND(AF139="Probabilidad",AF140="Probabilidad"),(AL139-(+AL139*AK140)),IF(AND(AF139="Impacto",AF140="Probabilidad"),(AL138-(+AL138*AK140)),IF(AF140="Impacto",AL139,""))),"")</f>
        <v/>
      </c>
      <c r="AM140" s="152" t="str">
        <f>IFERROR(IF(AND(AF139="Impacto",AF140="Impacto"),(AM139-(+AM139*AK140)),IF(AND(AF139="Probabilidad",AF140="Impacto"),(AM138-(+AM138*AK140)),IF(AF140="Probabilidad",AM139,""))),"")</f>
        <v/>
      </c>
      <c r="AN140" s="51"/>
      <c r="AO140" s="51"/>
      <c r="AP140" s="51"/>
      <c r="AQ140" s="51"/>
      <c r="AR140" s="1014"/>
      <c r="AS140" s="1037"/>
      <c r="AT140" s="1037"/>
      <c r="AU140" s="1034"/>
      <c r="AV140" s="1037"/>
      <c r="AW140" s="1037"/>
      <c r="AX140" s="1034"/>
      <c r="AY140" s="1034"/>
      <c r="AZ140" s="1034"/>
      <c r="BA140" s="1373"/>
      <c r="BB140" s="167"/>
      <c r="BC140" s="167"/>
      <c r="BD140" s="176" t="str">
        <f t="shared" si="25"/>
        <v/>
      </c>
      <c r="BE140" s="600"/>
      <c r="BF140" s="600"/>
      <c r="BG140" s="600"/>
      <c r="BH140" s="600"/>
      <c r="BI140" s="650"/>
      <c r="BJ140" s="650"/>
      <c r="BK140" s="650"/>
      <c r="BL140" s="650"/>
      <c r="BM140" s="651"/>
      <c r="BN140" s="651"/>
      <c r="BO140" s="651"/>
      <c r="BP140" s="651"/>
      <c r="BQ140" s="169"/>
      <c r="BR140" s="170"/>
      <c r="BS140" s="711"/>
      <c r="BT140" s="160"/>
      <c r="BU140" s="1376"/>
      <c r="BV140" s="1025"/>
      <c r="BW140" s="1025"/>
      <c r="BX140" s="1172"/>
      <c r="BY140" s="1172"/>
      <c r="BZ140" s="1172"/>
    </row>
    <row r="141" spans="1:78" ht="96" x14ac:dyDescent="0.2">
      <c r="A141" s="1064"/>
      <c r="B141" s="1220"/>
      <c r="C141" s="1070"/>
      <c r="D141" s="1000" t="s">
        <v>2388</v>
      </c>
      <c r="E141" s="1003" t="s">
        <v>992</v>
      </c>
      <c r="F141" s="1006">
        <v>2</v>
      </c>
      <c r="G141" s="994" t="s">
        <v>1012</v>
      </c>
      <c r="H141" s="1012"/>
      <c r="I141" s="1015"/>
      <c r="J141" s="1018" t="s">
        <v>2599</v>
      </c>
      <c r="K141" s="1012" t="s">
        <v>313</v>
      </c>
      <c r="L141" s="994" t="s">
        <v>314</v>
      </c>
      <c r="M141" s="1038" t="s">
        <v>2600</v>
      </c>
      <c r="N141" s="994"/>
      <c r="O141" s="994"/>
      <c r="P141" s="1075"/>
      <c r="Q141" s="1380"/>
      <c r="R141" s="1015" t="s">
        <v>250</v>
      </c>
      <c r="S141" s="1026">
        <f>IF(R141="Muy Alta",100%,IF(R141="Alta",80%,IF(R141="Media",60%,IF(R141="Baja",40%,IF(R141="Muy Baja",20%,"")))))</f>
        <v>0.4</v>
      </c>
      <c r="T141" s="1377"/>
      <c r="U141" s="1026" t="str">
        <f>IF(T141="Catastrófico",100%,IF(T141="Mayor",80%,IF(T141="Moderado",60%,IF(T141="Menor",40%,IF(T141="Leve",20%,"")))))</f>
        <v/>
      </c>
      <c r="V141" s="1015" t="s">
        <v>251</v>
      </c>
      <c r="W141" s="1026">
        <f>IF(V141="Catastrófico",100%,IF(V141="Mayor",80%,IF(V141="Moderado",60%,IF(V141="Menor",40%,IF(V141="Leve",20%,"")))))</f>
        <v>0.4</v>
      </c>
      <c r="X141" s="1029" t="str">
        <f>IF(Y141=100%,"Catastrófico",IF(Y141=80%,"Mayor",IF(Y141=60%,"Moderado",IF(Y141=40%,"Menor",IF(Y141=20%,"Leve","")))))</f>
        <v>Menor</v>
      </c>
      <c r="Y141" s="1026">
        <f>IF(AND(U141="",W141=""),"",MAX(U141,W141))</f>
        <v>0.4</v>
      </c>
      <c r="Z141" s="1026" t="str">
        <f>CONCATENATE(R141,X141)</f>
        <v>BajaMenor</v>
      </c>
      <c r="AA141" s="1032" t="str">
        <f>IF(Z141="Muy AltaLeve","Alto",IF(Z141="Muy AltaMenor","Alto",IF(Z141="Muy AltaModerado","Alto",IF(Z141="Muy AltaMayor","Alto",IF(Z141="Muy AltaCatastrófico","Extremo",IF(Z141="AltaLeve","Moderado",IF(Z141="AltaMenor","Moderado",IF(Z141="AltaModerado","Alto",IF(Z141="AltaMayor","Alto",IF(Z141="AltaCatastrófico","Extremo",IF(Z141="MediaLeve","Moderado",IF(Z141="MediaMenor","Moderado",IF(Z141="MediaModerado","Moderado",IF(Z141="MediaMayor","Alto",IF(Z141="MediaCatastrófico","Extremo",IF(Z141="BajaLeve","Bajo",IF(Z141="BajaMenor","Moderado",IF(Z141="BajaModerado","Moderado",IF(Z141="BajaMayor","Alto",IF(Z141="BajaCatastrófico","Extremo",IF(Z141="Muy BajaLeve","Bajo",IF(Z141="Muy BajaMenor","Bajo",IF(Z141="Muy BajaModerado","Moderado",IF(Z141="Muy BajaMayor","Alto",IF(Z141="Muy BajaCatastrófico","Extremo","")))))))))))))))))))))))))</f>
        <v>Moderado</v>
      </c>
      <c r="AB141" s="97">
        <v>1</v>
      </c>
      <c r="AC141" s="149" t="s">
        <v>2601</v>
      </c>
      <c r="AD141" s="149" t="s">
        <v>354</v>
      </c>
      <c r="AE141" s="149" t="s">
        <v>2602</v>
      </c>
      <c r="AF141" s="99" t="str">
        <f t="shared" si="20"/>
        <v>Probabilidad</v>
      </c>
      <c r="AG141" s="10" t="s">
        <v>221</v>
      </c>
      <c r="AH141" s="14">
        <f t="shared" si="21"/>
        <v>0.25</v>
      </c>
      <c r="AI141" s="10" t="s">
        <v>222</v>
      </c>
      <c r="AJ141" s="14">
        <f t="shared" si="22"/>
        <v>0.15</v>
      </c>
      <c r="AK141" s="101">
        <f t="shared" si="23"/>
        <v>0.4</v>
      </c>
      <c r="AL141" s="100">
        <f>IFERROR(IF(AF141="Probabilidad",(S141-(+S141*AK141)),IF(AF141="Impacto",S141,"")),"")</f>
        <v>0.24</v>
      </c>
      <c r="AM141" s="100">
        <f>IFERROR(IF(AF141="Impacto",(Y141-(+Y141*AK141)),IF(AF141="Probabilidad",Y141,"")),"")</f>
        <v>0.4</v>
      </c>
      <c r="AN141" s="50" t="s">
        <v>223</v>
      </c>
      <c r="AO141" s="50" t="s">
        <v>291</v>
      </c>
      <c r="AP141" s="50" t="s">
        <v>241</v>
      </c>
      <c r="AQ141" s="50" t="s">
        <v>242</v>
      </c>
      <c r="AR141" s="1193" t="s">
        <v>2592</v>
      </c>
      <c r="AS141" s="1035">
        <f>S141</f>
        <v>0.4</v>
      </c>
      <c r="AT141" s="1035">
        <f>IF(AL141="","",MIN(AL141:AL146))</f>
        <v>0.24</v>
      </c>
      <c r="AU141" s="1032" t="str">
        <f>IFERROR(IF(AT141="","",IF(AT141&lt;=0.2,"Muy Baja",IF(AT141&lt;=0.4,"Baja",IF(AT141&lt;=0.6,"Media",IF(AT141&lt;=0.8,"Alta","Muy Alta"))))),"")</f>
        <v>Baja</v>
      </c>
      <c r="AV141" s="1035">
        <f>Y141</f>
        <v>0.4</v>
      </c>
      <c r="AW141" s="1035">
        <f>IF(AM141="","",MIN(AM141:AM146))</f>
        <v>0.4</v>
      </c>
      <c r="AX141" s="1032" t="str">
        <f>IFERROR(IF(AW141="","",IF(AW141&lt;=0.2,"Leve",IF(AW141&lt;=0.4,"Menor",IF(AW141&lt;=0.6,"Moderado",IF(AW141&lt;=0.8,"Mayor","Catastrófico"))))),"")</f>
        <v>Menor</v>
      </c>
      <c r="AY141" s="1032" t="str">
        <f>AA141</f>
        <v>Moderado</v>
      </c>
      <c r="AZ141" s="1032" t="str">
        <f>IFERROR(IF(OR(AND(AU141="Muy Baja",AX141="Leve"),AND(AU141="Muy Baja",AX141="Menor"),AND(AU141="Baja",AX141="Leve")),"Bajo",IF(OR(AND(AU141="Muy baja",AX141="Moderado"),AND(AU141="Baja",AX141="Menor"),AND(AU141="Baja",AX141="Moderado"),AND(AU141="Media",AX141="Leve"),AND(AU141="Media",AX141="Menor"),AND(AU141="Media",AX141="Moderado"),AND(AU141="Alta",AX141="Leve"),AND(AU141="Alta",AX141="Menor")),"Moderado",IF(OR(AND(AU141="Muy Baja",AX141="Mayor"),AND(AU141="Baja",AX141="Mayor"),AND(AU141="Media",AX141="Mayor"),AND(AU141="Alta",AX141="Moderado"),AND(AU141="Alta",AX141="Mayor"),AND(AU141="Muy Alta",AX141="Leve"),AND(AU141="Muy Alta",AX141="Menor"),AND(AU141="Muy Alta",AX141="Moderado"),AND(AU141="Muy Alta",AX141="Mayor")),"Alto",IF(OR(AND(AU141="Muy Baja",AX141="Catastrófico"),AND(AU141="Baja",AX141="Catastrófico"),AND(AU141="Media",AX141="Catastrófico"),AND(AU141="Alta",AX141="Catastrófico"),AND(AU141="Muy Alta",AX141="Catastrófico")),"Extremo","")))),"")</f>
        <v>Moderado</v>
      </c>
      <c r="BA141" s="1015" t="s">
        <v>228</v>
      </c>
      <c r="BB141" s="130" t="s">
        <v>2603</v>
      </c>
      <c r="BC141" s="130" t="s">
        <v>1383</v>
      </c>
      <c r="BD141" s="103">
        <f t="shared" si="25"/>
        <v>4</v>
      </c>
      <c r="BE141" s="590">
        <v>1</v>
      </c>
      <c r="BF141" s="590">
        <v>1</v>
      </c>
      <c r="BG141" s="590">
        <v>1</v>
      </c>
      <c r="BH141" s="590">
        <v>1</v>
      </c>
      <c r="BI141" s="563" t="s">
        <v>2604</v>
      </c>
      <c r="BJ141" s="563" t="s">
        <v>2605</v>
      </c>
      <c r="BK141" s="742"/>
      <c r="BL141" s="742"/>
      <c r="BM141" s="741"/>
      <c r="BN141" s="620"/>
      <c r="BO141" s="620"/>
      <c r="BP141" s="620"/>
      <c r="BQ141" s="104"/>
      <c r="BR141" s="128"/>
      <c r="BS141" s="710"/>
      <c r="BT141" s="743"/>
      <c r="BU141" s="1050"/>
      <c r="BV141" s="994"/>
      <c r="BW141" s="994"/>
      <c r="BX141" s="997"/>
      <c r="BY141" s="997"/>
      <c r="BZ141" s="997"/>
    </row>
    <row r="142" spans="1:78" ht="16" x14ac:dyDescent="0.2">
      <c r="A142" s="1064"/>
      <c r="B142" s="1220"/>
      <c r="C142" s="1070"/>
      <c r="D142" s="1001"/>
      <c r="E142" s="1004"/>
      <c r="F142" s="1007"/>
      <c r="G142" s="1024"/>
      <c r="H142" s="1013"/>
      <c r="I142" s="1016"/>
      <c r="J142" s="1019"/>
      <c r="K142" s="1013"/>
      <c r="L142" s="1024"/>
      <c r="M142" s="1039"/>
      <c r="N142" s="1024"/>
      <c r="O142" s="1024"/>
      <c r="P142" s="1076"/>
      <c r="Q142" s="1381"/>
      <c r="R142" s="1016"/>
      <c r="S142" s="1027"/>
      <c r="T142" s="1378"/>
      <c r="U142" s="1027"/>
      <c r="V142" s="1016"/>
      <c r="W142" s="1027"/>
      <c r="X142" s="1030"/>
      <c r="Y142" s="1027"/>
      <c r="Z142" s="1027"/>
      <c r="AA142" s="1033"/>
      <c r="AB142" s="150">
        <v>2</v>
      </c>
      <c r="AC142" s="149"/>
      <c r="AD142" s="149"/>
      <c r="AE142" s="149"/>
      <c r="AF142" s="145" t="str">
        <f t="shared" si="20"/>
        <v/>
      </c>
      <c r="AG142" s="151"/>
      <c r="AH142" s="146" t="str">
        <f t="shared" si="21"/>
        <v/>
      </c>
      <c r="AI142" s="151"/>
      <c r="AJ142" s="146" t="str">
        <f t="shared" si="22"/>
        <v/>
      </c>
      <c r="AK142" s="147" t="str">
        <f t="shared" si="23"/>
        <v/>
      </c>
      <c r="AL142" s="152" t="str">
        <f>IFERROR(IF(AND(AF141="Probabilidad",AF142="Probabilidad"),(AL141-(+AL141*AK142)),IF(AF142="Probabilidad",(S141-(+S141*AK142)),IF(AF142="Impacto",AL141,""))),"")</f>
        <v/>
      </c>
      <c r="AM142" s="152" t="str">
        <f>IFERROR(IF(AND(AF141="Impacto",AF142="Impacto"),(AM141-(+AM141*AK142)),IF(AF142="Impacto",(Y141-(+Y141*AK142)),IF(AF142="Probabilidad",AM141,""))),"")</f>
        <v/>
      </c>
      <c r="AN142" s="153"/>
      <c r="AO142" s="153"/>
      <c r="AP142" s="153"/>
      <c r="AQ142" s="153"/>
      <c r="AR142" s="1013"/>
      <c r="AS142" s="1036"/>
      <c r="AT142" s="1036"/>
      <c r="AU142" s="1033"/>
      <c r="AV142" s="1036"/>
      <c r="AW142" s="1036"/>
      <c r="AX142" s="1033"/>
      <c r="AY142" s="1033"/>
      <c r="AZ142" s="1033"/>
      <c r="BA142" s="1016"/>
      <c r="BB142" s="130"/>
      <c r="BC142" s="130"/>
      <c r="BD142" s="173" t="str">
        <f t="shared" si="25"/>
        <v/>
      </c>
      <c r="BE142" s="560"/>
      <c r="BF142" s="560"/>
      <c r="BG142" s="560"/>
      <c r="BH142" s="560"/>
      <c r="BI142" s="563"/>
      <c r="BJ142" s="563"/>
      <c r="BK142" s="563"/>
      <c r="BL142" s="563"/>
      <c r="BM142" s="623"/>
      <c r="BN142" s="623"/>
      <c r="BO142" s="623"/>
      <c r="BP142" s="623"/>
      <c r="BQ142" s="156"/>
      <c r="BR142" s="157"/>
      <c r="BS142" s="304"/>
      <c r="BT142" s="149"/>
      <c r="BU142" s="1051"/>
      <c r="BV142" s="1024"/>
      <c r="BW142" s="1024"/>
      <c r="BX142" s="1171"/>
      <c r="BY142" s="1171"/>
      <c r="BZ142" s="1171"/>
    </row>
    <row r="143" spans="1:78" ht="16" x14ac:dyDescent="0.2">
      <c r="A143" s="1064"/>
      <c r="B143" s="1220"/>
      <c r="C143" s="1070"/>
      <c r="D143" s="1001"/>
      <c r="E143" s="1004"/>
      <c r="F143" s="1007"/>
      <c r="G143" s="1024"/>
      <c r="H143" s="1013"/>
      <c r="I143" s="1016"/>
      <c r="J143" s="1019"/>
      <c r="K143" s="1013"/>
      <c r="L143" s="1024"/>
      <c r="M143" s="1039"/>
      <c r="N143" s="1024"/>
      <c r="O143" s="1024"/>
      <c r="P143" s="1076"/>
      <c r="Q143" s="1381"/>
      <c r="R143" s="1016"/>
      <c r="S143" s="1027"/>
      <c r="T143" s="1378"/>
      <c r="U143" s="1027"/>
      <c r="V143" s="1016"/>
      <c r="W143" s="1027"/>
      <c r="X143" s="1030"/>
      <c r="Y143" s="1027"/>
      <c r="Z143" s="1027"/>
      <c r="AA143" s="1033"/>
      <c r="AB143" s="150">
        <v>3</v>
      </c>
      <c r="AC143" s="149"/>
      <c r="AD143" s="149"/>
      <c r="AE143" s="149"/>
      <c r="AF143" s="145" t="str">
        <f t="shared" si="20"/>
        <v/>
      </c>
      <c r="AG143" s="151"/>
      <c r="AH143" s="146" t="str">
        <f t="shared" si="21"/>
        <v/>
      </c>
      <c r="AI143" s="151"/>
      <c r="AJ143" s="146" t="str">
        <f t="shared" si="22"/>
        <v/>
      </c>
      <c r="AK143" s="147" t="str">
        <f t="shared" si="23"/>
        <v/>
      </c>
      <c r="AL143" s="152" t="str">
        <f>IFERROR(IF(AND(AF142="Probabilidad",AF143="Probabilidad"),(AL142-(+AL142*AK143)),IF(AND(AF142="Impacto",AF143="Probabilidad"),(AL141-(+AL141*AK143)),IF(AF143="Impacto",AL142,""))),"")</f>
        <v/>
      </c>
      <c r="AM143" s="152" t="str">
        <f>IFERROR(IF(AND(AF142="Impacto",AF143="Impacto"),(AM142-(+AM142*AK143)),IF(AND(AF142="Probabilidad",AF143="Impacto"),(AM141-(+AM141*AK143)),IF(AF143="Probabilidad",AM142,""))),"")</f>
        <v/>
      </c>
      <c r="AN143" s="153"/>
      <c r="AO143" s="153"/>
      <c r="AP143" s="153"/>
      <c r="AQ143" s="153"/>
      <c r="AR143" s="1013"/>
      <c r="AS143" s="1036"/>
      <c r="AT143" s="1036"/>
      <c r="AU143" s="1033"/>
      <c r="AV143" s="1036"/>
      <c r="AW143" s="1036"/>
      <c r="AX143" s="1033"/>
      <c r="AY143" s="1033"/>
      <c r="AZ143" s="1033"/>
      <c r="BA143" s="1016"/>
      <c r="BB143" s="130"/>
      <c r="BC143" s="130"/>
      <c r="BD143" s="173" t="str">
        <f t="shared" si="25"/>
        <v/>
      </c>
      <c r="BE143" s="560"/>
      <c r="BF143" s="560"/>
      <c r="BG143" s="560"/>
      <c r="BH143" s="560"/>
      <c r="BI143" s="563"/>
      <c r="BJ143" s="563"/>
      <c r="BK143" s="563"/>
      <c r="BL143" s="563"/>
      <c r="BM143" s="623"/>
      <c r="BN143" s="623"/>
      <c r="BO143" s="623"/>
      <c r="BP143" s="623"/>
      <c r="BQ143" s="156"/>
      <c r="BR143" s="157"/>
      <c r="BS143" s="304"/>
      <c r="BT143" s="149"/>
      <c r="BU143" s="1051"/>
      <c r="BV143" s="1024"/>
      <c r="BW143" s="1024"/>
      <c r="BX143" s="1171"/>
      <c r="BY143" s="1171"/>
      <c r="BZ143" s="1171"/>
    </row>
    <row r="144" spans="1:78" ht="16" x14ac:dyDescent="0.2">
      <c r="A144" s="1064"/>
      <c r="B144" s="1220"/>
      <c r="C144" s="1070"/>
      <c r="D144" s="1001"/>
      <c r="E144" s="1004"/>
      <c r="F144" s="1007"/>
      <c r="G144" s="1024"/>
      <c r="H144" s="1013"/>
      <c r="I144" s="1016"/>
      <c r="J144" s="1019"/>
      <c r="K144" s="1013"/>
      <c r="L144" s="1024"/>
      <c r="M144" s="1039"/>
      <c r="N144" s="1024"/>
      <c r="O144" s="1024"/>
      <c r="P144" s="1076"/>
      <c r="Q144" s="1381"/>
      <c r="R144" s="1016"/>
      <c r="S144" s="1027"/>
      <c r="T144" s="1378"/>
      <c r="U144" s="1027"/>
      <c r="V144" s="1016"/>
      <c r="W144" s="1027"/>
      <c r="X144" s="1030"/>
      <c r="Y144" s="1027"/>
      <c r="Z144" s="1027"/>
      <c r="AA144" s="1033"/>
      <c r="AB144" s="150">
        <v>4</v>
      </c>
      <c r="AC144" s="149"/>
      <c r="AD144" s="149"/>
      <c r="AE144" s="149"/>
      <c r="AF144" s="145" t="str">
        <f t="shared" si="20"/>
        <v/>
      </c>
      <c r="AG144" s="151"/>
      <c r="AH144" s="146" t="str">
        <f t="shared" si="21"/>
        <v/>
      </c>
      <c r="AI144" s="151"/>
      <c r="AJ144" s="146" t="str">
        <f t="shared" si="22"/>
        <v/>
      </c>
      <c r="AK144" s="147" t="str">
        <f t="shared" si="23"/>
        <v/>
      </c>
      <c r="AL144" s="152" t="str">
        <f>IFERROR(IF(AND(AF143="Probabilidad",AF144="Probabilidad"),(AL143-(+AL143*AK144)),IF(AND(AF143="Impacto",AF144="Probabilidad"),(AL142-(+AL142*AK144)),IF(AF144="Impacto",AL143,""))),"")</f>
        <v/>
      </c>
      <c r="AM144" s="152" t="str">
        <f>IFERROR(IF(AND(AF143="Impacto",AF144="Impacto"),(AM143-(+AM143*AK144)),IF(AND(AF143="Probabilidad",AF144="Impacto"),(AM142-(+AM142*AK144)),IF(AF144="Probabilidad",AM143,""))),"")</f>
        <v/>
      </c>
      <c r="AN144" s="153"/>
      <c r="AO144" s="153"/>
      <c r="AP144" s="153"/>
      <c r="AQ144" s="153"/>
      <c r="AR144" s="1013"/>
      <c r="AS144" s="1036"/>
      <c r="AT144" s="1036"/>
      <c r="AU144" s="1033"/>
      <c r="AV144" s="1036"/>
      <c r="AW144" s="1036"/>
      <c r="AX144" s="1033"/>
      <c r="AY144" s="1033"/>
      <c r="AZ144" s="1033"/>
      <c r="BA144" s="1016"/>
      <c r="BB144" s="130"/>
      <c r="BC144" s="130"/>
      <c r="BD144" s="173" t="str">
        <f t="shared" si="25"/>
        <v/>
      </c>
      <c r="BE144" s="560"/>
      <c r="BF144" s="560"/>
      <c r="BG144" s="560"/>
      <c r="BH144" s="560"/>
      <c r="BI144" s="563"/>
      <c r="BJ144" s="563"/>
      <c r="BK144" s="563"/>
      <c r="BL144" s="563"/>
      <c r="BM144" s="623"/>
      <c r="BN144" s="623"/>
      <c r="BO144" s="623"/>
      <c r="BP144" s="623"/>
      <c r="BQ144" s="156"/>
      <c r="BR144" s="157"/>
      <c r="BS144" s="304"/>
      <c r="BT144" s="149"/>
      <c r="BU144" s="1051"/>
      <c r="BV144" s="1024"/>
      <c r="BW144" s="1024"/>
      <c r="BX144" s="1171"/>
      <c r="BY144" s="1171"/>
      <c r="BZ144" s="1171"/>
    </row>
    <row r="145" spans="1:78" ht="16" x14ac:dyDescent="0.2">
      <c r="A145" s="1064"/>
      <c r="B145" s="1220"/>
      <c r="C145" s="1070"/>
      <c r="D145" s="1001"/>
      <c r="E145" s="1004"/>
      <c r="F145" s="1007"/>
      <c r="G145" s="1024"/>
      <c r="H145" s="1013"/>
      <c r="I145" s="1016"/>
      <c r="J145" s="1019"/>
      <c r="K145" s="1013"/>
      <c r="L145" s="1024"/>
      <c r="M145" s="1039"/>
      <c r="N145" s="1024"/>
      <c r="O145" s="1024"/>
      <c r="P145" s="1076"/>
      <c r="Q145" s="1381"/>
      <c r="R145" s="1016"/>
      <c r="S145" s="1027"/>
      <c r="T145" s="1378"/>
      <c r="U145" s="1027"/>
      <c r="V145" s="1016"/>
      <c r="W145" s="1027"/>
      <c r="X145" s="1030"/>
      <c r="Y145" s="1027"/>
      <c r="Z145" s="1027"/>
      <c r="AA145" s="1033"/>
      <c r="AB145" s="150">
        <v>5</v>
      </c>
      <c r="AC145" s="149"/>
      <c r="AD145" s="149"/>
      <c r="AE145" s="149"/>
      <c r="AF145" s="145" t="str">
        <f t="shared" si="20"/>
        <v/>
      </c>
      <c r="AG145" s="151"/>
      <c r="AH145" s="146" t="str">
        <f t="shared" si="21"/>
        <v/>
      </c>
      <c r="AI145" s="151"/>
      <c r="AJ145" s="146" t="str">
        <f t="shared" si="22"/>
        <v/>
      </c>
      <c r="AK145" s="147" t="str">
        <f t="shared" si="23"/>
        <v/>
      </c>
      <c r="AL145" s="152" t="str">
        <f>IFERROR(IF(AND(AF144="Probabilidad",AF145="Probabilidad"),(AL144-(+AL144*AK145)),IF(AND(AF144="Impacto",AF145="Probabilidad"),(AL143-(+AL143*AK145)),IF(AF145="Impacto",AL144,""))),"")</f>
        <v/>
      </c>
      <c r="AM145" s="152" t="str">
        <f>IFERROR(IF(AND(AF144="Impacto",AF145="Impacto"),(AM144-(+AM144*AK145)),IF(AND(AF144="Probabilidad",AF145="Impacto"),(AM143-(+AM143*AK145)),IF(AF145="Probabilidad",AM144,""))),"")</f>
        <v/>
      </c>
      <c r="AN145" s="153"/>
      <c r="AO145" s="153"/>
      <c r="AP145" s="153"/>
      <c r="AQ145" s="153"/>
      <c r="AR145" s="1013"/>
      <c r="AS145" s="1036"/>
      <c r="AT145" s="1036"/>
      <c r="AU145" s="1033"/>
      <c r="AV145" s="1036"/>
      <c r="AW145" s="1036"/>
      <c r="AX145" s="1033"/>
      <c r="AY145" s="1033"/>
      <c r="AZ145" s="1033"/>
      <c r="BA145" s="1016"/>
      <c r="BB145" s="130"/>
      <c r="BC145" s="130"/>
      <c r="BD145" s="173" t="str">
        <f t="shared" si="25"/>
        <v/>
      </c>
      <c r="BE145" s="560"/>
      <c r="BF145" s="560"/>
      <c r="BG145" s="560"/>
      <c r="BH145" s="560"/>
      <c r="BI145" s="563"/>
      <c r="BJ145" s="563"/>
      <c r="BK145" s="563"/>
      <c r="BL145" s="563"/>
      <c r="BM145" s="623"/>
      <c r="BN145" s="623"/>
      <c r="BO145" s="623"/>
      <c r="BP145" s="623"/>
      <c r="BQ145" s="156"/>
      <c r="BR145" s="157"/>
      <c r="BS145" s="304"/>
      <c r="BT145" s="149"/>
      <c r="BU145" s="1051"/>
      <c r="BV145" s="1024"/>
      <c r="BW145" s="1024"/>
      <c r="BX145" s="1171"/>
      <c r="BY145" s="1171"/>
      <c r="BZ145" s="1171"/>
    </row>
    <row r="146" spans="1:78" ht="17" thickBot="1" x14ac:dyDescent="0.25">
      <c r="A146" s="1065"/>
      <c r="B146" s="1337"/>
      <c r="C146" s="1071"/>
      <c r="D146" s="1002"/>
      <c r="E146" s="1005"/>
      <c r="F146" s="1008"/>
      <c r="G146" s="1025"/>
      <c r="H146" s="1014"/>
      <c r="I146" s="1017"/>
      <c r="J146" s="1020"/>
      <c r="K146" s="1014"/>
      <c r="L146" s="1025"/>
      <c r="M146" s="1040"/>
      <c r="N146" s="1025"/>
      <c r="O146" s="1025"/>
      <c r="P146" s="1077"/>
      <c r="Q146" s="1382"/>
      <c r="R146" s="1017"/>
      <c r="S146" s="1028"/>
      <c r="T146" s="1379"/>
      <c r="U146" s="1028"/>
      <c r="V146" s="1017"/>
      <c r="W146" s="1028"/>
      <c r="X146" s="1031"/>
      <c r="Y146" s="1028"/>
      <c r="Z146" s="1028"/>
      <c r="AA146" s="1034"/>
      <c r="AB146" s="162">
        <v>6</v>
      </c>
      <c r="AC146" s="160"/>
      <c r="AD146" s="160"/>
      <c r="AE146" s="160"/>
      <c r="AF146" s="175" t="str">
        <f t="shared" si="20"/>
        <v/>
      </c>
      <c r="AG146" s="163"/>
      <c r="AH146" s="161" t="str">
        <f t="shared" si="21"/>
        <v/>
      </c>
      <c r="AI146" s="163"/>
      <c r="AJ146" s="161" t="str">
        <f t="shared" si="22"/>
        <v/>
      </c>
      <c r="AK146" s="164" t="str">
        <f t="shared" si="23"/>
        <v/>
      </c>
      <c r="AL146" s="152" t="str">
        <f>IFERROR(IF(AND(AF145="Probabilidad",AF146="Probabilidad"),(AL145-(+AL145*AK146)),IF(AND(AF145="Impacto",AF146="Probabilidad"),(AL144-(+AL144*AK146)),IF(AF146="Impacto",AL145,""))),"")</f>
        <v/>
      </c>
      <c r="AM146" s="152" t="str">
        <f>IFERROR(IF(AND(AF145="Impacto",AF146="Impacto"),(AM145-(+AM145*AK146)),IF(AND(AF145="Probabilidad",AF146="Impacto"),(AM144-(+AM144*AK146)),IF(AF146="Probabilidad",AM145,""))),"")</f>
        <v/>
      </c>
      <c r="AN146" s="51"/>
      <c r="AO146" s="51"/>
      <c r="AP146" s="51"/>
      <c r="AQ146" s="51"/>
      <c r="AR146" s="1014"/>
      <c r="AS146" s="1037"/>
      <c r="AT146" s="1037"/>
      <c r="AU146" s="1034"/>
      <c r="AV146" s="1037"/>
      <c r="AW146" s="1037"/>
      <c r="AX146" s="1034"/>
      <c r="AY146" s="1034"/>
      <c r="AZ146" s="1034"/>
      <c r="BA146" s="1017"/>
      <c r="BB146" s="167"/>
      <c r="BC146" s="167"/>
      <c r="BD146" s="176" t="str">
        <f t="shared" si="25"/>
        <v/>
      </c>
      <c r="BE146" s="600"/>
      <c r="BF146" s="600"/>
      <c r="BG146" s="600"/>
      <c r="BH146" s="600"/>
      <c r="BI146" s="650"/>
      <c r="BJ146" s="650"/>
      <c r="BK146" s="650"/>
      <c r="BL146" s="650"/>
      <c r="BM146" s="651"/>
      <c r="BN146" s="651"/>
      <c r="BO146" s="651"/>
      <c r="BP146" s="651"/>
      <c r="BQ146" s="169"/>
      <c r="BR146" s="170"/>
      <c r="BS146" s="711"/>
      <c r="BT146" s="160"/>
      <c r="BU146" s="1052"/>
      <c r="BV146" s="1025"/>
      <c r="BW146" s="1025"/>
      <c r="BX146" s="1172"/>
      <c r="BY146" s="1172"/>
      <c r="BZ146" s="1172"/>
    </row>
    <row r="147" spans="1:78" ht="165" customHeight="1" x14ac:dyDescent="0.2">
      <c r="A147" s="1173" t="s">
        <v>1031</v>
      </c>
      <c r="B147" s="1176" t="s">
        <v>207</v>
      </c>
      <c r="C147" s="1179" t="s">
        <v>1032</v>
      </c>
      <c r="D147" s="1141" t="s">
        <v>2388</v>
      </c>
      <c r="E147" s="1141" t="s">
        <v>1033</v>
      </c>
      <c r="F147" s="1144">
        <v>1</v>
      </c>
      <c r="G147" s="1112" t="s">
        <v>2606</v>
      </c>
      <c r="H147" s="1130"/>
      <c r="I147" s="1130"/>
      <c r="J147" s="1185" t="s">
        <v>2607</v>
      </c>
      <c r="K147" s="1109" t="s">
        <v>313</v>
      </c>
      <c r="L147" s="1112" t="s">
        <v>214</v>
      </c>
      <c r="M147" s="1115" t="s">
        <v>2608</v>
      </c>
      <c r="N147" s="1112"/>
      <c r="O147" s="1112"/>
      <c r="P147" s="1124"/>
      <c r="Q147" s="1127"/>
      <c r="R147" s="1130" t="s">
        <v>340</v>
      </c>
      <c r="S147" s="1121">
        <f>IF(R147="Muy Alta",100%,IF(R147="Alta",80%,IF(R147="Media",60%,IF(R147="Baja",40%,IF(R147="Muy Baja",20%,"")))))</f>
        <v>0.8</v>
      </c>
      <c r="T147" s="1130"/>
      <c r="U147" s="1121" t="str">
        <f>IF(T147="Catastrófico",100%,IF(T147="Mayor",80%,IF(T147="Moderado",60%,IF(T147="Menor",40%,IF(T147="Leve",20%,"")))))</f>
        <v/>
      </c>
      <c r="V147" s="1130" t="s">
        <v>403</v>
      </c>
      <c r="W147" s="1121">
        <f>IF(V147="Catastrófico",100%,IF(V147="Mayor",80%,IF(V147="Moderado",60%,IF(V147="Menor",40%,IF(V147="Leve",20%,"")))))</f>
        <v>0.8</v>
      </c>
      <c r="X147" s="1115" t="str">
        <f>IF(Y147=100%,"Catastrófico",IF(Y147=80%,"Mayor",IF(Y147=60%,"Moderado",IF(Y147=40%,"Menor",IF(Y147=20%,"Leve","")))))</f>
        <v>Mayor</v>
      </c>
      <c r="Y147" s="1121">
        <f>IF(AND(U147="",W147=""),"",MAX(U147,W147))</f>
        <v>0.8</v>
      </c>
      <c r="Z147" s="1121" t="str">
        <f>CONCATENATE(R147,X147)</f>
        <v>AltaMayor</v>
      </c>
      <c r="AA147" s="1118" t="str">
        <f>IF(Z147="Muy AltaLeve","Alto",IF(Z147="Muy AltaMenor","Alto",IF(Z147="Muy AltaModerado","Alto",IF(Z147="Muy AltaMayor","Alto",IF(Z147="Muy AltaCatastrófico","Extremo",IF(Z147="AltaLeve","Moderado",IF(Z147="AltaMenor","Moderado",IF(Z147="AltaModerado","Alto",IF(Z147="AltaMayor","Alto",IF(Z147="AltaCatastrófico","Extremo",IF(Z147="MediaLeve","Moderado",IF(Z147="MediaMenor","Moderado",IF(Z147="MediaModerado","Moderado",IF(Z147="MediaMayor","Alto",IF(Z147="MediaCatastrófico","Extremo",IF(Z147="BajaLeve","Bajo",IF(Z147="BajaMenor","Moderado",IF(Z147="BajaModerado","Moderado",IF(Z147="BajaMayor","Alto",IF(Z147="BajaCatastrófico","Extremo",IF(Z147="Muy BajaLeve","Bajo",IF(Z147="Muy BajaMenor","Bajo",IF(Z147="Muy BajaModerado","Moderado",IF(Z147="Muy BajaMayor","Alto",IF(Z147="Muy BajaCatastrófico","Extremo","")))))))))))))))))))))))))</f>
        <v>Alto</v>
      </c>
      <c r="AB147" s="421">
        <v>1</v>
      </c>
      <c r="AC147" s="539" t="s">
        <v>2609</v>
      </c>
      <c r="AD147" s="422" t="s">
        <v>271</v>
      </c>
      <c r="AE147" s="419" t="s">
        <v>2610</v>
      </c>
      <c r="AF147" s="423" t="str">
        <f t="shared" ref="AF147:AF152" si="26">IF(OR(AG147="Preventivo",AG147="Detectivo"),"Probabilidad",IF(AG147="Correctivo","Impacto",""))</f>
        <v>Probabilidad</v>
      </c>
      <c r="AG147" s="424" t="s">
        <v>221</v>
      </c>
      <c r="AH147" s="420">
        <f t="shared" ref="AH147:AH152" si="27">IF(AG147="","",IF(AG147="Preventivo",25%,IF(AG147="Detectivo",15%,IF(AG147="Correctivo",10%))))</f>
        <v>0.25</v>
      </c>
      <c r="AI147" s="424" t="s">
        <v>222</v>
      </c>
      <c r="AJ147" s="420">
        <f t="shared" ref="AJ147:AJ152" si="28">IF(AI147="Automático",25%,IF(AI147="Manual",15%,""))</f>
        <v>0.15</v>
      </c>
      <c r="AK147" s="425">
        <f t="shared" ref="AK147:AK152" si="29">IF(OR(AH147="",AJ147=""),"",AH147+AJ147)</f>
        <v>0.4</v>
      </c>
      <c r="AL147" s="426">
        <f>IFERROR(IF(AF147="Probabilidad",(S147-(+S147*AK147)),IF(AF147="Impacto",S147,"")),"")</f>
        <v>0.48</v>
      </c>
      <c r="AM147" s="426">
        <f>IFERROR(IF(AF147="Impacto",(Y147-(+Y147*AK147)),IF(AF147="Probabilidad",Y147,"")),"")</f>
        <v>0.8</v>
      </c>
      <c r="AN147" s="427" t="s">
        <v>223</v>
      </c>
      <c r="AO147" s="427" t="s">
        <v>240</v>
      </c>
      <c r="AP147" s="427" t="s">
        <v>241</v>
      </c>
      <c r="AQ147" s="427" t="s">
        <v>226</v>
      </c>
      <c r="AR147" s="1130" t="s">
        <v>2414</v>
      </c>
      <c r="AS147" s="1182">
        <f>S147</f>
        <v>0.8</v>
      </c>
      <c r="AT147" s="1182">
        <f>IF(AL147="","",MIN(AL147:AL152))</f>
        <v>0.48</v>
      </c>
      <c r="AU147" s="1118" t="str">
        <f>IFERROR(IF(AT147="","",IF(AT147&lt;=0.2,"Muy Baja",IF(AT147&lt;=0.4,"Baja",IF(AT147&lt;=0.6,"Media",IF(AT147&lt;=0.8,"Alta","Muy Alta"))))),"")</f>
        <v>Media</v>
      </c>
      <c r="AV147" s="1182">
        <f>Y147</f>
        <v>0.8</v>
      </c>
      <c r="AW147" s="1182">
        <f>IF(AM147="","",MIN(AM147:AM152))</f>
        <v>0.8</v>
      </c>
      <c r="AX147" s="1118" t="str">
        <f>IFERROR(IF(AW147="","",IF(AW147&lt;=0.2,"Leve",IF(AW147&lt;=0.4,"Menor",IF(AW147&lt;=0.6,"Moderado",IF(AW147&lt;=0.8,"Mayor","Catastrófico"))))),"")</f>
        <v>Mayor</v>
      </c>
      <c r="AY147" s="1118" t="str">
        <f>AA147</f>
        <v>Alto</v>
      </c>
      <c r="AZ147" s="1118" t="str">
        <f>IFERROR(IF(OR(AND(AU147="Muy Baja",AX147="Leve"),AND(AU147="Muy Baja",AX147="Menor"),AND(AU147="Baja",AX147="Leve")),"Bajo",IF(OR(AND(AU147="Muy baja",AX147="Moderado"),AND(AU147="Baja",AX147="Menor"),AND(AU147="Baja",AX147="Moderado"),AND(AU147="Media",AX147="Leve"),AND(AU147="Media",AX147="Menor"),AND(AU147="Media",AX147="Moderado"),AND(AU147="Alta",AX147="Leve"),AND(AU147="Alta",AX147="Menor")),"Moderado",IF(OR(AND(AU147="Muy Baja",AX147="Mayor"),AND(AU147="Baja",AX147="Mayor"),AND(AU147="Media",AX147="Mayor"),AND(AU147="Alta",AX147="Moderado"),AND(AU147="Alta",AX147="Mayor"),AND(AU147="Muy Alta",AX147="Leve"),AND(AU147="Muy Alta",AX147="Menor"),AND(AU147="Muy Alta",AX147="Moderado"),AND(AU147="Muy Alta",AX147="Mayor")),"Alto",IF(OR(AND(AU147="Muy Baja",AX147="Catastrófico"),AND(AU147="Baja",AX147="Catastrófico"),AND(AU147="Media",AX147="Catastrófico"),AND(AU147="Alta",AX147="Catastrófico"),AND(AU147="Muy Alta",AX147="Catastrófico")),"Extremo","")))),"")</f>
        <v>Alto</v>
      </c>
      <c r="BA147" s="1130" t="s">
        <v>228</v>
      </c>
      <c r="BB147" s="428" t="s">
        <v>2609</v>
      </c>
      <c r="BC147" s="429" t="s">
        <v>2611</v>
      </c>
      <c r="BD147" s="430">
        <f t="shared" ref="BD147:BD152" si="30">IF(SUM(BE147:BH147)=0,"",SUM(BE147:BH147))</f>
        <v>12</v>
      </c>
      <c r="BE147" s="419">
        <v>3</v>
      </c>
      <c r="BF147" s="419">
        <v>3</v>
      </c>
      <c r="BG147" s="419">
        <v>3</v>
      </c>
      <c r="BH147" s="419">
        <v>3</v>
      </c>
      <c r="BI147" s="429" t="s">
        <v>2612</v>
      </c>
      <c r="BJ147" s="429" t="s">
        <v>2613</v>
      </c>
      <c r="BK147" s="46"/>
      <c r="BL147" s="46"/>
      <c r="BM147" s="732"/>
      <c r="BN147" s="48"/>
      <c r="BO147" s="48"/>
      <c r="BP147" s="48"/>
      <c r="BQ147" s="431"/>
      <c r="BR147" s="432"/>
      <c r="BS147" s="710"/>
      <c r="BT147" s="9"/>
      <c r="BU147" s="1050"/>
      <c r="BV147" s="994"/>
      <c r="BW147" s="994"/>
      <c r="BX147" s="997"/>
      <c r="BY147" s="997"/>
      <c r="BZ147" s="997"/>
    </row>
    <row r="148" spans="1:78" ht="202.5" customHeight="1" x14ac:dyDescent="0.2">
      <c r="A148" s="1174"/>
      <c r="B148" s="1177"/>
      <c r="C148" s="1180"/>
      <c r="D148" s="1142"/>
      <c r="E148" s="1142"/>
      <c r="F148" s="1145"/>
      <c r="G148" s="1113"/>
      <c r="H148" s="1131"/>
      <c r="I148" s="1131"/>
      <c r="J148" s="1183"/>
      <c r="K148" s="1110"/>
      <c r="L148" s="1113"/>
      <c r="M148" s="1116"/>
      <c r="N148" s="1113"/>
      <c r="O148" s="1113"/>
      <c r="P148" s="1125"/>
      <c r="Q148" s="1128"/>
      <c r="R148" s="1131"/>
      <c r="S148" s="1122"/>
      <c r="T148" s="1131"/>
      <c r="U148" s="1122"/>
      <c r="V148" s="1131"/>
      <c r="W148" s="1122"/>
      <c r="X148" s="1116"/>
      <c r="Y148" s="1122"/>
      <c r="Z148" s="1122"/>
      <c r="AA148" s="1119"/>
      <c r="AB148" s="271">
        <v>2</v>
      </c>
      <c r="AC148" s="272"/>
      <c r="AD148" s="272"/>
      <c r="AE148" s="269"/>
      <c r="AF148" s="273" t="str">
        <f t="shared" si="26"/>
        <v/>
      </c>
      <c r="AG148" s="274"/>
      <c r="AH148" s="270" t="str">
        <f t="shared" si="27"/>
        <v/>
      </c>
      <c r="AI148" s="274"/>
      <c r="AJ148" s="270" t="str">
        <f t="shared" si="28"/>
        <v/>
      </c>
      <c r="AK148" s="275" t="str">
        <f t="shared" si="29"/>
        <v/>
      </c>
      <c r="AL148" s="276" t="str">
        <f>IFERROR(IF(AND(AF147="Probabilidad",AF148="Probabilidad"),(AL147-(+AL147*AK148)),IF(AF148="Probabilidad",(S147-(+S147*AK148)),IF(AF148="Impacto",AL147,""))),"")</f>
        <v/>
      </c>
      <c r="AM148" s="276" t="str">
        <f>IFERROR(IF(AND(AF147="Impacto",AF148="Impacto"),(AM147-(+AM147*AK148)),IF(AF148="Impacto",(Y147-(+Y147*AK148)),IF(AF148="Probabilidad",AM147,""))),"")</f>
        <v/>
      </c>
      <c r="AN148" s="277"/>
      <c r="AO148" s="277"/>
      <c r="AP148" s="277"/>
      <c r="AQ148" s="277"/>
      <c r="AR148" s="1131"/>
      <c r="AS148" s="1183"/>
      <c r="AT148" s="1183"/>
      <c r="AU148" s="1119"/>
      <c r="AV148" s="1183"/>
      <c r="AW148" s="1183"/>
      <c r="AX148" s="1119"/>
      <c r="AY148" s="1119"/>
      <c r="AZ148" s="1119"/>
      <c r="BA148" s="1131"/>
      <c r="BB148" s="278" t="s">
        <v>2614</v>
      </c>
      <c r="BC148" s="207" t="s">
        <v>435</v>
      </c>
      <c r="BD148" s="279">
        <f t="shared" si="30"/>
        <v>4</v>
      </c>
      <c r="BE148" s="269">
        <v>1</v>
      </c>
      <c r="BF148" s="269">
        <v>1</v>
      </c>
      <c r="BG148" s="269">
        <v>1</v>
      </c>
      <c r="BH148" s="269">
        <v>1</v>
      </c>
      <c r="BI148" s="207" t="s">
        <v>2612</v>
      </c>
      <c r="BJ148" s="207" t="s">
        <v>2613</v>
      </c>
      <c r="BK148" s="130"/>
      <c r="BL148" s="130"/>
      <c r="BM148" s="722"/>
      <c r="BN148" s="155"/>
      <c r="BO148" s="155"/>
      <c r="BP148" s="155"/>
      <c r="BQ148" s="281"/>
      <c r="BR148" s="282"/>
      <c r="BS148" s="304"/>
      <c r="BT148" s="149"/>
      <c r="BU148" s="1051"/>
      <c r="BV148" s="1024"/>
      <c r="BW148" s="1024"/>
      <c r="BX148" s="1171"/>
      <c r="BY148" s="1171"/>
      <c r="BZ148" s="1171"/>
    </row>
    <row r="149" spans="1:78" ht="16" x14ac:dyDescent="0.2">
      <c r="A149" s="1174"/>
      <c r="B149" s="1177"/>
      <c r="C149" s="1180"/>
      <c r="D149" s="1142"/>
      <c r="E149" s="1142"/>
      <c r="F149" s="1145"/>
      <c r="G149" s="1113"/>
      <c r="H149" s="1131"/>
      <c r="I149" s="1131"/>
      <c r="J149" s="1183"/>
      <c r="K149" s="1110"/>
      <c r="L149" s="1113"/>
      <c r="M149" s="1116"/>
      <c r="N149" s="1113"/>
      <c r="O149" s="1113"/>
      <c r="P149" s="1125"/>
      <c r="Q149" s="1128"/>
      <c r="R149" s="1131"/>
      <c r="S149" s="1122"/>
      <c r="T149" s="1131"/>
      <c r="U149" s="1122"/>
      <c r="V149" s="1131"/>
      <c r="W149" s="1122"/>
      <c r="X149" s="1116"/>
      <c r="Y149" s="1122"/>
      <c r="Z149" s="1122"/>
      <c r="AA149" s="1119"/>
      <c r="AB149" s="271">
        <v>3</v>
      </c>
      <c r="AC149" s="272"/>
      <c r="AD149" s="272"/>
      <c r="AE149" s="269"/>
      <c r="AF149" s="273" t="str">
        <f t="shared" si="26"/>
        <v/>
      </c>
      <c r="AG149" s="274"/>
      <c r="AH149" s="270" t="str">
        <f t="shared" si="27"/>
        <v/>
      </c>
      <c r="AI149" s="274"/>
      <c r="AJ149" s="270" t="str">
        <f t="shared" si="28"/>
        <v/>
      </c>
      <c r="AK149" s="275" t="str">
        <f t="shared" si="29"/>
        <v/>
      </c>
      <c r="AL149" s="276" t="str">
        <f>IFERROR(IF(AND(AF148="Probabilidad",AF149="Probabilidad"),(AL148-(+AL148*AK149)),IF(AND(AF148="Impacto",AF149="Probabilidad"),(AL147-(+AL147*AK149)),IF(AF149="Impacto",AL148,""))),"")</f>
        <v/>
      </c>
      <c r="AM149" s="276" t="str">
        <f>IFERROR(IF(AND(AF148="Impacto",AF149="Impacto"),(AM148-(+AM148*AK149)),IF(AND(AF148="Probabilidad",AF149="Impacto"),(AM147-(+AM147*AK149)),IF(AF149="Probabilidad",AM148,""))),"")</f>
        <v/>
      </c>
      <c r="AN149" s="277"/>
      <c r="AO149" s="277"/>
      <c r="AP149" s="277"/>
      <c r="AQ149" s="277"/>
      <c r="AR149" s="1131"/>
      <c r="AS149" s="1183"/>
      <c r="AT149" s="1183"/>
      <c r="AU149" s="1119"/>
      <c r="AV149" s="1183"/>
      <c r="AW149" s="1183"/>
      <c r="AX149" s="1119"/>
      <c r="AY149" s="1119"/>
      <c r="AZ149" s="1119"/>
      <c r="BA149" s="1131"/>
      <c r="BB149" s="283"/>
      <c r="BC149" s="207"/>
      <c r="BD149" s="279" t="str">
        <f t="shared" si="30"/>
        <v/>
      </c>
      <c r="BE149" s="269"/>
      <c r="BF149" s="269"/>
      <c r="BG149" s="269"/>
      <c r="BH149" s="269"/>
      <c r="BI149" s="207"/>
      <c r="BJ149" s="207"/>
      <c r="BK149" s="207"/>
      <c r="BL149" s="207"/>
      <c r="BM149" s="280"/>
      <c r="BN149" s="280"/>
      <c r="BO149" s="280"/>
      <c r="BP149" s="280"/>
      <c r="BQ149" s="281"/>
      <c r="BR149" s="282"/>
      <c r="BS149" s="304"/>
      <c r="BT149" s="149"/>
      <c r="BU149" s="1051"/>
      <c r="BV149" s="1024"/>
      <c r="BW149" s="1024"/>
      <c r="BX149" s="1171"/>
      <c r="BY149" s="1171"/>
      <c r="BZ149" s="1171"/>
    </row>
    <row r="150" spans="1:78" ht="16" x14ac:dyDescent="0.2">
      <c r="A150" s="1174"/>
      <c r="B150" s="1177"/>
      <c r="C150" s="1180"/>
      <c r="D150" s="1142"/>
      <c r="E150" s="1142"/>
      <c r="F150" s="1145"/>
      <c r="G150" s="1113"/>
      <c r="H150" s="1131"/>
      <c r="I150" s="1131"/>
      <c r="J150" s="1183"/>
      <c r="K150" s="1110"/>
      <c r="L150" s="1113"/>
      <c r="M150" s="1116"/>
      <c r="N150" s="1113"/>
      <c r="O150" s="1113"/>
      <c r="P150" s="1125"/>
      <c r="Q150" s="1128"/>
      <c r="R150" s="1131"/>
      <c r="S150" s="1122"/>
      <c r="T150" s="1131"/>
      <c r="U150" s="1122"/>
      <c r="V150" s="1131"/>
      <c r="W150" s="1122"/>
      <c r="X150" s="1116"/>
      <c r="Y150" s="1122"/>
      <c r="Z150" s="1122"/>
      <c r="AA150" s="1119"/>
      <c r="AB150" s="271">
        <v>4</v>
      </c>
      <c r="AC150" s="272"/>
      <c r="AD150" s="272"/>
      <c r="AE150" s="269"/>
      <c r="AF150" s="273" t="str">
        <f t="shared" si="26"/>
        <v/>
      </c>
      <c r="AG150" s="274"/>
      <c r="AH150" s="270" t="str">
        <f t="shared" si="27"/>
        <v/>
      </c>
      <c r="AI150" s="274"/>
      <c r="AJ150" s="270" t="str">
        <f t="shared" si="28"/>
        <v/>
      </c>
      <c r="AK150" s="275" t="str">
        <f t="shared" si="29"/>
        <v/>
      </c>
      <c r="AL150" s="276" t="str">
        <f>IFERROR(IF(AND(AF149="Probabilidad",AF150="Probabilidad"),(AL149-(+AL149*AK150)),IF(AND(AF149="Impacto",AF150="Probabilidad"),(AL148-(+AL148*AK150)),IF(AF150="Impacto",AL149,""))),"")</f>
        <v/>
      </c>
      <c r="AM150" s="276" t="str">
        <f>IFERROR(IF(AND(AF149="Impacto",AF150="Impacto"),(AM149-(+AM149*AK150)),IF(AND(AF149="Probabilidad",AF150="Impacto"),(AM148-(+AM148*AK150)),IF(AF150="Probabilidad",AM149,""))),"")</f>
        <v/>
      </c>
      <c r="AN150" s="277"/>
      <c r="AO150" s="277"/>
      <c r="AP150" s="277"/>
      <c r="AQ150" s="277"/>
      <c r="AR150" s="1131"/>
      <c r="AS150" s="1183"/>
      <c r="AT150" s="1183"/>
      <c r="AU150" s="1119"/>
      <c r="AV150" s="1183"/>
      <c r="AW150" s="1183"/>
      <c r="AX150" s="1119"/>
      <c r="AY150" s="1119"/>
      <c r="AZ150" s="1119"/>
      <c r="BA150" s="1131"/>
      <c r="BB150" s="283"/>
      <c r="BC150" s="207"/>
      <c r="BD150" s="279" t="str">
        <f t="shared" si="30"/>
        <v/>
      </c>
      <c r="BE150" s="269"/>
      <c r="BF150" s="269"/>
      <c r="BG150" s="269"/>
      <c r="BH150" s="269"/>
      <c r="BI150" s="207"/>
      <c r="BJ150" s="207"/>
      <c r="BK150" s="207"/>
      <c r="BL150" s="207"/>
      <c r="BM150" s="280"/>
      <c r="BN150" s="280"/>
      <c r="BO150" s="280"/>
      <c r="BP150" s="280"/>
      <c r="BQ150" s="281"/>
      <c r="BR150" s="282"/>
      <c r="BS150" s="304"/>
      <c r="BT150" s="149"/>
      <c r="BU150" s="1051"/>
      <c r="BV150" s="1024"/>
      <c r="BW150" s="1024"/>
      <c r="BX150" s="1171"/>
      <c r="BY150" s="1171"/>
      <c r="BZ150" s="1171"/>
    </row>
    <row r="151" spans="1:78" ht="16" x14ac:dyDescent="0.2">
      <c r="A151" s="1174"/>
      <c r="B151" s="1177"/>
      <c r="C151" s="1180"/>
      <c r="D151" s="1142"/>
      <c r="E151" s="1142"/>
      <c r="F151" s="1145"/>
      <c r="G151" s="1113"/>
      <c r="H151" s="1131"/>
      <c r="I151" s="1131"/>
      <c r="J151" s="1183"/>
      <c r="K151" s="1110"/>
      <c r="L151" s="1113"/>
      <c r="M151" s="1116"/>
      <c r="N151" s="1113"/>
      <c r="O151" s="1113"/>
      <c r="P151" s="1125"/>
      <c r="Q151" s="1128"/>
      <c r="R151" s="1131"/>
      <c r="S151" s="1122"/>
      <c r="T151" s="1131"/>
      <c r="U151" s="1122"/>
      <c r="V151" s="1131"/>
      <c r="W151" s="1122"/>
      <c r="X151" s="1116"/>
      <c r="Y151" s="1122"/>
      <c r="Z151" s="1122"/>
      <c r="AA151" s="1119"/>
      <c r="AB151" s="271">
        <v>5</v>
      </c>
      <c r="AC151" s="284"/>
      <c r="AD151" s="284"/>
      <c r="AE151" s="269"/>
      <c r="AF151" s="273" t="str">
        <f t="shared" si="26"/>
        <v/>
      </c>
      <c r="AG151" s="274"/>
      <c r="AH151" s="270" t="str">
        <f t="shared" si="27"/>
        <v/>
      </c>
      <c r="AI151" s="274"/>
      <c r="AJ151" s="270" t="str">
        <f t="shared" si="28"/>
        <v/>
      </c>
      <c r="AK151" s="275" t="str">
        <f t="shared" si="29"/>
        <v/>
      </c>
      <c r="AL151" s="276" t="str">
        <f>IFERROR(IF(AND(AF150="Probabilidad",AF151="Probabilidad"),(AL150-(+AL150*AK151)),IF(AND(AF150="Impacto",AF151="Probabilidad"),(AL149-(+AL149*AK151)),IF(AF151="Impacto",AL150,""))),"")</f>
        <v/>
      </c>
      <c r="AM151" s="276" t="str">
        <f>IFERROR(IF(AND(AF150="Impacto",AF151="Impacto"),(AM150-(+AM150*AK151)),IF(AND(AF150="Probabilidad",AF151="Impacto"),(AM149-(+AM149*AK151)),IF(AF151="Probabilidad",AM150,""))),"")</f>
        <v/>
      </c>
      <c r="AN151" s="277"/>
      <c r="AO151" s="277"/>
      <c r="AP151" s="277"/>
      <c r="AQ151" s="277"/>
      <c r="AR151" s="1131"/>
      <c r="AS151" s="1183"/>
      <c r="AT151" s="1183"/>
      <c r="AU151" s="1119"/>
      <c r="AV151" s="1183"/>
      <c r="AW151" s="1183"/>
      <c r="AX151" s="1119"/>
      <c r="AY151" s="1119"/>
      <c r="AZ151" s="1119"/>
      <c r="BA151" s="1131"/>
      <c r="BB151" s="283"/>
      <c r="BC151" s="207"/>
      <c r="BD151" s="279" t="str">
        <f t="shared" si="30"/>
        <v/>
      </c>
      <c r="BE151" s="269"/>
      <c r="BF151" s="269"/>
      <c r="BG151" s="269"/>
      <c r="BH151" s="269"/>
      <c r="BI151" s="207"/>
      <c r="BJ151" s="207"/>
      <c r="BK151" s="207"/>
      <c r="BL151" s="207"/>
      <c r="BM151" s="280"/>
      <c r="BN151" s="280"/>
      <c r="BO151" s="280"/>
      <c r="BP151" s="280"/>
      <c r="BQ151" s="281"/>
      <c r="BR151" s="282"/>
      <c r="BS151" s="304"/>
      <c r="BT151" s="149"/>
      <c r="BU151" s="1051"/>
      <c r="BV151" s="1024"/>
      <c r="BW151" s="1024"/>
      <c r="BX151" s="1171"/>
      <c r="BY151" s="1171"/>
      <c r="BZ151" s="1171"/>
    </row>
    <row r="152" spans="1:78" ht="17" thickBot="1" x14ac:dyDescent="0.25">
      <c r="A152" s="1175"/>
      <c r="B152" s="1178"/>
      <c r="C152" s="1181"/>
      <c r="D152" s="1143"/>
      <c r="E152" s="1143"/>
      <c r="F152" s="1146"/>
      <c r="G152" s="1114"/>
      <c r="H152" s="1132"/>
      <c r="I152" s="1132"/>
      <c r="J152" s="1184"/>
      <c r="K152" s="1111"/>
      <c r="L152" s="1114"/>
      <c r="M152" s="1117"/>
      <c r="N152" s="1114"/>
      <c r="O152" s="1114"/>
      <c r="P152" s="1126"/>
      <c r="Q152" s="1129"/>
      <c r="R152" s="1132"/>
      <c r="S152" s="1123"/>
      <c r="T152" s="1132"/>
      <c r="U152" s="1123"/>
      <c r="V152" s="1132"/>
      <c r="W152" s="1123"/>
      <c r="X152" s="1117"/>
      <c r="Y152" s="1123"/>
      <c r="Z152" s="1123"/>
      <c r="AA152" s="1120"/>
      <c r="AB152" s="435">
        <v>6</v>
      </c>
      <c r="AC152" s="433"/>
      <c r="AD152" s="433"/>
      <c r="AE152" s="433"/>
      <c r="AF152" s="436" t="str">
        <f t="shared" si="26"/>
        <v/>
      </c>
      <c r="AG152" s="437"/>
      <c r="AH152" s="434" t="str">
        <f t="shared" si="27"/>
        <v/>
      </c>
      <c r="AI152" s="437"/>
      <c r="AJ152" s="434" t="str">
        <f t="shared" si="28"/>
        <v/>
      </c>
      <c r="AK152" s="438" t="str">
        <f t="shared" si="29"/>
        <v/>
      </c>
      <c r="AL152" s="439" t="str">
        <f>IFERROR(IF(AND(AF151="Probabilidad",AF152="Probabilidad"),(AL151-(+AL151*AK152)),IF(AND(AF151="Impacto",AF152="Probabilidad"),(AL150-(+AL150*AK152)),IF(AF152="Impacto",AL151,""))),"")</f>
        <v/>
      </c>
      <c r="AM152" s="439" t="str">
        <f>IFERROR(IF(AND(AF151="Impacto",AF152="Impacto"),(AM151-(+AM151*AK152)),IF(AND(AF151="Probabilidad",AF152="Impacto"),(AM150-(+AM150*AK152)),IF(AF152="Probabilidad",AM151,""))),"")</f>
        <v/>
      </c>
      <c r="AN152" s="440"/>
      <c r="AO152" s="440"/>
      <c r="AP152" s="440"/>
      <c r="AQ152" s="440"/>
      <c r="AR152" s="1132"/>
      <c r="AS152" s="1184"/>
      <c r="AT152" s="1184"/>
      <c r="AU152" s="1120"/>
      <c r="AV152" s="1184"/>
      <c r="AW152" s="1184"/>
      <c r="AX152" s="1120"/>
      <c r="AY152" s="1120"/>
      <c r="AZ152" s="1120"/>
      <c r="BA152" s="1132"/>
      <c r="BB152" s="441"/>
      <c r="BC152" s="442"/>
      <c r="BD152" s="443" t="str">
        <f t="shared" si="30"/>
        <v/>
      </c>
      <c r="BE152" s="433"/>
      <c r="BF152" s="433"/>
      <c r="BG152" s="433"/>
      <c r="BH152" s="433"/>
      <c r="BI152" s="442"/>
      <c r="BJ152" s="442"/>
      <c r="BK152" s="442"/>
      <c r="BL152" s="442"/>
      <c r="BM152" s="444"/>
      <c r="BN152" s="444"/>
      <c r="BO152" s="444"/>
      <c r="BP152" s="444"/>
      <c r="BQ152" s="445"/>
      <c r="BR152" s="446"/>
      <c r="BS152" s="711"/>
      <c r="BT152" s="160"/>
      <c r="BU152" s="1052"/>
      <c r="BV152" s="1025"/>
      <c r="BW152" s="1025"/>
      <c r="BX152" s="1172"/>
      <c r="BY152" s="1172"/>
      <c r="BZ152" s="1172"/>
    </row>
    <row r="153" spans="1:78" ht="117.75" customHeight="1" x14ac:dyDescent="0.2">
      <c r="A153" s="1165" t="s">
        <v>1062</v>
      </c>
      <c r="B153" s="1159" t="s">
        <v>207</v>
      </c>
      <c r="C153" s="1162" t="s">
        <v>1063</v>
      </c>
      <c r="D153" s="1003" t="s">
        <v>2388</v>
      </c>
      <c r="E153" s="1003" t="s">
        <v>1064</v>
      </c>
      <c r="F153" s="1150">
        <v>1</v>
      </c>
      <c r="G153" s="1153" t="s">
        <v>1083</v>
      </c>
      <c r="H153" s="1012"/>
      <c r="I153" s="1012"/>
      <c r="J153" s="1018" t="s">
        <v>2615</v>
      </c>
      <c r="K153" s="1012" t="s">
        <v>313</v>
      </c>
      <c r="L153" s="1081" t="s">
        <v>314</v>
      </c>
      <c r="M153" s="1168" t="s">
        <v>2616</v>
      </c>
      <c r="N153" s="1081"/>
      <c r="O153" s="1081"/>
      <c r="P153" s="1009"/>
      <c r="Q153" s="1050"/>
      <c r="R153" s="1012" t="s">
        <v>217</v>
      </c>
      <c r="S153" s="1156">
        <f>IF(R153="Muy Alta",100%,IF(R153="Alta",80%,IF(R153="Media",60%,IF(R153="Baja",40%,IF(R153="Muy Baja",20%,"")))))</f>
        <v>0.6</v>
      </c>
      <c r="T153" s="1012"/>
      <c r="U153" s="1156" t="str">
        <f>IF(T153="Catastrófico",100%,IF(T153="Mayor",80%,IF(T153="Moderado",60%,IF(T153="Menor",40%,IF(T153="Leve",20%,"")))))</f>
        <v/>
      </c>
      <c r="V153" s="1012" t="s">
        <v>218</v>
      </c>
      <c r="W153" s="1156">
        <f>IF(V153="Catastrófico",100%,IF(V153="Mayor",80%,IF(V153="Moderado",60%,IF(V153="Menor",40%,IF(V153="Leve",20%,"")))))</f>
        <v>0.6</v>
      </c>
      <c r="X153" s="1168" t="str">
        <f>IF(Y153=100%,"Catastrófico",IF(Y153=80%,"Mayor",IF(Y153=60%,"Moderado",IF(Y153=40%,"Menor",IF(Y153=20%,"Leve","")))))</f>
        <v>Moderado</v>
      </c>
      <c r="Y153" s="1156">
        <f>IF(AND(U153="",W153=""),"",MAX(U153,W153))</f>
        <v>0.6</v>
      </c>
      <c r="Z153" s="1156" t="str">
        <f>CONCATENATE(R153,X153)</f>
        <v>MediaModerado</v>
      </c>
      <c r="AA153" s="1038" t="str">
        <f>IF(Z153="Muy AltaLeve","Alto",IF(Z153="Muy AltaMenor","Alto",IF(Z153="Muy AltaModerado","Alto",IF(Z153="Muy AltaMayor","Alto",IF(Z153="Muy AltaCatastrófico","Extremo",IF(Z153="AltaLeve","Moderado",IF(Z153="AltaMenor","Moderado",IF(Z153="AltaModerado","Alto",IF(Z153="AltaMayor","Alto",IF(Z153="AltaCatastrófico","Extremo",IF(Z153="MediaLeve","Moderado",IF(Z153="MediaMenor","Moderado",IF(Z153="MediaModerado","Moderado",IF(Z153="MediaMayor","Alto",IF(Z153="MediaCatastrófico","Extremo",IF(Z153="BajaLeve","Bajo",IF(Z153="BajaMenor","Moderado",IF(Z153="BajaModerado","Moderado",IF(Z153="BajaMayor","Alto",IF(Z153="BajaCatastrófico","Extremo",IF(Z153="Muy BajaLeve","Bajo",IF(Z153="Muy BajaMenor","Bajo",IF(Z153="Muy BajaModerado","Moderado",IF(Z153="Muy BajaMayor","Alto",IF(Z153="Muy BajaCatastrófico","Extremo","")))))))))))))))))))))))))</f>
        <v>Moderado</v>
      </c>
      <c r="AB153" s="97">
        <v>1</v>
      </c>
      <c r="AC153" s="9" t="s">
        <v>2617</v>
      </c>
      <c r="AD153" s="447" t="s">
        <v>2618</v>
      </c>
      <c r="AE153" s="12" t="s">
        <v>1076</v>
      </c>
      <c r="AF153" s="99" t="str">
        <f t="shared" ref="AF153:AF164" si="31">IF(OR(AG153="Preventivo",AG153="Detectivo"),"Probabilidad",IF(AG153="Correctivo","Impacto",""))</f>
        <v>Probabilidad</v>
      </c>
      <c r="AG153" s="10" t="s">
        <v>221</v>
      </c>
      <c r="AH153" s="14">
        <f t="shared" ref="AH153:AH164" si="32">IF(AG153="","",IF(AG153="Preventivo",25%,IF(AG153="Detectivo",15%,IF(AG153="Correctivo",10%))))</f>
        <v>0.25</v>
      </c>
      <c r="AI153" s="10" t="s">
        <v>222</v>
      </c>
      <c r="AJ153" s="14">
        <f t="shared" ref="AJ153:AJ164" si="33">IF(AI153="Automático",25%,IF(AI153="Manual",15%,""))</f>
        <v>0.15</v>
      </c>
      <c r="AK153" s="101">
        <f t="shared" ref="AK153:AK164" si="34">IF(OR(AH153="",AJ153=""),"",AH153+AJ153)</f>
        <v>0.4</v>
      </c>
      <c r="AL153" s="100">
        <f>IFERROR(IF(AF153="Probabilidad",(S153-(+S153*AK153)),IF(AF153="Impacto",S153,"")),"")</f>
        <v>0.36</v>
      </c>
      <c r="AM153" s="100">
        <f>IFERROR(IF(AF153="Impacto",(Y153-(+Y153*AK153)),IF(AF153="Probabilidad",Y153,"")),"")</f>
        <v>0.6</v>
      </c>
      <c r="AN153" s="50" t="s">
        <v>223</v>
      </c>
      <c r="AO153" s="50" t="s">
        <v>240</v>
      </c>
      <c r="AP153" s="50" t="s">
        <v>241</v>
      </c>
      <c r="AQ153" s="50" t="s">
        <v>226</v>
      </c>
      <c r="AR153" s="1012" t="s">
        <v>2438</v>
      </c>
      <c r="AS153" s="1147">
        <f>S153</f>
        <v>0.6</v>
      </c>
      <c r="AT153" s="1147">
        <f>IF(AL153="","",MIN(AL153:AL158))</f>
        <v>0.216</v>
      </c>
      <c r="AU153" s="1038" t="str">
        <f>IFERROR(IF(AT153="","",IF(AT153&lt;=0.2,"Muy Baja",IF(AT153&lt;=0.4,"Baja",IF(AT153&lt;=0.6,"Media",IF(AT153&lt;=0.8,"Alta","Muy Alta"))))),"")</f>
        <v>Baja</v>
      </c>
      <c r="AV153" s="1147">
        <f>Y153</f>
        <v>0.6</v>
      </c>
      <c r="AW153" s="1147">
        <f>IF(AM153="","",MIN(AM153:AM158))</f>
        <v>0.6</v>
      </c>
      <c r="AX153" s="1038" t="str">
        <f>IFERROR(IF(AW153="","",IF(AW153&lt;=0.2,"Leve",IF(AW153&lt;=0.4,"Menor",IF(AW153&lt;=0.6,"Moderado",IF(AW153&lt;=0.8,"Mayor","Catastrófico"))))),"")</f>
        <v>Moderado</v>
      </c>
      <c r="AY153" s="1038" t="str">
        <f>AA153</f>
        <v>Moderado</v>
      </c>
      <c r="AZ153" s="1038" t="str">
        <f>IFERROR(IF(OR(AND(AU153="Muy Baja",AX153="Leve"),AND(AU153="Muy Baja",AX153="Menor"),AND(AU153="Baja",AX153="Leve")),"Bajo",IF(OR(AND(AU153="Muy baja",AX153="Moderado"),AND(AU153="Baja",AX153="Menor"),AND(AU153="Baja",AX153="Moderado"),AND(AU153="Media",AX153="Leve"),AND(AU153="Media",AX153="Menor"),AND(AU153="Media",AX153="Moderado"),AND(AU153="Alta",AX153="Leve"),AND(AU153="Alta",AX153="Menor")),"Moderado",IF(OR(AND(AU153="Muy Baja",AX153="Mayor"),AND(AU153="Baja",AX153="Mayor"),AND(AU153="Media",AX153="Mayor"),AND(AU153="Alta",AX153="Moderado"),AND(AU153="Alta",AX153="Mayor"),AND(AU153="Muy Alta",AX153="Leve"),AND(AU153="Muy Alta",AX153="Menor"),AND(AU153="Muy Alta",AX153="Moderado"),AND(AU153="Muy Alta",AX153="Mayor")),"Alto",IF(OR(AND(AU153="Muy Baja",AX153="Catastrófico"),AND(AU153="Baja",AX153="Catastrófico"),AND(AU153="Media",AX153="Catastrófico"),AND(AU153="Alta",AX153="Catastrófico"),AND(AU153="Muy Alta",AX153="Catastrófico")),"Extremo","")))),"")</f>
        <v>Moderado</v>
      </c>
      <c r="BA153" s="1012" t="s">
        <v>228</v>
      </c>
      <c r="BB153" s="448" t="s">
        <v>1090</v>
      </c>
      <c r="BC153" s="448" t="s">
        <v>1091</v>
      </c>
      <c r="BD153" s="103">
        <f t="shared" ref="BD153:BD164" si="35">IF(SUM(BE153:BH153)=0,"",SUM(BE153:BH153))</f>
        <v>2</v>
      </c>
      <c r="BE153" s="9"/>
      <c r="BF153" s="9">
        <v>1</v>
      </c>
      <c r="BG153" s="9"/>
      <c r="BH153" s="9">
        <v>1</v>
      </c>
      <c r="BI153" s="308" t="s">
        <v>1092</v>
      </c>
      <c r="BJ153" s="308" t="s">
        <v>1093</v>
      </c>
      <c r="BK153" s="668"/>
      <c r="BL153" s="744"/>
      <c r="BM153" s="745"/>
      <c r="BN153" s="48"/>
      <c r="BO153" s="48"/>
      <c r="BP153" s="48"/>
      <c r="BQ153" s="104"/>
      <c r="BR153" s="128"/>
      <c r="BS153" s="710"/>
      <c r="BT153" s="131"/>
      <c r="BU153" s="1050"/>
      <c r="BV153" s="1075"/>
      <c r="BW153" s="1075"/>
      <c r="BX153" s="1075"/>
      <c r="BY153" s="997"/>
      <c r="BZ153" s="1405"/>
    </row>
    <row r="154" spans="1:78" ht="172.5" customHeight="1" x14ac:dyDescent="0.2">
      <c r="A154" s="1166"/>
      <c r="B154" s="1160"/>
      <c r="C154" s="1163"/>
      <c r="D154" s="1004"/>
      <c r="E154" s="1004"/>
      <c r="F154" s="1151"/>
      <c r="G154" s="1154"/>
      <c r="H154" s="1013"/>
      <c r="I154" s="1013"/>
      <c r="J154" s="1019"/>
      <c r="K154" s="1013"/>
      <c r="L154" s="1082"/>
      <c r="M154" s="1169"/>
      <c r="N154" s="1082"/>
      <c r="O154" s="1082"/>
      <c r="P154" s="1010"/>
      <c r="Q154" s="1051"/>
      <c r="R154" s="1013"/>
      <c r="S154" s="1157"/>
      <c r="T154" s="1013"/>
      <c r="U154" s="1157"/>
      <c r="V154" s="1013"/>
      <c r="W154" s="1157"/>
      <c r="X154" s="1169"/>
      <c r="Y154" s="1157"/>
      <c r="Z154" s="1157"/>
      <c r="AA154" s="1039"/>
      <c r="AB154" s="150">
        <v>2</v>
      </c>
      <c r="AC154" s="149" t="s">
        <v>2619</v>
      </c>
      <c r="AD154" s="185" t="s">
        <v>2618</v>
      </c>
      <c r="AE154" s="149" t="s">
        <v>1095</v>
      </c>
      <c r="AF154" s="145" t="str">
        <f t="shared" si="31"/>
        <v>Probabilidad</v>
      </c>
      <c r="AG154" s="151" t="s">
        <v>221</v>
      </c>
      <c r="AH154" s="146">
        <f t="shared" si="32"/>
        <v>0.25</v>
      </c>
      <c r="AI154" s="151" t="s">
        <v>222</v>
      </c>
      <c r="AJ154" s="146">
        <f t="shared" si="33"/>
        <v>0.15</v>
      </c>
      <c r="AK154" s="147">
        <f t="shared" si="34"/>
        <v>0.4</v>
      </c>
      <c r="AL154" s="152">
        <f>IFERROR(IF(AND(AF153="Probabilidad",AF154="Probabilidad"),(AL153-(+AL153*AK154)),IF(AF154="Probabilidad",(S153-(+S153*AK154)),IF(AF154="Impacto",AL153,""))),"")</f>
        <v>0.216</v>
      </c>
      <c r="AM154" s="152">
        <f>IFERROR(IF(AND(AF153="Impacto",AF154="Impacto"),(AM153-(+AM153*AK154)),IF(AF154="Impacto",(Y153-(+Y153*AK154)),IF(AF154="Probabilidad",AM153,""))),"")</f>
        <v>0.6</v>
      </c>
      <c r="AN154" s="153" t="s">
        <v>223</v>
      </c>
      <c r="AO154" s="153" t="s">
        <v>240</v>
      </c>
      <c r="AP154" s="153" t="s">
        <v>241</v>
      </c>
      <c r="AQ154" s="153" t="s">
        <v>226</v>
      </c>
      <c r="AR154" s="1013"/>
      <c r="AS154" s="1148"/>
      <c r="AT154" s="1148"/>
      <c r="AU154" s="1039"/>
      <c r="AV154" s="1148"/>
      <c r="AW154" s="1148"/>
      <c r="AX154" s="1039"/>
      <c r="AY154" s="1039"/>
      <c r="AZ154" s="1039"/>
      <c r="BA154" s="1013"/>
      <c r="BB154" s="130" t="s">
        <v>2620</v>
      </c>
      <c r="BC154" s="129" t="s">
        <v>2621</v>
      </c>
      <c r="BD154" s="173">
        <f t="shared" si="35"/>
        <v>4</v>
      </c>
      <c r="BE154" s="149">
        <v>1</v>
      </c>
      <c r="BF154" s="149">
        <v>1</v>
      </c>
      <c r="BG154" s="149">
        <v>1</v>
      </c>
      <c r="BH154" s="149">
        <v>1</v>
      </c>
      <c r="BI154" s="130" t="s">
        <v>1092</v>
      </c>
      <c r="BJ154" s="130" t="s">
        <v>1093</v>
      </c>
      <c r="BK154" s="746"/>
      <c r="BL154" s="747"/>
      <c r="BM154" s="748"/>
      <c r="BN154" s="155"/>
      <c r="BO154" s="155"/>
      <c r="BP154" s="155"/>
      <c r="BQ154" s="156"/>
      <c r="BR154" s="157"/>
      <c r="BS154" s="304"/>
      <c r="BT154" s="131"/>
      <c r="BU154" s="1051"/>
      <c r="BV154" s="1076"/>
      <c r="BW154" s="1076"/>
      <c r="BX154" s="1076"/>
      <c r="BY154" s="1171"/>
      <c r="BZ154" s="1406"/>
    </row>
    <row r="155" spans="1:78" ht="16" x14ac:dyDescent="0.2">
      <c r="A155" s="1166"/>
      <c r="B155" s="1160"/>
      <c r="C155" s="1163"/>
      <c r="D155" s="1004"/>
      <c r="E155" s="1004"/>
      <c r="F155" s="1151"/>
      <c r="G155" s="1154"/>
      <c r="H155" s="1013"/>
      <c r="I155" s="1013"/>
      <c r="J155" s="1019"/>
      <c r="K155" s="1013"/>
      <c r="L155" s="1082"/>
      <c r="M155" s="1169"/>
      <c r="N155" s="1082"/>
      <c r="O155" s="1082"/>
      <c r="P155" s="1010"/>
      <c r="Q155" s="1051"/>
      <c r="R155" s="1013"/>
      <c r="S155" s="1157"/>
      <c r="T155" s="1013"/>
      <c r="U155" s="1157"/>
      <c r="V155" s="1013"/>
      <c r="W155" s="1157"/>
      <c r="X155" s="1169"/>
      <c r="Y155" s="1157"/>
      <c r="Z155" s="1157"/>
      <c r="AA155" s="1039"/>
      <c r="AB155" s="150">
        <v>3</v>
      </c>
      <c r="AC155" s="178"/>
      <c r="AD155" s="178"/>
      <c r="AE155" s="149"/>
      <c r="AF155" s="145" t="str">
        <f t="shared" si="31"/>
        <v/>
      </c>
      <c r="AG155" s="151"/>
      <c r="AH155" s="146" t="str">
        <f t="shared" si="32"/>
        <v/>
      </c>
      <c r="AI155" s="151"/>
      <c r="AJ155" s="146" t="str">
        <f t="shared" si="33"/>
        <v/>
      </c>
      <c r="AK155" s="147" t="str">
        <f t="shared" si="34"/>
        <v/>
      </c>
      <c r="AL155" s="152" t="str">
        <f>IFERROR(IF(AND(AF154="Probabilidad",AF155="Probabilidad"),(AL154-(+AL154*AK155)),IF(AND(AF154="Impacto",AF155="Probabilidad"),(AL153-(+AL153*AK155)),IF(AF155="Impacto",AL154,""))),"")</f>
        <v/>
      </c>
      <c r="AM155" s="152" t="str">
        <f>IFERROR(IF(AND(AF154="Impacto",AF155="Impacto"),(AM154-(+AM154*AK155)),IF(AND(AF154="Probabilidad",AF155="Impacto"),(AM153-(+AM153*AK155)),IF(AF155="Probabilidad",AM154,""))),"")</f>
        <v/>
      </c>
      <c r="AN155" s="153"/>
      <c r="AO155" s="153"/>
      <c r="AP155" s="153"/>
      <c r="AQ155" s="153"/>
      <c r="AR155" s="1013"/>
      <c r="AS155" s="1148"/>
      <c r="AT155" s="1148"/>
      <c r="AU155" s="1039"/>
      <c r="AV155" s="1148"/>
      <c r="AW155" s="1148"/>
      <c r="AX155" s="1039"/>
      <c r="AY155" s="1039"/>
      <c r="AZ155" s="1039"/>
      <c r="BA155" s="1013"/>
      <c r="BB155" s="177"/>
      <c r="BC155" s="130"/>
      <c r="BD155" s="173" t="str">
        <f t="shared" si="35"/>
        <v/>
      </c>
      <c r="BE155" s="149"/>
      <c r="BF155" s="149"/>
      <c r="BG155" s="149"/>
      <c r="BH155" s="149"/>
      <c r="BI155" s="130"/>
      <c r="BJ155" s="130"/>
      <c r="BK155" s="130"/>
      <c r="BL155" s="130"/>
      <c r="BM155" s="155"/>
      <c r="BN155" s="155"/>
      <c r="BO155" s="155"/>
      <c r="BP155" s="155"/>
      <c r="BQ155" s="156"/>
      <c r="BR155" s="157"/>
      <c r="BS155" s="304"/>
      <c r="BT155" s="149"/>
      <c r="BU155" s="1051"/>
      <c r="BV155" s="1076"/>
      <c r="BW155" s="1076"/>
      <c r="BX155" s="1076"/>
      <c r="BY155" s="1171"/>
      <c r="BZ155" s="1406"/>
    </row>
    <row r="156" spans="1:78" ht="16" x14ac:dyDescent="0.2">
      <c r="A156" s="1166"/>
      <c r="B156" s="1160"/>
      <c r="C156" s="1163"/>
      <c r="D156" s="1004"/>
      <c r="E156" s="1004"/>
      <c r="F156" s="1151"/>
      <c r="G156" s="1154"/>
      <c r="H156" s="1013"/>
      <c r="I156" s="1013"/>
      <c r="J156" s="1019"/>
      <c r="K156" s="1013"/>
      <c r="L156" s="1082"/>
      <c r="M156" s="1169"/>
      <c r="N156" s="1082"/>
      <c r="O156" s="1082"/>
      <c r="P156" s="1010"/>
      <c r="Q156" s="1051"/>
      <c r="R156" s="1013"/>
      <c r="S156" s="1157"/>
      <c r="T156" s="1013"/>
      <c r="U156" s="1157"/>
      <c r="V156" s="1013"/>
      <c r="W156" s="1157"/>
      <c r="X156" s="1169"/>
      <c r="Y156" s="1157"/>
      <c r="Z156" s="1157"/>
      <c r="AA156" s="1039"/>
      <c r="AB156" s="150">
        <v>4</v>
      </c>
      <c r="AC156" s="178"/>
      <c r="AD156" s="178"/>
      <c r="AE156" s="149"/>
      <c r="AF156" s="145" t="str">
        <f t="shared" si="31"/>
        <v/>
      </c>
      <c r="AG156" s="151"/>
      <c r="AH156" s="146" t="str">
        <f t="shared" si="32"/>
        <v/>
      </c>
      <c r="AI156" s="151"/>
      <c r="AJ156" s="146" t="str">
        <f t="shared" si="33"/>
        <v/>
      </c>
      <c r="AK156" s="147" t="str">
        <f t="shared" si="34"/>
        <v/>
      </c>
      <c r="AL156" s="152" t="str">
        <f>IFERROR(IF(AND(AF155="Probabilidad",AF156="Probabilidad"),(AL155-(+AL155*AK156)),IF(AND(AF155="Impacto",AF156="Probabilidad"),(AL154-(+AL154*AK156)),IF(AF156="Impacto",AL155,""))),"")</f>
        <v/>
      </c>
      <c r="AM156" s="152" t="str">
        <f>IFERROR(IF(AND(AF155="Impacto",AF156="Impacto"),(AM155-(+AM155*AK156)),IF(AND(AF155="Probabilidad",AF156="Impacto"),(AM154-(+AM154*AK156)),IF(AF156="Probabilidad",AM155,""))),"")</f>
        <v/>
      </c>
      <c r="AN156" s="153"/>
      <c r="AO156" s="153"/>
      <c r="AP156" s="153"/>
      <c r="AQ156" s="153"/>
      <c r="AR156" s="1013"/>
      <c r="AS156" s="1148"/>
      <c r="AT156" s="1148"/>
      <c r="AU156" s="1039"/>
      <c r="AV156" s="1148"/>
      <c r="AW156" s="1148"/>
      <c r="AX156" s="1039"/>
      <c r="AY156" s="1039"/>
      <c r="AZ156" s="1039"/>
      <c r="BA156" s="1013"/>
      <c r="BB156" s="177"/>
      <c r="BC156" s="130"/>
      <c r="BD156" s="173" t="str">
        <f t="shared" si="35"/>
        <v/>
      </c>
      <c r="BE156" s="149"/>
      <c r="BF156" s="149"/>
      <c r="BG156" s="149"/>
      <c r="BH156" s="149"/>
      <c r="BI156" s="130"/>
      <c r="BJ156" s="130"/>
      <c r="BK156" s="130"/>
      <c r="BL156" s="130"/>
      <c r="BM156" s="155"/>
      <c r="BN156" s="155"/>
      <c r="BO156" s="155"/>
      <c r="BP156" s="155"/>
      <c r="BQ156" s="156"/>
      <c r="BR156" s="157"/>
      <c r="BS156" s="304"/>
      <c r="BT156" s="149"/>
      <c r="BU156" s="1051"/>
      <c r="BV156" s="1076"/>
      <c r="BW156" s="1076"/>
      <c r="BX156" s="1076"/>
      <c r="BY156" s="1171"/>
      <c r="BZ156" s="1406"/>
    </row>
    <row r="157" spans="1:78" ht="16" x14ac:dyDescent="0.2">
      <c r="A157" s="1166"/>
      <c r="B157" s="1160"/>
      <c r="C157" s="1163"/>
      <c r="D157" s="1004"/>
      <c r="E157" s="1004"/>
      <c r="F157" s="1151"/>
      <c r="G157" s="1154"/>
      <c r="H157" s="1013"/>
      <c r="I157" s="1013"/>
      <c r="J157" s="1019"/>
      <c r="K157" s="1013"/>
      <c r="L157" s="1082"/>
      <c r="M157" s="1169"/>
      <c r="N157" s="1082"/>
      <c r="O157" s="1082"/>
      <c r="P157" s="1010"/>
      <c r="Q157" s="1051"/>
      <c r="R157" s="1013"/>
      <c r="S157" s="1157"/>
      <c r="T157" s="1013"/>
      <c r="U157" s="1157"/>
      <c r="V157" s="1013"/>
      <c r="W157" s="1157"/>
      <c r="X157" s="1169"/>
      <c r="Y157" s="1157"/>
      <c r="Z157" s="1157"/>
      <c r="AA157" s="1039"/>
      <c r="AB157" s="150">
        <v>5</v>
      </c>
      <c r="AC157" s="179"/>
      <c r="AD157" s="179"/>
      <c r="AE157" s="28"/>
      <c r="AF157" s="145" t="str">
        <f t="shared" si="31"/>
        <v/>
      </c>
      <c r="AG157" s="151"/>
      <c r="AH157" s="146" t="str">
        <f t="shared" si="32"/>
        <v/>
      </c>
      <c r="AI157" s="151"/>
      <c r="AJ157" s="146" t="str">
        <f t="shared" si="33"/>
        <v/>
      </c>
      <c r="AK157" s="147" t="str">
        <f t="shared" si="34"/>
        <v/>
      </c>
      <c r="AL157" s="152" t="str">
        <f>IFERROR(IF(AND(AF156="Probabilidad",AF157="Probabilidad"),(AL156-(+AL156*AK157)),IF(AND(AF156="Impacto",AF157="Probabilidad"),(AL155-(+AL155*AK157)),IF(AF157="Impacto",AL156,""))),"")</f>
        <v/>
      </c>
      <c r="AM157" s="152" t="str">
        <f>IFERROR(IF(AND(AF156="Impacto",AF157="Impacto"),(AM156-(+AM156*AK157)),IF(AND(AF156="Probabilidad",AF157="Impacto"),(AM155-(+AM155*AK157)),IF(AF157="Probabilidad",AM156,""))),"")</f>
        <v/>
      </c>
      <c r="AN157" s="153"/>
      <c r="AO157" s="153"/>
      <c r="AP157" s="153"/>
      <c r="AQ157" s="153"/>
      <c r="AR157" s="1013"/>
      <c r="AS157" s="1148"/>
      <c r="AT157" s="1148"/>
      <c r="AU157" s="1039"/>
      <c r="AV157" s="1148"/>
      <c r="AW157" s="1148"/>
      <c r="AX157" s="1039"/>
      <c r="AY157" s="1039"/>
      <c r="AZ157" s="1039"/>
      <c r="BA157" s="1013"/>
      <c r="BB157" s="177"/>
      <c r="BC157" s="130"/>
      <c r="BD157" s="173" t="str">
        <f t="shared" si="35"/>
        <v/>
      </c>
      <c r="BE157" s="149"/>
      <c r="BF157" s="149"/>
      <c r="BG157" s="149"/>
      <c r="BH157" s="149"/>
      <c r="BI157" s="130"/>
      <c r="BJ157" s="130"/>
      <c r="BK157" s="130"/>
      <c r="BL157" s="130"/>
      <c r="BM157" s="155"/>
      <c r="BN157" s="155"/>
      <c r="BO157" s="155"/>
      <c r="BP157" s="155"/>
      <c r="BQ157" s="156"/>
      <c r="BR157" s="157"/>
      <c r="BS157" s="304"/>
      <c r="BT157" s="149"/>
      <c r="BU157" s="1051"/>
      <c r="BV157" s="1076"/>
      <c r="BW157" s="1076"/>
      <c r="BX157" s="1076"/>
      <c r="BY157" s="1171"/>
      <c r="BZ157" s="1406"/>
    </row>
    <row r="158" spans="1:78" ht="17" thickBot="1" x14ac:dyDescent="0.25">
      <c r="A158" s="1167"/>
      <c r="B158" s="1161"/>
      <c r="C158" s="1164"/>
      <c r="D158" s="1005"/>
      <c r="E158" s="1005"/>
      <c r="F158" s="1152"/>
      <c r="G158" s="1155"/>
      <c r="H158" s="1014"/>
      <c r="I158" s="1014"/>
      <c r="J158" s="1020"/>
      <c r="K158" s="1014"/>
      <c r="L158" s="1083"/>
      <c r="M158" s="1170"/>
      <c r="N158" s="1083"/>
      <c r="O158" s="1083"/>
      <c r="P158" s="1011"/>
      <c r="Q158" s="1052"/>
      <c r="R158" s="1014"/>
      <c r="S158" s="1158"/>
      <c r="T158" s="1014"/>
      <c r="U158" s="1158"/>
      <c r="V158" s="1014"/>
      <c r="W158" s="1158"/>
      <c r="X158" s="1170"/>
      <c r="Y158" s="1158"/>
      <c r="Z158" s="1158"/>
      <c r="AA158" s="1040"/>
      <c r="AB158" s="162">
        <v>6</v>
      </c>
      <c r="AC158" s="160"/>
      <c r="AD158" s="160"/>
      <c r="AE158" s="160"/>
      <c r="AF158" s="175" t="str">
        <f t="shared" si="31"/>
        <v/>
      </c>
      <c r="AG158" s="163"/>
      <c r="AH158" s="161" t="str">
        <f t="shared" si="32"/>
        <v/>
      </c>
      <c r="AI158" s="163"/>
      <c r="AJ158" s="161" t="str">
        <f t="shared" si="33"/>
        <v/>
      </c>
      <c r="AK158" s="164" t="str">
        <f t="shared" si="34"/>
        <v/>
      </c>
      <c r="AL158" s="220" t="str">
        <f>IFERROR(IF(AND(AF157="Probabilidad",AF158="Probabilidad"),(AL157-(+AL157*AK158)),IF(AND(AF157="Impacto",AF158="Probabilidad"),(AL156-(+AL156*AK158)),IF(AF158="Impacto",AL157,""))),"")</f>
        <v/>
      </c>
      <c r="AM158" s="220" t="str">
        <f>IFERROR(IF(AND(AF157="Impacto",AF158="Impacto"),(AM157-(+AM157*AK158)),IF(AND(AF157="Probabilidad",AF158="Impacto"),(AM156-(+AM156*AK158)),IF(AF158="Probabilidad",AM157,""))),"")</f>
        <v/>
      </c>
      <c r="AN158" s="221"/>
      <c r="AO158" s="221"/>
      <c r="AP158" s="221"/>
      <c r="AQ158" s="221"/>
      <c r="AR158" s="1014"/>
      <c r="AS158" s="1149"/>
      <c r="AT158" s="1149"/>
      <c r="AU158" s="1040"/>
      <c r="AV158" s="1149"/>
      <c r="AW158" s="1149"/>
      <c r="AX158" s="1040"/>
      <c r="AY158" s="1040"/>
      <c r="AZ158" s="1040"/>
      <c r="BA158" s="1014"/>
      <c r="BB158" s="310"/>
      <c r="BC158" s="167"/>
      <c r="BD158" s="176" t="str">
        <f t="shared" si="35"/>
        <v/>
      </c>
      <c r="BE158" s="160"/>
      <c r="BF158" s="160"/>
      <c r="BG158" s="160"/>
      <c r="BH158" s="160"/>
      <c r="BI158" s="167"/>
      <c r="BJ158" s="167"/>
      <c r="BK158" s="167"/>
      <c r="BL158" s="167"/>
      <c r="BM158" s="168"/>
      <c r="BN158" s="168"/>
      <c r="BO158" s="168"/>
      <c r="BP158" s="168"/>
      <c r="BQ158" s="169"/>
      <c r="BR158" s="170"/>
      <c r="BS158" s="711"/>
      <c r="BT158" s="160"/>
      <c r="BU158" s="1052"/>
      <c r="BV158" s="1076"/>
      <c r="BW158" s="1076"/>
      <c r="BX158" s="1076"/>
      <c r="BY158" s="1172"/>
      <c r="BZ158" s="1407"/>
    </row>
    <row r="159" spans="1:78" ht="163.5" customHeight="1" x14ac:dyDescent="0.2">
      <c r="A159" s="1165" t="s">
        <v>1096</v>
      </c>
      <c r="B159" s="1159" t="s">
        <v>207</v>
      </c>
      <c r="C159" s="1162" t="s">
        <v>1097</v>
      </c>
      <c r="D159" s="1003" t="s">
        <v>2388</v>
      </c>
      <c r="E159" s="1003" t="s">
        <v>1098</v>
      </c>
      <c r="F159" s="1150">
        <v>1</v>
      </c>
      <c r="G159" s="1153" t="s">
        <v>1099</v>
      </c>
      <c r="H159" s="1012"/>
      <c r="I159" s="1012"/>
      <c r="J159" s="1018" t="s">
        <v>2622</v>
      </c>
      <c r="K159" s="1012" t="s">
        <v>313</v>
      </c>
      <c r="L159" s="1009" t="s">
        <v>314</v>
      </c>
      <c r="M159" s="1168" t="s">
        <v>2623</v>
      </c>
      <c r="N159" s="1081"/>
      <c r="O159" s="1081"/>
      <c r="P159" s="1153"/>
      <c r="Q159" s="1050"/>
      <c r="R159" s="1012" t="s">
        <v>217</v>
      </c>
      <c r="S159" s="1156">
        <f>IF(R159="Muy Alta",100%,IF(R159="Alta",80%,IF(R159="Media",60%,IF(R159="Baja",40%,IF(R159="Muy Baja",20%,"")))))</f>
        <v>0.6</v>
      </c>
      <c r="T159" s="1012"/>
      <c r="U159" s="1156" t="str">
        <f>IF(T159="Catastrófico",100%,IF(T159="Mayor",80%,IF(T159="Moderado",60%,IF(T159="Menor",40%,IF(T159="Leve",20%,"")))))</f>
        <v/>
      </c>
      <c r="V159" s="1012" t="s">
        <v>218</v>
      </c>
      <c r="W159" s="1156">
        <f>IF(V159="Catastrófico",100%,IF(V159="Mayor",80%,IF(V159="Moderado",60%,IF(V159="Menor",40%,IF(V159="Leve",20%,"")))))</f>
        <v>0.6</v>
      </c>
      <c r="X159" s="1168" t="str">
        <f>IF(Y159=100%,"Catastrófico",IF(Y159=80%,"Mayor",IF(Y159=60%,"Moderado",IF(Y159=40%,"Menor",IF(Y159=20%,"Leve","")))))</f>
        <v>Moderado</v>
      </c>
      <c r="Y159" s="1156">
        <f>IF(AND(U159="",W159=""),"",MAX(U159,W159))</f>
        <v>0.6</v>
      </c>
      <c r="Z159" s="1156" t="str">
        <f>CONCATENATE(R159,X159)</f>
        <v>MediaModerado</v>
      </c>
      <c r="AA159" s="1038" t="str">
        <f>IF(Z159="Muy AltaLeve","Alto",IF(Z159="Muy AltaMenor","Alto",IF(Z159="Muy AltaModerado","Alto",IF(Z159="Muy AltaMayor","Alto",IF(Z159="Muy AltaCatastrófico","Extremo",IF(Z159="AltaLeve","Moderado",IF(Z159="AltaMenor","Moderado",IF(Z159="AltaModerado","Alto",IF(Z159="AltaMayor","Alto",IF(Z159="AltaCatastrófico","Extremo",IF(Z159="MediaLeve","Moderado",IF(Z159="MediaMenor","Moderado",IF(Z159="MediaModerado","Moderado",IF(Z159="MediaMayor","Alto",IF(Z159="MediaCatastrófico","Extremo",IF(Z159="BajaLeve","Bajo",IF(Z159="BajaMenor","Moderado",IF(Z159="BajaModerado","Moderado",IF(Z159="BajaMayor","Alto",IF(Z159="BajaCatastrófico","Extremo",IF(Z159="Muy BajaLeve","Bajo",IF(Z159="Muy BajaMenor","Bajo",IF(Z159="Muy BajaModerado","Moderado",IF(Z159="Muy BajaMayor","Alto",IF(Z159="Muy BajaCatastrófico","Extremo","")))))))))))))))))))))))))</f>
        <v>Moderado</v>
      </c>
      <c r="AB159" s="97">
        <v>1</v>
      </c>
      <c r="AC159" s="302" t="s">
        <v>2624</v>
      </c>
      <c r="AD159" s="449" t="s">
        <v>2625</v>
      </c>
      <c r="AE159" s="302" t="s">
        <v>2626</v>
      </c>
      <c r="AF159" s="99" t="str">
        <f t="shared" si="31"/>
        <v>Probabilidad</v>
      </c>
      <c r="AG159" s="10" t="s">
        <v>221</v>
      </c>
      <c r="AH159" s="14">
        <f t="shared" si="32"/>
        <v>0.25</v>
      </c>
      <c r="AI159" s="10" t="s">
        <v>222</v>
      </c>
      <c r="AJ159" s="14">
        <f t="shared" si="33"/>
        <v>0.15</v>
      </c>
      <c r="AK159" s="101">
        <f t="shared" si="34"/>
        <v>0.4</v>
      </c>
      <c r="AL159" s="100">
        <f>IFERROR(IF(AF159="Probabilidad",(S159-(+S159*AK159)),IF(AF159="Impacto",S159,"")),"")</f>
        <v>0.36</v>
      </c>
      <c r="AM159" s="100">
        <f>IFERROR(IF(AF159="Impacto",(Y159-(+Y159*AK159)),IF(AF159="Probabilidad",Y159,"")),"")</f>
        <v>0.6</v>
      </c>
      <c r="AN159" s="50" t="s">
        <v>223</v>
      </c>
      <c r="AO159" s="50" t="s">
        <v>240</v>
      </c>
      <c r="AP159" s="50" t="s">
        <v>225</v>
      </c>
      <c r="AQ159" s="50" t="s">
        <v>226</v>
      </c>
      <c r="AR159" s="1012" t="s">
        <v>2414</v>
      </c>
      <c r="AS159" s="1147">
        <f>S159</f>
        <v>0.6</v>
      </c>
      <c r="AT159" s="1147">
        <f>IF(AL159="","",MIN(AL159:AL164))</f>
        <v>2.7993599999999997E-2</v>
      </c>
      <c r="AU159" s="1038" t="str">
        <f>IFERROR(IF(AT159="","",IF(AT159&lt;=0.2,"Muy Baja",IF(AT159&lt;=0.4,"Baja",IF(AT159&lt;=0.6,"Media",IF(AT159&lt;=0.8,"Alta","Muy Alta"))))),"")</f>
        <v>Muy Baja</v>
      </c>
      <c r="AV159" s="1147">
        <f>Y159</f>
        <v>0.6</v>
      </c>
      <c r="AW159" s="1147">
        <f>IF(AM159="","",MIN(AM159:AM164))</f>
        <v>0.6</v>
      </c>
      <c r="AX159" s="1038" t="str">
        <f>IFERROR(IF(AW159="","",IF(AW159&lt;=0.2,"Leve",IF(AW159&lt;=0.4,"Menor",IF(AW159&lt;=0.6,"Moderado",IF(AW159&lt;=0.8,"Mayor","Catastrófico"))))),"")</f>
        <v>Moderado</v>
      </c>
      <c r="AY159" s="1038" t="str">
        <f>AA159</f>
        <v>Moderado</v>
      </c>
      <c r="AZ159" s="1038" t="str">
        <f>IFERROR(IF(OR(AND(AU159="Muy Baja",AX159="Leve"),AND(AU159="Muy Baja",AX159="Menor"),AND(AU159="Baja",AX159="Leve")),"Bajo",IF(OR(AND(AU159="Muy baja",AX159="Moderado"),AND(AU159="Baja",AX159="Menor"),AND(AU159="Baja",AX159="Moderado"),AND(AU159="Media",AX159="Leve"),AND(AU159="Media",AX159="Menor"),AND(AU159="Media",AX159="Moderado"),AND(AU159="Alta",AX159="Leve"),AND(AU159="Alta",AX159="Menor")),"Moderado",IF(OR(AND(AU159="Muy Baja",AX159="Mayor"),AND(AU159="Baja",AX159="Mayor"),AND(AU159="Media",AX159="Mayor"),AND(AU159="Alta",AX159="Moderado"),AND(AU159="Alta",AX159="Mayor"),AND(AU159="Muy Alta",AX159="Leve"),AND(AU159="Muy Alta",AX159="Menor"),AND(AU159="Muy Alta",AX159="Moderado"),AND(AU159="Muy Alta",AX159="Mayor")),"Alto",IF(OR(AND(AU159="Muy Baja",AX159="Catastrófico"),AND(AU159="Baja",AX159="Catastrófico"),AND(AU159="Media",AX159="Catastrófico"),AND(AU159="Alta",AX159="Catastrófico"),AND(AU159="Muy Alta",AX159="Catastrófico")),"Extremo","")))),"")</f>
        <v>Moderado</v>
      </c>
      <c r="BA159" s="1012" t="s">
        <v>228</v>
      </c>
      <c r="BB159" s="450" t="s">
        <v>2627</v>
      </c>
      <c r="BC159" s="308" t="s">
        <v>2628</v>
      </c>
      <c r="BD159" s="103">
        <f t="shared" si="35"/>
        <v>4</v>
      </c>
      <c r="BE159" s="9">
        <v>1</v>
      </c>
      <c r="BF159" s="9">
        <v>1</v>
      </c>
      <c r="BG159" s="9">
        <v>1</v>
      </c>
      <c r="BH159" s="9">
        <v>1</v>
      </c>
      <c r="BI159" s="46" t="s">
        <v>2629</v>
      </c>
      <c r="BJ159" s="46" t="s">
        <v>2630</v>
      </c>
      <c r="BK159" s="46"/>
      <c r="BL159" s="46"/>
      <c r="BM159" s="732"/>
      <c r="BN159" s="48"/>
      <c r="BO159" s="48"/>
      <c r="BP159" s="48"/>
      <c r="BQ159" s="104"/>
      <c r="BR159" s="128"/>
      <c r="BS159" s="710"/>
      <c r="BT159" s="447"/>
      <c r="BU159" s="1050"/>
      <c r="BV159" s="1190"/>
      <c r="BW159" s="1009"/>
      <c r="BX159" s="1009"/>
      <c r="BY159" s="997"/>
      <c r="BZ159" s="997"/>
    </row>
    <row r="160" spans="1:78" ht="133.5" customHeight="1" x14ac:dyDescent="0.2">
      <c r="A160" s="1166"/>
      <c r="B160" s="1160"/>
      <c r="C160" s="1163"/>
      <c r="D160" s="1004"/>
      <c r="E160" s="1004"/>
      <c r="F160" s="1151"/>
      <c r="G160" s="1154"/>
      <c r="H160" s="1013"/>
      <c r="I160" s="1013"/>
      <c r="J160" s="1019"/>
      <c r="K160" s="1013"/>
      <c r="L160" s="1010"/>
      <c r="M160" s="1169"/>
      <c r="N160" s="1082"/>
      <c r="O160" s="1082"/>
      <c r="P160" s="1154"/>
      <c r="Q160" s="1051"/>
      <c r="R160" s="1013"/>
      <c r="S160" s="1157"/>
      <c r="T160" s="1013"/>
      <c r="U160" s="1157"/>
      <c r="V160" s="1013"/>
      <c r="W160" s="1157"/>
      <c r="X160" s="1169"/>
      <c r="Y160" s="1157"/>
      <c r="Z160" s="1157"/>
      <c r="AA160" s="1039"/>
      <c r="AB160" s="150">
        <v>2</v>
      </c>
      <c r="AC160" s="131" t="s">
        <v>2631</v>
      </c>
      <c r="AD160" s="230" t="s">
        <v>2625</v>
      </c>
      <c r="AE160" s="131" t="s">
        <v>2632</v>
      </c>
      <c r="AF160" s="145" t="str">
        <f t="shared" si="31"/>
        <v>Probabilidad</v>
      </c>
      <c r="AG160" s="151" t="s">
        <v>221</v>
      </c>
      <c r="AH160" s="146">
        <f t="shared" si="32"/>
        <v>0.25</v>
      </c>
      <c r="AI160" s="151" t="s">
        <v>222</v>
      </c>
      <c r="AJ160" s="146">
        <f t="shared" si="33"/>
        <v>0.15</v>
      </c>
      <c r="AK160" s="147">
        <f t="shared" si="34"/>
        <v>0.4</v>
      </c>
      <c r="AL160" s="152">
        <f>IFERROR(IF(AND(AF159="Probabilidad",AF160="Probabilidad"),(AL159-(+AL159*AK160)),IF(AF160="Probabilidad",(S159-(+S159*AK160)),IF(AF160="Impacto",AL159,""))),"")</f>
        <v>0.216</v>
      </c>
      <c r="AM160" s="152">
        <f>IFERROR(IF(AND(AF159="Impacto",AF160="Impacto"),(AM159-(+AM159*AK160)),IF(AF160="Impacto",(Y159-(+Y159*AK160)),IF(AF160="Probabilidad",AM159,""))),"")</f>
        <v>0.6</v>
      </c>
      <c r="AN160" s="153" t="s">
        <v>223</v>
      </c>
      <c r="AO160" s="153" t="s">
        <v>291</v>
      </c>
      <c r="AP160" s="153" t="s">
        <v>225</v>
      </c>
      <c r="AQ160" s="153" t="s">
        <v>226</v>
      </c>
      <c r="AR160" s="1013"/>
      <c r="AS160" s="1148"/>
      <c r="AT160" s="1148"/>
      <c r="AU160" s="1039"/>
      <c r="AV160" s="1148"/>
      <c r="AW160" s="1148"/>
      <c r="AX160" s="1039"/>
      <c r="AY160" s="1039"/>
      <c r="AZ160" s="1039"/>
      <c r="BA160" s="1013"/>
      <c r="BB160" s="129" t="s">
        <v>2633</v>
      </c>
      <c r="BC160" s="130" t="s">
        <v>2634</v>
      </c>
      <c r="BD160" s="173">
        <f t="shared" si="35"/>
        <v>12</v>
      </c>
      <c r="BE160" s="149">
        <v>3</v>
      </c>
      <c r="BF160" s="149">
        <v>3</v>
      </c>
      <c r="BG160" s="149">
        <v>3</v>
      </c>
      <c r="BH160" s="149">
        <v>3</v>
      </c>
      <c r="BI160" s="130" t="s">
        <v>2629</v>
      </c>
      <c r="BJ160" s="130" t="s">
        <v>2630</v>
      </c>
      <c r="BK160" s="130"/>
      <c r="BL160" s="130"/>
      <c r="BM160" s="722"/>
      <c r="BN160" s="155"/>
      <c r="BO160" s="155"/>
      <c r="BP160" s="155"/>
      <c r="BQ160" s="156"/>
      <c r="BR160" s="157"/>
      <c r="BS160" s="304"/>
      <c r="BT160" s="185"/>
      <c r="BU160" s="1051"/>
      <c r="BV160" s="1010"/>
      <c r="BW160" s="1010"/>
      <c r="BX160" s="1010"/>
      <c r="BY160" s="1171"/>
      <c r="BZ160" s="1171"/>
    </row>
    <row r="161" spans="1:78" ht="124.5" customHeight="1" x14ac:dyDescent="0.2">
      <c r="A161" s="1166"/>
      <c r="B161" s="1160"/>
      <c r="C161" s="1163"/>
      <c r="D161" s="1004"/>
      <c r="E161" s="1004"/>
      <c r="F161" s="1151"/>
      <c r="G161" s="1154"/>
      <c r="H161" s="1013"/>
      <c r="I161" s="1013"/>
      <c r="J161" s="1019"/>
      <c r="K161" s="1013"/>
      <c r="L161" s="1010"/>
      <c r="M161" s="1169"/>
      <c r="N161" s="1082"/>
      <c r="O161" s="1082"/>
      <c r="P161" s="1154"/>
      <c r="Q161" s="1051"/>
      <c r="R161" s="1013"/>
      <c r="S161" s="1157"/>
      <c r="T161" s="1013"/>
      <c r="U161" s="1157"/>
      <c r="V161" s="1013"/>
      <c r="W161" s="1157"/>
      <c r="X161" s="1169"/>
      <c r="Y161" s="1157"/>
      <c r="Z161" s="1157"/>
      <c r="AA161" s="1039"/>
      <c r="AB161" s="150">
        <v>3</v>
      </c>
      <c r="AC161" s="131" t="s">
        <v>2635</v>
      </c>
      <c r="AD161" s="230" t="s">
        <v>2625</v>
      </c>
      <c r="AE161" s="149" t="s">
        <v>2632</v>
      </c>
      <c r="AF161" s="145" t="str">
        <f t="shared" si="31"/>
        <v>Probabilidad</v>
      </c>
      <c r="AG161" s="151" t="s">
        <v>221</v>
      </c>
      <c r="AH161" s="146">
        <f t="shared" si="32"/>
        <v>0.25</v>
      </c>
      <c r="AI161" s="151" t="s">
        <v>222</v>
      </c>
      <c r="AJ161" s="146">
        <f t="shared" si="33"/>
        <v>0.15</v>
      </c>
      <c r="AK161" s="147">
        <f t="shared" si="34"/>
        <v>0.4</v>
      </c>
      <c r="AL161" s="152">
        <f>IFERROR(IF(AND(AF160="Probabilidad",AF161="Probabilidad"),(AL160-(+AL160*AK161)),IF(AND(AF160="Impacto",AF161="Probabilidad"),(AL159-(+AL159*AK161)),IF(AF161="Impacto",AL160,""))),"")</f>
        <v>0.12959999999999999</v>
      </c>
      <c r="AM161" s="152">
        <f>IFERROR(IF(AND(AF160="Impacto",AF161="Impacto"),(AM160-(+AM160*AK161)),IF(AND(AF160="Probabilidad",AF161="Impacto"),(AM159-(+AM159*AK161)),IF(AF161="Probabilidad",AM160,""))),"")</f>
        <v>0.6</v>
      </c>
      <c r="AN161" s="153" t="s">
        <v>223</v>
      </c>
      <c r="AO161" s="153" t="s">
        <v>291</v>
      </c>
      <c r="AP161" s="153" t="s">
        <v>225</v>
      </c>
      <c r="AQ161" s="153" t="s">
        <v>226</v>
      </c>
      <c r="AR161" s="1013"/>
      <c r="AS161" s="1148"/>
      <c r="AT161" s="1148"/>
      <c r="AU161" s="1039"/>
      <c r="AV161" s="1148"/>
      <c r="AW161" s="1148"/>
      <c r="AX161" s="1039"/>
      <c r="AY161" s="1039"/>
      <c r="AZ161" s="1039"/>
      <c r="BA161" s="1013"/>
      <c r="BB161" s="290"/>
      <c r="BC161" s="235"/>
      <c r="BD161" s="173" t="str">
        <f t="shared" si="35"/>
        <v/>
      </c>
      <c r="BE161" s="149"/>
      <c r="BF161" s="149"/>
      <c r="BG161" s="149"/>
      <c r="BH161" s="149"/>
      <c r="BI161" s="130"/>
      <c r="BJ161" s="130"/>
      <c r="BK161" s="130"/>
      <c r="BL161" s="130"/>
      <c r="BM161" s="155"/>
      <c r="BN161" s="155"/>
      <c r="BO161" s="155"/>
      <c r="BP161" s="155"/>
      <c r="BQ161" s="156"/>
      <c r="BR161" s="157"/>
      <c r="BS161" s="304"/>
      <c r="BT161" s="551"/>
      <c r="BU161" s="1051"/>
      <c r="BV161" s="1010"/>
      <c r="BW161" s="1010"/>
      <c r="BX161" s="1010"/>
      <c r="BY161" s="1171"/>
      <c r="BZ161" s="1171"/>
    </row>
    <row r="162" spans="1:78" ht="148.5" customHeight="1" x14ac:dyDescent="0.2">
      <c r="A162" s="1166"/>
      <c r="B162" s="1160"/>
      <c r="C162" s="1163"/>
      <c r="D162" s="1004"/>
      <c r="E162" s="1004"/>
      <c r="F162" s="1151"/>
      <c r="G162" s="1154"/>
      <c r="H162" s="1013"/>
      <c r="I162" s="1013"/>
      <c r="J162" s="1019"/>
      <c r="K162" s="1013"/>
      <c r="L162" s="1010"/>
      <c r="M162" s="1169"/>
      <c r="N162" s="1082"/>
      <c r="O162" s="1082"/>
      <c r="P162" s="1154"/>
      <c r="Q162" s="1051"/>
      <c r="R162" s="1013"/>
      <c r="S162" s="1157"/>
      <c r="T162" s="1013"/>
      <c r="U162" s="1157"/>
      <c r="V162" s="1013"/>
      <c r="W162" s="1157"/>
      <c r="X162" s="1169"/>
      <c r="Y162" s="1157"/>
      <c r="Z162" s="1157"/>
      <c r="AA162" s="1039"/>
      <c r="AB162" s="150">
        <v>4</v>
      </c>
      <c r="AC162" s="131" t="s">
        <v>2636</v>
      </c>
      <c r="AD162" s="230" t="s">
        <v>2625</v>
      </c>
      <c r="AE162" s="149" t="s">
        <v>2637</v>
      </c>
      <c r="AF162" s="145" t="str">
        <f t="shared" si="31"/>
        <v>Probabilidad</v>
      </c>
      <c r="AG162" s="151" t="s">
        <v>221</v>
      </c>
      <c r="AH162" s="146">
        <f t="shared" si="32"/>
        <v>0.25</v>
      </c>
      <c r="AI162" s="151" t="s">
        <v>222</v>
      </c>
      <c r="AJ162" s="146">
        <f t="shared" si="33"/>
        <v>0.15</v>
      </c>
      <c r="AK162" s="147">
        <f t="shared" si="34"/>
        <v>0.4</v>
      </c>
      <c r="AL162" s="152">
        <f>IFERROR(IF(AND(AF161="Probabilidad",AF162="Probabilidad"),(AL161-(+AL161*AK162)),IF(AND(AF161="Impacto",AF162="Probabilidad"),(AL160-(+AL160*AK162)),IF(AF162="Impacto",AL161,""))),"")</f>
        <v>7.7759999999999996E-2</v>
      </c>
      <c r="AM162" s="152">
        <f>IFERROR(IF(AND(AF161="Impacto",AF162="Impacto"),(AM161-(+AM161*AK162)),IF(AND(AF161="Probabilidad",AF162="Impacto"),(AM160-(+AM160*AK162)),IF(AF162="Probabilidad",AM161,""))),"")</f>
        <v>0.6</v>
      </c>
      <c r="AN162" s="153" t="s">
        <v>223</v>
      </c>
      <c r="AO162" s="153" t="s">
        <v>291</v>
      </c>
      <c r="AP162" s="153" t="s">
        <v>225</v>
      </c>
      <c r="AQ162" s="153" t="s">
        <v>226</v>
      </c>
      <c r="AR162" s="1013"/>
      <c r="AS162" s="1148"/>
      <c r="AT162" s="1148"/>
      <c r="AU162" s="1039"/>
      <c r="AV162" s="1148"/>
      <c r="AW162" s="1148"/>
      <c r="AX162" s="1039"/>
      <c r="AY162" s="1039"/>
      <c r="AZ162" s="1039"/>
      <c r="BA162" s="1013"/>
      <c r="BB162" s="177"/>
      <c r="BC162" s="130"/>
      <c r="BD162" s="173" t="str">
        <f t="shared" si="35"/>
        <v/>
      </c>
      <c r="BE162" s="149"/>
      <c r="BF162" s="149"/>
      <c r="BG162" s="149"/>
      <c r="BH162" s="149"/>
      <c r="BI162" s="130"/>
      <c r="BJ162" s="130"/>
      <c r="BK162" s="130"/>
      <c r="BL162" s="130"/>
      <c r="BM162" s="155"/>
      <c r="BN162" s="155"/>
      <c r="BO162" s="155"/>
      <c r="BP162" s="155"/>
      <c r="BQ162" s="156"/>
      <c r="BR162" s="157"/>
      <c r="BS162" s="304"/>
      <c r="BT162" s="348"/>
      <c r="BU162" s="1051"/>
      <c r="BV162" s="1010"/>
      <c r="BW162" s="1010"/>
      <c r="BX162" s="1010"/>
      <c r="BY162" s="1171"/>
      <c r="BZ162" s="1171"/>
    </row>
    <row r="163" spans="1:78" ht="144.75" customHeight="1" x14ac:dyDescent="0.2">
      <c r="A163" s="1166"/>
      <c r="B163" s="1160"/>
      <c r="C163" s="1163"/>
      <c r="D163" s="1004"/>
      <c r="E163" s="1004"/>
      <c r="F163" s="1151"/>
      <c r="G163" s="1154"/>
      <c r="H163" s="1013"/>
      <c r="I163" s="1013"/>
      <c r="J163" s="1019"/>
      <c r="K163" s="1013"/>
      <c r="L163" s="1010"/>
      <c r="M163" s="1169"/>
      <c r="N163" s="1082"/>
      <c r="O163" s="1082"/>
      <c r="P163" s="1154"/>
      <c r="Q163" s="1051"/>
      <c r="R163" s="1013"/>
      <c r="S163" s="1157"/>
      <c r="T163" s="1013"/>
      <c r="U163" s="1157"/>
      <c r="V163" s="1013"/>
      <c r="W163" s="1157"/>
      <c r="X163" s="1169"/>
      <c r="Y163" s="1157"/>
      <c r="Z163" s="1157"/>
      <c r="AA163" s="1039"/>
      <c r="AB163" s="150">
        <v>5</v>
      </c>
      <c r="AC163" s="131" t="s">
        <v>2638</v>
      </c>
      <c r="AD163" s="230" t="s">
        <v>2625</v>
      </c>
      <c r="AE163" s="149" t="s">
        <v>2639</v>
      </c>
      <c r="AF163" s="145" t="str">
        <f t="shared" si="31"/>
        <v>Probabilidad</v>
      </c>
      <c r="AG163" s="151" t="s">
        <v>221</v>
      </c>
      <c r="AH163" s="146">
        <f t="shared" si="32"/>
        <v>0.25</v>
      </c>
      <c r="AI163" s="151" t="s">
        <v>222</v>
      </c>
      <c r="AJ163" s="146">
        <f t="shared" si="33"/>
        <v>0.15</v>
      </c>
      <c r="AK163" s="147">
        <f t="shared" si="34"/>
        <v>0.4</v>
      </c>
      <c r="AL163" s="152">
        <f>IFERROR(IF(AND(AF162="Probabilidad",AF163="Probabilidad"),(AL162-(+AL162*AK163)),IF(AND(AF162="Impacto",AF163="Probabilidad"),(AL161-(+AL161*AK163)),IF(AF163="Impacto",AL162,""))),"")</f>
        <v>4.6655999999999996E-2</v>
      </c>
      <c r="AM163" s="152">
        <f>IFERROR(IF(AND(AF162="Impacto",AF163="Impacto"),(AM162-(+AM162*AK163)),IF(AND(AF162="Probabilidad",AF163="Impacto"),(AM161-(+AM161*AK163)),IF(AF163="Probabilidad",AM162,""))),"")</f>
        <v>0.6</v>
      </c>
      <c r="AN163" s="153" t="s">
        <v>223</v>
      </c>
      <c r="AO163" s="153" t="s">
        <v>291</v>
      </c>
      <c r="AP163" s="153" t="s">
        <v>225</v>
      </c>
      <c r="AQ163" s="153" t="s">
        <v>226</v>
      </c>
      <c r="AR163" s="1013"/>
      <c r="AS163" s="1148"/>
      <c r="AT163" s="1148"/>
      <c r="AU163" s="1039"/>
      <c r="AV163" s="1148"/>
      <c r="AW163" s="1148"/>
      <c r="AX163" s="1039"/>
      <c r="AY163" s="1039"/>
      <c r="AZ163" s="1039"/>
      <c r="BA163" s="1013"/>
      <c r="BB163" s="177"/>
      <c r="BC163" s="130"/>
      <c r="BD163" s="173" t="str">
        <f t="shared" si="35"/>
        <v/>
      </c>
      <c r="BE163" s="149"/>
      <c r="BF163" s="149"/>
      <c r="BG163" s="149"/>
      <c r="BH163" s="149"/>
      <c r="BI163" s="130"/>
      <c r="BJ163" s="130"/>
      <c r="BK163" s="130"/>
      <c r="BL163" s="130"/>
      <c r="BM163" s="155"/>
      <c r="BN163" s="155"/>
      <c r="BO163" s="155"/>
      <c r="BP163" s="155"/>
      <c r="BQ163" s="156"/>
      <c r="BR163" s="157"/>
      <c r="BS163" s="304"/>
      <c r="BT163" s="720"/>
      <c r="BU163" s="1051"/>
      <c r="BV163" s="1010"/>
      <c r="BW163" s="1010"/>
      <c r="BX163" s="1010"/>
      <c r="BY163" s="1171"/>
      <c r="BZ163" s="1171"/>
    </row>
    <row r="164" spans="1:78" ht="115.5" customHeight="1" thickBot="1" x14ac:dyDescent="0.25">
      <c r="A164" s="1167"/>
      <c r="B164" s="1161"/>
      <c r="C164" s="1164"/>
      <c r="D164" s="1005"/>
      <c r="E164" s="1005"/>
      <c r="F164" s="1152"/>
      <c r="G164" s="1155"/>
      <c r="H164" s="1014"/>
      <c r="I164" s="1014"/>
      <c r="J164" s="1020"/>
      <c r="K164" s="1014"/>
      <c r="L164" s="1011"/>
      <c r="M164" s="1170"/>
      <c r="N164" s="1083"/>
      <c r="O164" s="1083"/>
      <c r="P164" s="1155"/>
      <c r="Q164" s="1052"/>
      <c r="R164" s="1014"/>
      <c r="S164" s="1158"/>
      <c r="T164" s="1014"/>
      <c r="U164" s="1158"/>
      <c r="V164" s="1014"/>
      <c r="W164" s="1158"/>
      <c r="X164" s="1170"/>
      <c r="Y164" s="1158"/>
      <c r="Z164" s="1158"/>
      <c r="AA164" s="1040"/>
      <c r="AB164" s="162">
        <v>6</v>
      </c>
      <c r="AC164" s="303" t="s">
        <v>2640</v>
      </c>
      <c r="AD164" s="451" t="s">
        <v>2625</v>
      </c>
      <c r="AE164" s="160" t="s">
        <v>2641</v>
      </c>
      <c r="AF164" s="175" t="str">
        <f t="shared" si="31"/>
        <v>Probabilidad</v>
      </c>
      <c r="AG164" s="163" t="s">
        <v>221</v>
      </c>
      <c r="AH164" s="161">
        <f t="shared" si="32"/>
        <v>0.25</v>
      </c>
      <c r="AI164" s="163" t="s">
        <v>222</v>
      </c>
      <c r="AJ164" s="161">
        <f t="shared" si="33"/>
        <v>0.15</v>
      </c>
      <c r="AK164" s="164">
        <f t="shared" si="34"/>
        <v>0.4</v>
      </c>
      <c r="AL164" s="220">
        <f>IFERROR(IF(AND(AF163="Probabilidad",AF164="Probabilidad"),(AL163-(+AL163*AK164)),IF(AND(AF163="Impacto",AF164="Probabilidad"),(AL162-(+AL162*AK164)),IF(AF164="Impacto",AL163,""))),"")</f>
        <v>2.7993599999999997E-2</v>
      </c>
      <c r="AM164" s="220">
        <f>IFERROR(IF(AND(AF163="Impacto",AF164="Impacto"),(AM163-(+AM163*AK164)),IF(AND(AF163="Probabilidad",AF164="Impacto"),(AM162-(+AM162*AK164)),IF(AF164="Probabilidad",AM163,""))),"")</f>
        <v>0.6</v>
      </c>
      <c r="AN164" s="221" t="s">
        <v>223</v>
      </c>
      <c r="AO164" s="221" t="s">
        <v>291</v>
      </c>
      <c r="AP164" s="221" t="s">
        <v>225</v>
      </c>
      <c r="AQ164" s="221" t="s">
        <v>226</v>
      </c>
      <c r="AR164" s="1014"/>
      <c r="AS164" s="1149"/>
      <c r="AT164" s="1149"/>
      <c r="AU164" s="1040"/>
      <c r="AV164" s="1149"/>
      <c r="AW164" s="1149"/>
      <c r="AX164" s="1040"/>
      <c r="AY164" s="1040"/>
      <c r="AZ164" s="1040"/>
      <c r="BA164" s="1014"/>
      <c r="BB164" s="310"/>
      <c r="BC164" s="167"/>
      <c r="BD164" s="176" t="str">
        <f t="shared" si="35"/>
        <v/>
      </c>
      <c r="BE164" s="160"/>
      <c r="BF164" s="160"/>
      <c r="BG164" s="160"/>
      <c r="BH164" s="160"/>
      <c r="BI164" s="167"/>
      <c r="BJ164" s="167"/>
      <c r="BK164" s="167"/>
      <c r="BL164" s="167"/>
      <c r="BM164" s="168"/>
      <c r="BN164" s="168"/>
      <c r="BO164" s="168"/>
      <c r="BP164" s="168"/>
      <c r="BQ164" s="169"/>
      <c r="BR164" s="170"/>
      <c r="BS164" s="712"/>
      <c r="BT164" s="160"/>
      <c r="BU164" s="1052"/>
      <c r="BV164" s="1011"/>
      <c r="BW164" s="1011"/>
      <c r="BX164" s="1011"/>
      <c r="BY164" s="1172"/>
      <c r="BZ164" s="1172"/>
    </row>
  </sheetData>
  <protectedRanges>
    <protectedRange sqref="BV39:BV44" name="Rango1"/>
  </protectedRanges>
  <mergeCells count="1116">
    <mergeCell ref="BY141:BY146"/>
    <mergeCell ref="BZ141:BZ146"/>
    <mergeCell ref="BY147:BY152"/>
    <mergeCell ref="BZ147:BZ152"/>
    <mergeCell ref="BY153:BY158"/>
    <mergeCell ref="BZ153:BZ158"/>
    <mergeCell ref="BY159:BY164"/>
    <mergeCell ref="BZ159:BZ164"/>
    <mergeCell ref="BZ87:BZ92"/>
    <mergeCell ref="BY93:BY98"/>
    <mergeCell ref="BZ93:BZ98"/>
    <mergeCell ref="BY99:BY104"/>
    <mergeCell ref="BZ99:BZ104"/>
    <mergeCell ref="BY105:BY110"/>
    <mergeCell ref="BZ105:BZ110"/>
    <mergeCell ref="BY111:BY116"/>
    <mergeCell ref="BZ111:BZ116"/>
    <mergeCell ref="BY117:BY122"/>
    <mergeCell ref="BZ117:BZ122"/>
    <mergeCell ref="BY123:BY128"/>
    <mergeCell ref="BZ123:BZ128"/>
    <mergeCell ref="BY129:BY134"/>
    <mergeCell ref="BZ129:BZ134"/>
    <mergeCell ref="BY135:BY140"/>
    <mergeCell ref="BZ135:BZ140"/>
    <mergeCell ref="AX135:AX140"/>
    <mergeCell ref="AY135:AY140"/>
    <mergeCell ref="BY1:BZ4"/>
    <mergeCell ref="BY6:BY8"/>
    <mergeCell ref="BZ6:BZ8"/>
    <mergeCell ref="BY9:BY14"/>
    <mergeCell ref="BZ9:BZ14"/>
    <mergeCell ref="BY15:BY20"/>
    <mergeCell ref="BZ15:BZ20"/>
    <mergeCell ref="BY21:BY26"/>
    <mergeCell ref="BZ21:BZ26"/>
    <mergeCell ref="BY27:BY32"/>
    <mergeCell ref="BZ27:BZ32"/>
    <mergeCell ref="BY33:BY38"/>
    <mergeCell ref="BZ33:BZ38"/>
    <mergeCell ref="BY39:BY44"/>
    <mergeCell ref="BZ39:BZ44"/>
    <mergeCell ref="BY45:BY50"/>
    <mergeCell ref="BZ45:BZ50"/>
    <mergeCell ref="BY51:BY56"/>
    <mergeCell ref="BZ51:BZ56"/>
    <mergeCell ref="BY57:BY62"/>
    <mergeCell ref="BZ57:BZ62"/>
    <mergeCell ref="BY63:BY68"/>
    <mergeCell ref="BZ63:BZ68"/>
    <mergeCell ref="BY69:BY74"/>
    <mergeCell ref="BZ69:BZ74"/>
    <mergeCell ref="BY75:BY80"/>
    <mergeCell ref="BZ75:BZ80"/>
    <mergeCell ref="BY81:BY86"/>
    <mergeCell ref="BZ81:BZ86"/>
    <mergeCell ref="BY87:BY92"/>
    <mergeCell ref="A135:A146"/>
    <mergeCell ref="B135:B146"/>
    <mergeCell ref="C135:C146"/>
    <mergeCell ref="AS141:AS146"/>
    <mergeCell ref="AT141:AT146"/>
    <mergeCell ref="D141:D146"/>
    <mergeCell ref="E141:E146"/>
    <mergeCell ref="F141:F146"/>
    <mergeCell ref="G141:G146"/>
    <mergeCell ref="H141:H146"/>
    <mergeCell ref="I141:I146"/>
    <mergeCell ref="J141:J146"/>
    <mergeCell ref="K141:K146"/>
    <mergeCell ref="L141:L146"/>
    <mergeCell ref="M141:M146"/>
    <mergeCell ref="N141:N146"/>
    <mergeCell ref="O141:O146"/>
    <mergeCell ref="P141:P146"/>
    <mergeCell ref="Q141:Q146"/>
    <mergeCell ref="R141:R146"/>
    <mergeCell ref="K135:K140"/>
    <mergeCell ref="L135:L140"/>
    <mergeCell ref="M135:M140"/>
    <mergeCell ref="N135:N140"/>
    <mergeCell ref="O135:O140"/>
    <mergeCell ref="P135:P140"/>
    <mergeCell ref="Q135:Q140"/>
    <mergeCell ref="R135:R140"/>
    <mergeCell ref="S135:S140"/>
    <mergeCell ref="V141:V146"/>
    <mergeCell ref="W141:W146"/>
    <mergeCell ref="X141:X146"/>
    <mergeCell ref="AZ135:AZ140"/>
    <mergeCell ref="BA135:BA140"/>
    <mergeCell ref="BU135:BU140"/>
    <mergeCell ref="BV135:BV140"/>
    <mergeCell ref="BW135:BW140"/>
    <mergeCell ref="BX135:BX140"/>
    <mergeCell ref="BU141:BU146"/>
    <mergeCell ref="BV141:BV146"/>
    <mergeCell ref="BW141:BW146"/>
    <mergeCell ref="BX141:BX146"/>
    <mergeCell ref="AY141:AY146"/>
    <mergeCell ref="AZ141:AZ146"/>
    <mergeCell ref="BA141:BA146"/>
    <mergeCell ref="AW141:AW146"/>
    <mergeCell ref="AX141:AX146"/>
    <mergeCell ref="AW135:AW140"/>
    <mergeCell ref="S141:S146"/>
    <mergeCell ref="Y135:Y140"/>
    <mergeCell ref="Z135:Z140"/>
    <mergeCell ref="AA135:AA140"/>
    <mergeCell ref="AR135:AR140"/>
    <mergeCell ref="AS135:AS140"/>
    <mergeCell ref="AT135:AT140"/>
    <mergeCell ref="AU135:AU140"/>
    <mergeCell ref="Z141:Z146"/>
    <mergeCell ref="AA141:AA146"/>
    <mergeCell ref="AR141:AR146"/>
    <mergeCell ref="AV135:AV140"/>
    <mergeCell ref="AU141:AU146"/>
    <mergeCell ref="AV141:AV146"/>
    <mergeCell ref="T141:T146"/>
    <mergeCell ref="U141:U146"/>
    <mergeCell ref="Y141:Y146"/>
    <mergeCell ref="T135:T140"/>
    <mergeCell ref="U135:U140"/>
    <mergeCell ref="V135:V140"/>
    <mergeCell ref="W135:W140"/>
    <mergeCell ref="X135:X140"/>
    <mergeCell ref="D135:D140"/>
    <mergeCell ref="E135:E140"/>
    <mergeCell ref="F135:F140"/>
    <mergeCell ref="G135:G140"/>
    <mergeCell ref="H135:H140"/>
    <mergeCell ref="I135:I140"/>
    <mergeCell ref="J135:J140"/>
    <mergeCell ref="D123:D128"/>
    <mergeCell ref="E123:E128"/>
    <mergeCell ref="F123:F128"/>
    <mergeCell ref="G123:G128"/>
    <mergeCell ref="H123:H128"/>
    <mergeCell ref="I123:I128"/>
    <mergeCell ref="J123:J128"/>
    <mergeCell ref="L123:L128"/>
    <mergeCell ref="M123:M128"/>
    <mergeCell ref="N123:N128"/>
    <mergeCell ref="K123:K128"/>
    <mergeCell ref="K129:K134"/>
    <mergeCell ref="AW129:AW134"/>
    <mergeCell ref="AX129:AX134"/>
    <mergeCell ref="AY129:AY134"/>
    <mergeCell ref="AS123:AS128"/>
    <mergeCell ref="AT123:AT128"/>
    <mergeCell ref="AU123:AU128"/>
    <mergeCell ref="AV123:AV128"/>
    <mergeCell ref="AW123:AW128"/>
    <mergeCell ref="AX123:AX128"/>
    <mergeCell ref="AY123:AY128"/>
    <mergeCell ref="AX117:AX122"/>
    <mergeCell ref="AY117:AY122"/>
    <mergeCell ref="AA117:AA122"/>
    <mergeCell ref="AR117:AR122"/>
    <mergeCell ref="AS117:AS122"/>
    <mergeCell ref="AT117:AT122"/>
    <mergeCell ref="AU117:AU122"/>
    <mergeCell ref="AV117:AV122"/>
    <mergeCell ref="AS129:AS134"/>
    <mergeCell ref="AT129:AT134"/>
    <mergeCell ref="AU129:AU134"/>
    <mergeCell ref="AV129:AV134"/>
    <mergeCell ref="BX123:BX128"/>
    <mergeCell ref="D129:D134"/>
    <mergeCell ref="E129:E134"/>
    <mergeCell ref="F129:F134"/>
    <mergeCell ref="G129:G134"/>
    <mergeCell ref="H129:H134"/>
    <mergeCell ref="I129:I134"/>
    <mergeCell ref="J129:J134"/>
    <mergeCell ref="L129:L134"/>
    <mergeCell ref="M129:M134"/>
    <mergeCell ref="N129:N134"/>
    <mergeCell ref="O129:O134"/>
    <mergeCell ref="P129:P134"/>
    <mergeCell ref="Q129:Q134"/>
    <mergeCell ref="R129:R134"/>
    <mergeCell ref="S129:S134"/>
    <mergeCell ref="T129:T134"/>
    <mergeCell ref="U129:U134"/>
    <mergeCell ref="V129:V134"/>
    <mergeCell ref="W129:W134"/>
    <mergeCell ref="T123:T128"/>
    <mergeCell ref="AZ129:AZ134"/>
    <mergeCell ref="BA129:BA134"/>
    <mergeCell ref="BU129:BU134"/>
    <mergeCell ref="BV129:BV134"/>
    <mergeCell ref="BW129:BW134"/>
    <mergeCell ref="BX129:BX134"/>
    <mergeCell ref="X129:X134"/>
    <mergeCell ref="Y129:Y134"/>
    <mergeCell ref="Z129:Z134"/>
    <mergeCell ref="AA129:AA134"/>
    <mergeCell ref="AR129:AR134"/>
    <mergeCell ref="AZ123:AZ128"/>
    <mergeCell ref="BA123:BA128"/>
    <mergeCell ref="AW117:AW122"/>
    <mergeCell ref="X117:X122"/>
    <mergeCell ref="U123:U128"/>
    <mergeCell ref="V123:V128"/>
    <mergeCell ref="W123:W128"/>
    <mergeCell ref="X123:X128"/>
    <mergeCell ref="Y123:Y128"/>
    <mergeCell ref="Z123:Z128"/>
    <mergeCell ref="AA123:AA128"/>
    <mergeCell ref="AR123:AR128"/>
    <mergeCell ref="W117:W122"/>
    <mergeCell ref="BU117:BU122"/>
    <mergeCell ref="BU123:BU128"/>
    <mergeCell ref="BV123:BV128"/>
    <mergeCell ref="BW123:BW128"/>
    <mergeCell ref="AZ117:AZ122"/>
    <mergeCell ref="BV117:BV122"/>
    <mergeCell ref="BW117:BW122"/>
    <mergeCell ref="Y117:Y122"/>
    <mergeCell ref="Z117:Z122"/>
    <mergeCell ref="BA117:BA122"/>
    <mergeCell ref="BV111:BV116"/>
    <mergeCell ref="BW111:BW116"/>
    <mergeCell ref="BX111:BX116"/>
    <mergeCell ref="D117:D122"/>
    <mergeCell ref="E117:E122"/>
    <mergeCell ref="F117:F122"/>
    <mergeCell ref="G117:G122"/>
    <mergeCell ref="H117:H122"/>
    <mergeCell ref="I117:I122"/>
    <mergeCell ref="J117:J122"/>
    <mergeCell ref="K117:K122"/>
    <mergeCell ref="L117:L122"/>
    <mergeCell ref="M117:M122"/>
    <mergeCell ref="N117:N122"/>
    <mergeCell ref="O117:O122"/>
    <mergeCell ref="P117:P122"/>
    <mergeCell ref="Q117:Q122"/>
    <mergeCell ref="R117:R122"/>
    <mergeCell ref="S117:S122"/>
    <mergeCell ref="T117:T122"/>
    <mergeCell ref="U117:U122"/>
    <mergeCell ref="V117:V122"/>
    <mergeCell ref="BU111:BU116"/>
    <mergeCell ref="BX117:BX122"/>
    <mergeCell ref="AW111:AW116"/>
    <mergeCell ref="AX111:AX116"/>
    <mergeCell ref="AY111:AY116"/>
    <mergeCell ref="AZ111:AZ116"/>
    <mergeCell ref="BA111:BA116"/>
    <mergeCell ref="AT111:AT116"/>
    <mergeCell ref="AU111:AU116"/>
    <mergeCell ref="AV111:AV116"/>
    <mergeCell ref="AY105:AY110"/>
    <mergeCell ref="AZ105:AZ110"/>
    <mergeCell ref="BA105:BA110"/>
    <mergeCell ref="AT105:AT110"/>
    <mergeCell ref="AU105:AU110"/>
    <mergeCell ref="AV105:AV110"/>
    <mergeCell ref="AW105:AW110"/>
    <mergeCell ref="AX105:AX110"/>
    <mergeCell ref="U111:U116"/>
    <mergeCell ref="V111:V116"/>
    <mergeCell ref="W111:W116"/>
    <mergeCell ref="X111:X116"/>
    <mergeCell ref="Y111:Y116"/>
    <mergeCell ref="Z111:Z116"/>
    <mergeCell ref="AA111:AA116"/>
    <mergeCell ref="AR111:AR116"/>
    <mergeCell ref="AS111:AS116"/>
    <mergeCell ref="U105:U110"/>
    <mergeCell ref="V105:V110"/>
    <mergeCell ref="W105:W110"/>
    <mergeCell ref="X105:X110"/>
    <mergeCell ref="Y105:Y110"/>
    <mergeCell ref="AW99:AW104"/>
    <mergeCell ref="AX99:AX104"/>
    <mergeCell ref="AY99:AY104"/>
    <mergeCell ref="AZ99:AZ104"/>
    <mergeCell ref="BA99:BA104"/>
    <mergeCell ref="Q105:Q110"/>
    <mergeCell ref="R105:R110"/>
    <mergeCell ref="S105:S110"/>
    <mergeCell ref="T105:T110"/>
    <mergeCell ref="BU105:BU110"/>
    <mergeCell ref="BV105:BV110"/>
    <mergeCell ref="BW105:BW110"/>
    <mergeCell ref="BX105:BX110"/>
    <mergeCell ref="D111:D116"/>
    <mergeCell ref="E111:E116"/>
    <mergeCell ref="F111:F116"/>
    <mergeCell ref="G111:G116"/>
    <mergeCell ref="H111:H116"/>
    <mergeCell ref="I111:I116"/>
    <mergeCell ref="J111:J116"/>
    <mergeCell ref="L111:L116"/>
    <mergeCell ref="M111:M116"/>
    <mergeCell ref="N111:N116"/>
    <mergeCell ref="O111:O116"/>
    <mergeCell ref="P111:P116"/>
    <mergeCell ref="Q111:Q116"/>
    <mergeCell ref="R111:R116"/>
    <mergeCell ref="S111:S116"/>
    <mergeCell ref="T111:T116"/>
    <mergeCell ref="Z105:Z110"/>
    <mergeCell ref="K105:K110"/>
    <mergeCell ref="K111:K116"/>
    <mergeCell ref="A87:A104"/>
    <mergeCell ref="B87:B104"/>
    <mergeCell ref="C87:C104"/>
    <mergeCell ref="D105:D110"/>
    <mergeCell ref="E105:E110"/>
    <mergeCell ref="F105:F110"/>
    <mergeCell ref="G105:G110"/>
    <mergeCell ref="H105:H110"/>
    <mergeCell ref="I105:I110"/>
    <mergeCell ref="J105:J110"/>
    <mergeCell ref="L105:L110"/>
    <mergeCell ref="M105:M110"/>
    <mergeCell ref="N105:N110"/>
    <mergeCell ref="O105:O110"/>
    <mergeCell ref="P105:P110"/>
    <mergeCell ref="AU99:AU104"/>
    <mergeCell ref="AV99:AV104"/>
    <mergeCell ref="AA105:AA110"/>
    <mergeCell ref="AR105:AR110"/>
    <mergeCell ref="AS105:AS110"/>
    <mergeCell ref="A105:A134"/>
    <mergeCell ref="B105:B134"/>
    <mergeCell ref="C105:C134"/>
    <mergeCell ref="O123:O128"/>
    <mergeCell ref="P123:P128"/>
    <mergeCell ref="Q123:Q128"/>
    <mergeCell ref="R123:R128"/>
    <mergeCell ref="S123:S128"/>
    <mergeCell ref="BX93:BX98"/>
    <mergeCell ref="D99:D104"/>
    <mergeCell ref="E99:E104"/>
    <mergeCell ref="F99:F104"/>
    <mergeCell ref="G99:G104"/>
    <mergeCell ref="H99:H104"/>
    <mergeCell ref="I99:I104"/>
    <mergeCell ref="J99:J104"/>
    <mergeCell ref="K99:K104"/>
    <mergeCell ref="L99:L104"/>
    <mergeCell ref="M99:M104"/>
    <mergeCell ref="N99:N104"/>
    <mergeCell ref="O99:O104"/>
    <mergeCell ref="P99:P104"/>
    <mergeCell ref="Q99:Q104"/>
    <mergeCell ref="R99:R104"/>
    <mergeCell ref="S99:S104"/>
    <mergeCell ref="T99:T104"/>
    <mergeCell ref="U99:U104"/>
    <mergeCell ref="BU99:BU104"/>
    <mergeCell ref="BV99:BV104"/>
    <mergeCell ref="V99:V104"/>
    <mergeCell ref="W99:W104"/>
    <mergeCell ref="X99:X104"/>
    <mergeCell ref="Y99:Y104"/>
    <mergeCell ref="Z99:Z104"/>
    <mergeCell ref="AA99:AA104"/>
    <mergeCell ref="AR99:AR104"/>
    <mergeCell ref="AS99:AS104"/>
    <mergeCell ref="AT99:AT104"/>
    <mergeCell ref="BW99:BW104"/>
    <mergeCell ref="BX99:BX104"/>
    <mergeCell ref="BX87:BX92"/>
    <mergeCell ref="D93:D98"/>
    <mergeCell ref="E93:E98"/>
    <mergeCell ref="F93:F98"/>
    <mergeCell ref="G93:G98"/>
    <mergeCell ref="H93:H98"/>
    <mergeCell ref="I93:I98"/>
    <mergeCell ref="J93:J98"/>
    <mergeCell ref="K93:K98"/>
    <mergeCell ref="L93:L98"/>
    <mergeCell ref="M93:M98"/>
    <mergeCell ref="N93:N98"/>
    <mergeCell ref="O93:O98"/>
    <mergeCell ref="P93:P98"/>
    <mergeCell ref="Q93:Q98"/>
    <mergeCell ref="R93:R98"/>
    <mergeCell ref="S93:S98"/>
    <mergeCell ref="T93:T98"/>
    <mergeCell ref="U93:U98"/>
    <mergeCell ref="V93:V98"/>
    <mergeCell ref="W93:W98"/>
    <mergeCell ref="X93:X98"/>
    <mergeCell ref="Y93:Y98"/>
    <mergeCell ref="Z93:Z98"/>
    <mergeCell ref="AA93:AA98"/>
    <mergeCell ref="AR93:AR98"/>
    <mergeCell ref="AY93:AY98"/>
    <mergeCell ref="AZ93:AZ98"/>
    <mergeCell ref="BA93:BA98"/>
    <mergeCell ref="BU93:BU98"/>
    <mergeCell ref="BV93:BV98"/>
    <mergeCell ref="BW93:BW98"/>
    <mergeCell ref="AY81:AY86"/>
    <mergeCell ref="AZ81:AZ86"/>
    <mergeCell ref="BA81:BA86"/>
    <mergeCell ref="BU81:BU86"/>
    <mergeCell ref="BV81:BV86"/>
    <mergeCell ref="BW81:BW86"/>
    <mergeCell ref="AS93:AS98"/>
    <mergeCell ref="AT93:AT98"/>
    <mergeCell ref="AU93:AU98"/>
    <mergeCell ref="AV93:AV98"/>
    <mergeCell ref="AW93:AW98"/>
    <mergeCell ref="AX93:AX98"/>
    <mergeCell ref="X87:X92"/>
    <mergeCell ref="Y87:Y92"/>
    <mergeCell ref="Z87:Z92"/>
    <mergeCell ref="AA87:AA92"/>
    <mergeCell ref="AR87:AR92"/>
    <mergeCell ref="AS87:AS92"/>
    <mergeCell ref="AT87:AT92"/>
    <mergeCell ref="AU87:AU92"/>
    <mergeCell ref="AV87:AV92"/>
    <mergeCell ref="AW87:AW92"/>
    <mergeCell ref="AX87:AX92"/>
    <mergeCell ref="AS81:AS86"/>
    <mergeCell ref="BX81:BX86"/>
    <mergeCell ref="D87:D92"/>
    <mergeCell ref="E87:E92"/>
    <mergeCell ref="F87:F92"/>
    <mergeCell ref="G87:G92"/>
    <mergeCell ref="H87:H92"/>
    <mergeCell ref="I87:I92"/>
    <mergeCell ref="J87:J92"/>
    <mergeCell ref="K87:K92"/>
    <mergeCell ref="L87:L92"/>
    <mergeCell ref="M87:M92"/>
    <mergeCell ref="N87:N92"/>
    <mergeCell ref="O87:O92"/>
    <mergeCell ref="P87:P92"/>
    <mergeCell ref="Q87:Q92"/>
    <mergeCell ref="R87:R92"/>
    <mergeCell ref="S87:S92"/>
    <mergeCell ref="T87:T92"/>
    <mergeCell ref="U87:U92"/>
    <mergeCell ref="V87:V92"/>
    <mergeCell ref="W87:W92"/>
    <mergeCell ref="AY87:AY92"/>
    <mergeCell ref="AZ87:AZ92"/>
    <mergeCell ref="BA87:BA92"/>
    <mergeCell ref="BU87:BU92"/>
    <mergeCell ref="BV87:BV92"/>
    <mergeCell ref="BW87:BW92"/>
    <mergeCell ref="AT81:AT86"/>
    <mergeCell ref="AU81:AU86"/>
    <mergeCell ref="AV81:AV86"/>
    <mergeCell ref="AW81:AW86"/>
    <mergeCell ref="AX81:AX86"/>
    <mergeCell ref="AY75:AY80"/>
    <mergeCell ref="AZ75:AZ80"/>
    <mergeCell ref="BA75:BA80"/>
    <mergeCell ref="BU75:BU80"/>
    <mergeCell ref="BV75:BV80"/>
    <mergeCell ref="BW75:BW80"/>
    <mergeCell ref="BX75:BX80"/>
    <mergeCell ref="D81:D86"/>
    <mergeCell ref="E81:E86"/>
    <mergeCell ref="F81:F86"/>
    <mergeCell ref="G81:G86"/>
    <mergeCell ref="H81:H86"/>
    <mergeCell ref="I81:I86"/>
    <mergeCell ref="J81:J86"/>
    <mergeCell ref="K81:K86"/>
    <mergeCell ref="L81:L86"/>
    <mergeCell ref="M81:M86"/>
    <mergeCell ref="N81:N86"/>
    <mergeCell ref="O81:O86"/>
    <mergeCell ref="P81:P86"/>
    <mergeCell ref="Q81:Q86"/>
    <mergeCell ref="R81:R86"/>
    <mergeCell ref="S81:S86"/>
    <mergeCell ref="T81:T86"/>
    <mergeCell ref="U81:U86"/>
    <mergeCell ref="V81:V86"/>
    <mergeCell ref="W81:W86"/>
    <mergeCell ref="X81:X86"/>
    <mergeCell ref="Y81:Y86"/>
    <mergeCell ref="Z81:Z86"/>
    <mergeCell ref="AA81:AA86"/>
    <mergeCell ref="AR81:AR86"/>
    <mergeCell ref="R75:R80"/>
    <mergeCell ref="S75:S80"/>
    <mergeCell ref="T75:T80"/>
    <mergeCell ref="U75:U80"/>
    <mergeCell ref="V75:V80"/>
    <mergeCell ref="W75:W80"/>
    <mergeCell ref="X75:X80"/>
    <mergeCell ref="Y75:Y80"/>
    <mergeCell ref="Z75:Z80"/>
    <mergeCell ref="AA75:AA80"/>
    <mergeCell ref="AR75:AR80"/>
    <mergeCell ref="AS75:AS80"/>
    <mergeCell ref="AT75:AT80"/>
    <mergeCell ref="AU75:AU80"/>
    <mergeCell ref="AV75:AV80"/>
    <mergeCell ref="AW75:AW80"/>
    <mergeCell ref="AX75:AX80"/>
    <mergeCell ref="A75:A86"/>
    <mergeCell ref="B75:B86"/>
    <mergeCell ref="C75:C86"/>
    <mergeCell ref="D75:D80"/>
    <mergeCell ref="E75:E80"/>
    <mergeCell ref="F75:F80"/>
    <mergeCell ref="G75:G80"/>
    <mergeCell ref="H75:H80"/>
    <mergeCell ref="I75:I80"/>
    <mergeCell ref="J75:J80"/>
    <mergeCell ref="K75:K80"/>
    <mergeCell ref="L75:L80"/>
    <mergeCell ref="M75:M80"/>
    <mergeCell ref="N75:N80"/>
    <mergeCell ref="O75:O80"/>
    <mergeCell ref="P75:P80"/>
    <mergeCell ref="Q75:Q80"/>
    <mergeCell ref="AW69:AW74"/>
    <mergeCell ref="AX69:AX74"/>
    <mergeCell ref="AY69:AY74"/>
    <mergeCell ref="AZ69:AZ74"/>
    <mergeCell ref="BA69:BA74"/>
    <mergeCell ref="BU69:BU74"/>
    <mergeCell ref="BV69:BV74"/>
    <mergeCell ref="BW69:BW74"/>
    <mergeCell ref="BX69:BX74"/>
    <mergeCell ref="A63:A74"/>
    <mergeCell ref="B63:B74"/>
    <mergeCell ref="C63:C74"/>
    <mergeCell ref="AW63:AW68"/>
    <mergeCell ref="AX63:AX68"/>
    <mergeCell ref="AY63:AY68"/>
    <mergeCell ref="AZ63:AZ68"/>
    <mergeCell ref="BA63:BA68"/>
    <mergeCell ref="BU63:BU68"/>
    <mergeCell ref="BV63:BV68"/>
    <mergeCell ref="BW63:BW68"/>
    <mergeCell ref="BX63:BX68"/>
    <mergeCell ref="D69:D74"/>
    <mergeCell ref="E69:E74"/>
    <mergeCell ref="F69:F74"/>
    <mergeCell ref="G69:G74"/>
    <mergeCell ref="H69:H74"/>
    <mergeCell ref="I69:I74"/>
    <mergeCell ref="J69:J74"/>
    <mergeCell ref="K69:K74"/>
    <mergeCell ref="L69:L74"/>
    <mergeCell ref="Q69:Q74"/>
    <mergeCell ref="R69:R74"/>
    <mergeCell ref="S69:S74"/>
    <mergeCell ref="T69:T74"/>
    <mergeCell ref="U69:U74"/>
    <mergeCell ref="V69:V74"/>
    <mergeCell ref="W69:W74"/>
    <mergeCell ref="X69:X74"/>
    <mergeCell ref="Y69:Y74"/>
    <mergeCell ref="J63:J68"/>
    <mergeCell ref="K63:K68"/>
    <mergeCell ref="L63:L68"/>
    <mergeCell ref="M63:M68"/>
    <mergeCell ref="N63:N68"/>
    <mergeCell ref="O63:O68"/>
    <mergeCell ref="P63:P68"/>
    <mergeCell ref="Q63:Q68"/>
    <mergeCell ref="R63:R68"/>
    <mergeCell ref="S63:S68"/>
    <mergeCell ref="T63:T68"/>
    <mergeCell ref="U63:U68"/>
    <mergeCell ref="V63:V68"/>
    <mergeCell ref="W63:W68"/>
    <mergeCell ref="X63:X68"/>
    <mergeCell ref="Y63:Y68"/>
    <mergeCell ref="BX51:BX56"/>
    <mergeCell ref="A39:A56"/>
    <mergeCell ref="B39:B56"/>
    <mergeCell ref="C39:C56"/>
    <mergeCell ref="AU45:AU50"/>
    <mergeCell ref="AV45:AV50"/>
    <mergeCell ref="AW45:AW50"/>
    <mergeCell ref="AX45:AX50"/>
    <mergeCell ref="AY45:AY50"/>
    <mergeCell ref="AZ45:AZ50"/>
    <mergeCell ref="BA45:BA50"/>
    <mergeCell ref="BU45:BU50"/>
    <mergeCell ref="BV45:BV50"/>
    <mergeCell ref="BW45:BW50"/>
    <mergeCell ref="BX45:BX50"/>
    <mergeCell ref="D51:D56"/>
    <mergeCell ref="E51:E56"/>
    <mergeCell ref="F51:F56"/>
    <mergeCell ref="G51:G56"/>
    <mergeCell ref="AW51:AW56"/>
    <mergeCell ref="V51:V56"/>
    <mergeCell ref="W51:W56"/>
    <mergeCell ref="X51:X56"/>
    <mergeCell ref="Y51:Y56"/>
    <mergeCell ref="Z51:Z56"/>
    <mergeCell ref="T45:T50"/>
    <mergeCell ref="U45:U50"/>
    <mergeCell ref="V45:V50"/>
    <mergeCell ref="AR51:AR56"/>
    <mergeCell ref="AS51:AS56"/>
    <mergeCell ref="BV51:BV56"/>
    <mergeCell ref="Z63:Z68"/>
    <mergeCell ref="AA63:AA68"/>
    <mergeCell ref="AR63:AR68"/>
    <mergeCell ref="AS63:AS68"/>
    <mergeCell ref="AT63:AT68"/>
    <mergeCell ref="AU63:AU68"/>
    <mergeCell ref="AV63:AV68"/>
    <mergeCell ref="AS57:AS62"/>
    <mergeCell ref="AT57:AT62"/>
    <mergeCell ref="AU57:AU62"/>
    <mergeCell ref="AV57:AV62"/>
    <mergeCell ref="BW51:BW56"/>
    <mergeCell ref="W45:W50"/>
    <mergeCell ref="X45:X50"/>
    <mergeCell ref="Y45:Y50"/>
    <mergeCell ref="Z45:Z50"/>
    <mergeCell ref="AA45:AA50"/>
    <mergeCell ref="AR45:AR50"/>
    <mergeCell ref="AS45:AS50"/>
    <mergeCell ref="AT45:AT50"/>
    <mergeCell ref="H51:H56"/>
    <mergeCell ref="I51:I56"/>
    <mergeCell ref="J51:J56"/>
    <mergeCell ref="K51:K56"/>
    <mergeCell ref="L51:L56"/>
    <mergeCell ref="M51:M56"/>
    <mergeCell ref="N51:N56"/>
    <mergeCell ref="O51:O56"/>
    <mergeCell ref="P51:P56"/>
    <mergeCell ref="Q51:Q56"/>
    <mergeCell ref="R51:R56"/>
    <mergeCell ref="S51:S56"/>
    <mergeCell ref="T51:T56"/>
    <mergeCell ref="AT51:AT56"/>
    <mergeCell ref="AU51:AU56"/>
    <mergeCell ref="AV51:AV56"/>
    <mergeCell ref="AA51:AA56"/>
    <mergeCell ref="AX51:AX56"/>
    <mergeCell ref="AY51:AY56"/>
    <mergeCell ref="AZ51:AZ56"/>
    <mergeCell ref="BA51:BA56"/>
    <mergeCell ref="BU51:BU56"/>
    <mergeCell ref="U51:U56"/>
    <mergeCell ref="AS39:AS44"/>
    <mergeCell ref="AT39:AT44"/>
    <mergeCell ref="AU39:AU44"/>
    <mergeCell ref="AV39:AV44"/>
    <mergeCell ref="AW39:AW44"/>
    <mergeCell ref="AX39:AX44"/>
    <mergeCell ref="AY39:AY44"/>
    <mergeCell ref="AZ39:AZ44"/>
    <mergeCell ref="BA39:BA44"/>
    <mergeCell ref="BU39:BU44"/>
    <mergeCell ref="BV39:BV44"/>
    <mergeCell ref="BW39:BW44"/>
    <mergeCell ref="BX39:BX44"/>
    <mergeCell ref="D45:D50"/>
    <mergeCell ref="E45:E50"/>
    <mergeCell ref="F45:F50"/>
    <mergeCell ref="G45:G50"/>
    <mergeCell ref="H45:H50"/>
    <mergeCell ref="I45:I50"/>
    <mergeCell ref="J45:J50"/>
    <mergeCell ref="K45:K50"/>
    <mergeCell ref="L45:L50"/>
    <mergeCell ref="M45:M50"/>
    <mergeCell ref="N45:N50"/>
    <mergeCell ref="O45:O50"/>
    <mergeCell ref="P45:P50"/>
    <mergeCell ref="Q45:Q50"/>
    <mergeCell ref="R45:R50"/>
    <mergeCell ref="S45:S50"/>
    <mergeCell ref="U27:U32"/>
    <mergeCell ref="U33:U38"/>
    <mergeCell ref="E27:E32"/>
    <mergeCell ref="F27:F32"/>
    <mergeCell ref="G27:G32"/>
    <mergeCell ref="D39:D44"/>
    <mergeCell ref="E39:E44"/>
    <mergeCell ref="F39:F44"/>
    <mergeCell ref="G39:G44"/>
    <mergeCell ref="H39:H44"/>
    <mergeCell ref="I39:I44"/>
    <mergeCell ref="J39:J44"/>
    <mergeCell ref="K39:K44"/>
    <mergeCell ref="L39:L44"/>
    <mergeCell ref="M39:M44"/>
    <mergeCell ref="N39:N44"/>
    <mergeCell ref="O39:O44"/>
    <mergeCell ref="P39:P44"/>
    <mergeCell ref="L33:L38"/>
    <mergeCell ref="M33:M38"/>
    <mergeCell ref="N33:N38"/>
    <mergeCell ref="O33:O38"/>
    <mergeCell ref="P33:P38"/>
    <mergeCell ref="Q33:Q38"/>
    <mergeCell ref="R33:R38"/>
    <mergeCell ref="S33:S38"/>
    <mergeCell ref="T33:T38"/>
    <mergeCell ref="H27:H32"/>
    <mergeCell ref="I27:I32"/>
    <mergeCell ref="J27:J32"/>
    <mergeCell ref="K27:K32"/>
    <mergeCell ref="L27:L32"/>
    <mergeCell ref="A57:A62"/>
    <mergeCell ref="B57:B62"/>
    <mergeCell ref="C57:C62"/>
    <mergeCell ref="D27:D32"/>
    <mergeCell ref="D33:D38"/>
    <mergeCell ref="E153:E158"/>
    <mergeCell ref="M27:M32"/>
    <mergeCell ref="N27:N32"/>
    <mergeCell ref="O27:O32"/>
    <mergeCell ref="P27:P32"/>
    <mergeCell ref="Q27:Q32"/>
    <mergeCell ref="R27:R32"/>
    <mergeCell ref="S27:S32"/>
    <mergeCell ref="T27:T32"/>
    <mergeCell ref="A21:A38"/>
    <mergeCell ref="B21:B38"/>
    <mergeCell ref="C21:C38"/>
    <mergeCell ref="D21:D26"/>
    <mergeCell ref="E21:E26"/>
    <mergeCell ref="F21:F26"/>
    <mergeCell ref="G21:G26"/>
    <mergeCell ref="H21:H26"/>
    <mergeCell ref="I21:I26"/>
    <mergeCell ref="J21:J26"/>
    <mergeCell ref="K21:K26"/>
    <mergeCell ref="L21:L26"/>
    <mergeCell ref="M21:M26"/>
    <mergeCell ref="E33:E38"/>
    <mergeCell ref="F33:F38"/>
    <mergeCell ref="G33:G38"/>
    <mergeCell ref="H33:H38"/>
    <mergeCell ref="I33:I38"/>
    <mergeCell ref="AS33:AS38"/>
    <mergeCell ref="AT33:AT38"/>
    <mergeCell ref="AU33:AU38"/>
    <mergeCell ref="AV33:AV38"/>
    <mergeCell ref="AW33:AW38"/>
    <mergeCell ref="AV27:AV32"/>
    <mergeCell ref="AW27:AW32"/>
    <mergeCell ref="Z33:Z38"/>
    <mergeCell ref="AA33:AA38"/>
    <mergeCell ref="AR33:AR38"/>
    <mergeCell ref="W21:W26"/>
    <mergeCell ref="D153:D158"/>
    <mergeCell ref="C153:C158"/>
    <mergeCell ref="N21:N26"/>
    <mergeCell ref="O21:O26"/>
    <mergeCell ref="P21:P26"/>
    <mergeCell ref="Q21:Q26"/>
    <mergeCell ref="R21:R26"/>
    <mergeCell ref="S21:S26"/>
    <mergeCell ref="T21:T26"/>
    <mergeCell ref="U21:U26"/>
    <mergeCell ref="V21:V26"/>
    <mergeCell ref="Q39:Q44"/>
    <mergeCell ref="R39:R44"/>
    <mergeCell ref="S39:S44"/>
    <mergeCell ref="T39:T44"/>
    <mergeCell ref="U39:U44"/>
    <mergeCell ref="V39:V44"/>
    <mergeCell ref="H57:H62"/>
    <mergeCell ref="I57:I62"/>
    <mergeCell ref="J57:J62"/>
    <mergeCell ref="K57:K62"/>
    <mergeCell ref="BA27:BA32"/>
    <mergeCell ref="BU27:BU32"/>
    <mergeCell ref="BV27:BV32"/>
    <mergeCell ref="AX27:AX32"/>
    <mergeCell ref="AY27:AY32"/>
    <mergeCell ref="AZ27:AZ32"/>
    <mergeCell ref="AU27:AU32"/>
    <mergeCell ref="AX33:AX38"/>
    <mergeCell ref="BW33:BW38"/>
    <mergeCell ref="BX33:BX38"/>
    <mergeCell ref="X39:X44"/>
    <mergeCell ref="Y39:Y44"/>
    <mergeCell ref="Z39:Z44"/>
    <mergeCell ref="AA39:AA44"/>
    <mergeCell ref="AR39:AR44"/>
    <mergeCell ref="J33:J38"/>
    <mergeCell ref="K33:K38"/>
    <mergeCell ref="AY33:AY38"/>
    <mergeCell ref="AZ33:AZ38"/>
    <mergeCell ref="BA33:BA38"/>
    <mergeCell ref="BU33:BU38"/>
    <mergeCell ref="BV33:BV38"/>
    <mergeCell ref="V27:V32"/>
    <mergeCell ref="W27:W32"/>
    <mergeCell ref="X27:X32"/>
    <mergeCell ref="Y27:Y32"/>
    <mergeCell ref="Z27:Z32"/>
    <mergeCell ref="AA27:AA32"/>
    <mergeCell ref="AR27:AR32"/>
    <mergeCell ref="AS27:AS32"/>
    <mergeCell ref="AT27:AT32"/>
    <mergeCell ref="V33:V38"/>
    <mergeCell ref="Y21:Y26"/>
    <mergeCell ref="Z21:Z26"/>
    <mergeCell ref="AA21:AA26"/>
    <mergeCell ref="AR21:AR26"/>
    <mergeCell ref="AS21:AS26"/>
    <mergeCell ref="AT21:AT26"/>
    <mergeCell ref="AU21:AU26"/>
    <mergeCell ref="AV21:AV26"/>
    <mergeCell ref="AW21:AW26"/>
    <mergeCell ref="AX21:AX26"/>
    <mergeCell ref="AY21:AY26"/>
    <mergeCell ref="AZ21:AZ26"/>
    <mergeCell ref="BA21:BA26"/>
    <mergeCell ref="BU21:BU26"/>
    <mergeCell ref="BV21:BV26"/>
    <mergeCell ref="BW21:BW26"/>
    <mergeCell ref="BX21:BX26"/>
    <mergeCell ref="BW159:BW164"/>
    <mergeCell ref="BX159:BX164"/>
    <mergeCell ref="AU159:AU164"/>
    <mergeCell ref="AV159:AV164"/>
    <mergeCell ref="AW159:AW164"/>
    <mergeCell ref="AX159:AX164"/>
    <mergeCell ref="AY159:AY164"/>
    <mergeCell ref="AZ159:AZ164"/>
    <mergeCell ref="Y159:Y164"/>
    <mergeCell ref="Z159:Z164"/>
    <mergeCell ref="AA159:AA164"/>
    <mergeCell ref="AR159:AR164"/>
    <mergeCell ref="AS159:AS164"/>
    <mergeCell ref="AT159:AT164"/>
    <mergeCell ref="V147:V152"/>
    <mergeCell ref="BA57:BA62"/>
    <mergeCell ref="BU57:BU62"/>
    <mergeCell ref="BV57:BV62"/>
    <mergeCell ref="BW57:BW62"/>
    <mergeCell ref="BX57:BX62"/>
    <mergeCell ref="Z57:Z62"/>
    <mergeCell ref="AA57:AA62"/>
    <mergeCell ref="AR57:AR62"/>
    <mergeCell ref="AW57:AW62"/>
    <mergeCell ref="AX57:AX62"/>
    <mergeCell ref="Z69:Z74"/>
    <mergeCell ref="AA69:AA74"/>
    <mergeCell ref="AR69:AR74"/>
    <mergeCell ref="AS69:AS74"/>
    <mergeCell ref="AT69:AT74"/>
    <mergeCell ref="AU69:AU74"/>
    <mergeCell ref="AV69:AV74"/>
    <mergeCell ref="A1:G1"/>
    <mergeCell ref="A3:G3"/>
    <mergeCell ref="D57:D62"/>
    <mergeCell ref="E57:E62"/>
    <mergeCell ref="F57:F62"/>
    <mergeCell ref="G57:G62"/>
    <mergeCell ref="BA159:BA164"/>
    <mergeCell ref="BU159:BU164"/>
    <mergeCell ref="BV159:BV164"/>
    <mergeCell ref="S159:S164"/>
    <mergeCell ref="T159:T164"/>
    <mergeCell ref="U159:U164"/>
    <mergeCell ref="V159:V164"/>
    <mergeCell ref="W159:W164"/>
    <mergeCell ref="X159:X164"/>
    <mergeCell ref="M159:M164"/>
    <mergeCell ref="N159:N164"/>
    <mergeCell ref="O159:O164"/>
    <mergeCell ref="AW153:AW158"/>
    <mergeCell ref="AX153:AX158"/>
    <mergeCell ref="AY153:AY158"/>
    <mergeCell ref="AZ153:AZ158"/>
    <mergeCell ref="BA153:BA158"/>
    <mergeCell ref="BU153:BU158"/>
    <mergeCell ref="Z153:Z158"/>
    <mergeCell ref="AA153:AA158"/>
    <mergeCell ref="AR153:AR158"/>
    <mergeCell ref="AS153:AS158"/>
    <mergeCell ref="J159:J164"/>
    <mergeCell ref="K159:K164"/>
    <mergeCell ref="L159:L164"/>
    <mergeCell ref="A159:A164"/>
    <mergeCell ref="A153:A158"/>
    <mergeCell ref="X153:X158"/>
    <mergeCell ref="Y153:Y158"/>
    <mergeCell ref="BW147:BW152"/>
    <mergeCell ref="BX147:BX152"/>
    <mergeCell ref="A147:A152"/>
    <mergeCell ref="B147:B152"/>
    <mergeCell ref="C147:C152"/>
    <mergeCell ref="AX147:AX152"/>
    <mergeCell ref="AY147:AY152"/>
    <mergeCell ref="AZ147:AZ152"/>
    <mergeCell ref="BA147:BA152"/>
    <mergeCell ref="BU147:BU152"/>
    <mergeCell ref="BV147:BV152"/>
    <mergeCell ref="AR147:AR152"/>
    <mergeCell ref="AS147:AS152"/>
    <mergeCell ref="AT147:AT152"/>
    <mergeCell ref="AU147:AU152"/>
    <mergeCell ref="AV147:AV152"/>
    <mergeCell ref="AW147:AW152"/>
    <mergeCell ref="L153:L158"/>
    <mergeCell ref="M153:M158"/>
    <mergeCell ref="N153:N158"/>
    <mergeCell ref="O153:O158"/>
    <mergeCell ref="P153:P158"/>
    <mergeCell ref="Q153:Q158"/>
    <mergeCell ref="J147:J152"/>
    <mergeCell ref="B159:B164"/>
    <mergeCell ref="C159:C164"/>
    <mergeCell ref="D159:D164"/>
    <mergeCell ref="E159:E164"/>
    <mergeCell ref="F159:F164"/>
    <mergeCell ref="P159:P164"/>
    <mergeCell ref="Q159:Q164"/>
    <mergeCell ref="R159:R164"/>
    <mergeCell ref="G159:G164"/>
    <mergeCell ref="H159:H164"/>
    <mergeCell ref="I159:I164"/>
    <mergeCell ref="B153:B158"/>
    <mergeCell ref="T57:T62"/>
    <mergeCell ref="U57:U62"/>
    <mergeCell ref="V57:V62"/>
    <mergeCell ref="W57:W62"/>
    <mergeCell ref="X57:X62"/>
    <mergeCell ref="L57:L62"/>
    <mergeCell ref="M57:M62"/>
    <mergeCell ref="N57:N62"/>
    <mergeCell ref="O57:O62"/>
    <mergeCell ref="D63:D68"/>
    <mergeCell ref="E63:E68"/>
    <mergeCell ref="F63:F68"/>
    <mergeCell ref="G63:G68"/>
    <mergeCell ref="H63:H68"/>
    <mergeCell ref="I63:I68"/>
    <mergeCell ref="P57:P62"/>
    <mergeCell ref="M69:M74"/>
    <mergeCell ref="N69:N74"/>
    <mergeCell ref="O69:O74"/>
    <mergeCell ref="P69:P74"/>
    <mergeCell ref="Y57:Y62"/>
    <mergeCell ref="M15:M20"/>
    <mergeCell ref="W39:W44"/>
    <mergeCell ref="D147:D152"/>
    <mergeCell ref="E147:E152"/>
    <mergeCell ref="F147:F152"/>
    <mergeCell ref="G147:G152"/>
    <mergeCell ref="H147:H152"/>
    <mergeCell ref="I147:I152"/>
    <mergeCell ref="BV153:BV158"/>
    <mergeCell ref="BW153:BW158"/>
    <mergeCell ref="BX153:BX158"/>
    <mergeCell ref="AT153:AT158"/>
    <mergeCell ref="AU153:AU158"/>
    <mergeCell ref="AV153:AV158"/>
    <mergeCell ref="F153:F158"/>
    <mergeCell ref="G153:G158"/>
    <mergeCell ref="H153:H158"/>
    <mergeCell ref="I153:I158"/>
    <mergeCell ref="J153:J158"/>
    <mergeCell ref="K153:K158"/>
    <mergeCell ref="R153:R158"/>
    <mergeCell ref="S153:S158"/>
    <mergeCell ref="T153:T158"/>
    <mergeCell ref="U153:U158"/>
    <mergeCell ref="V153:V158"/>
    <mergeCell ref="W153:W158"/>
    <mergeCell ref="AY57:AY62"/>
    <mergeCell ref="AZ57:AZ62"/>
    <mergeCell ref="BW27:BW32"/>
    <mergeCell ref="BX27:BX32"/>
    <mergeCell ref="X21:X26"/>
    <mergeCell ref="BK7:BR7"/>
    <mergeCell ref="BV7:BX7"/>
    <mergeCell ref="D8:F8"/>
    <mergeCell ref="R8:S8"/>
    <mergeCell ref="AG8:AH8"/>
    <mergeCell ref="AI8:AJ8"/>
    <mergeCell ref="AT8:AU8"/>
    <mergeCell ref="K147:K152"/>
    <mergeCell ref="L147:L152"/>
    <mergeCell ref="M147:M152"/>
    <mergeCell ref="N147:N152"/>
    <mergeCell ref="O147:O152"/>
    <mergeCell ref="AA147:AA152"/>
    <mergeCell ref="Z147:Z152"/>
    <mergeCell ref="P147:P152"/>
    <mergeCell ref="Q147:Q152"/>
    <mergeCell ref="R147:R152"/>
    <mergeCell ref="S147:S152"/>
    <mergeCell ref="T147:T152"/>
    <mergeCell ref="U147:U152"/>
    <mergeCell ref="T8:U8"/>
    <mergeCell ref="V8:W8"/>
    <mergeCell ref="X8:Y8"/>
    <mergeCell ref="W147:W152"/>
    <mergeCell ref="Q57:Q62"/>
    <mergeCell ref="R57:R62"/>
    <mergeCell ref="S57:S62"/>
    <mergeCell ref="X147:X152"/>
    <mergeCell ref="Y147:Y152"/>
    <mergeCell ref="W33:W38"/>
    <mergeCell ref="X33:X38"/>
    <mergeCell ref="Y33:Y38"/>
    <mergeCell ref="A6:A8"/>
    <mergeCell ref="B6:B8"/>
    <mergeCell ref="C6:C8"/>
    <mergeCell ref="P7:Q7"/>
    <mergeCell ref="R7:S7"/>
    <mergeCell ref="T7:Y7"/>
    <mergeCell ref="AB7:AE7"/>
    <mergeCell ref="AG7:AQ7"/>
    <mergeCell ref="AS7:AU7"/>
    <mergeCell ref="AV7:AX7"/>
    <mergeCell ref="BE7:BH7"/>
    <mergeCell ref="D6:Q6"/>
    <mergeCell ref="R6:AA6"/>
    <mergeCell ref="AB6:AQ6"/>
    <mergeCell ref="AR6:AR8"/>
    <mergeCell ref="AS6:BA6"/>
    <mergeCell ref="BB6:BJ6"/>
    <mergeCell ref="AW8:AX8"/>
    <mergeCell ref="P9:P14"/>
    <mergeCell ref="Q9:Q14"/>
    <mergeCell ref="R9:R14"/>
    <mergeCell ref="S9:S14"/>
    <mergeCell ref="T9:T14"/>
    <mergeCell ref="U9:U14"/>
    <mergeCell ref="N15:N20"/>
    <mergeCell ref="O15:O20"/>
    <mergeCell ref="P15:P20"/>
    <mergeCell ref="Q15:Q20"/>
    <mergeCell ref="R15:R20"/>
    <mergeCell ref="S15:S20"/>
    <mergeCell ref="D9:D14"/>
    <mergeCell ref="E9:E14"/>
    <mergeCell ref="F9:F14"/>
    <mergeCell ref="G9:G14"/>
    <mergeCell ref="H9:H14"/>
    <mergeCell ref="I9:I14"/>
    <mergeCell ref="J9:J14"/>
    <mergeCell ref="K9:K14"/>
    <mergeCell ref="L9:L14"/>
    <mergeCell ref="BK5:BX5"/>
    <mergeCell ref="BS6:BT6"/>
    <mergeCell ref="BS7:BS8"/>
    <mergeCell ref="BT7:BT8"/>
    <mergeCell ref="BA15:BA20"/>
    <mergeCell ref="BU15:BU20"/>
    <mergeCell ref="BV15:BV20"/>
    <mergeCell ref="BW15:BW20"/>
    <mergeCell ref="BX15:BX20"/>
    <mergeCell ref="AY9:AY14"/>
    <mergeCell ref="AZ9:AZ14"/>
    <mergeCell ref="AY15:AY20"/>
    <mergeCell ref="AZ15:AZ20"/>
    <mergeCell ref="BA9:BA14"/>
    <mergeCell ref="BU9:BU14"/>
    <mergeCell ref="BV9:BV14"/>
    <mergeCell ref="BK6:BR6"/>
    <mergeCell ref="BU6:BX6"/>
    <mergeCell ref="A5:BJ5"/>
    <mergeCell ref="A9:A20"/>
    <mergeCell ref="B9:B20"/>
    <mergeCell ref="C9:C20"/>
    <mergeCell ref="Z15:Z20"/>
    <mergeCell ref="AA15:AA20"/>
    <mergeCell ref="AR15:AR20"/>
    <mergeCell ref="AS15:AS20"/>
    <mergeCell ref="AT15:AT20"/>
    <mergeCell ref="AU15:AU20"/>
    <mergeCell ref="AV15:AV20"/>
    <mergeCell ref="AW15:AW20"/>
    <mergeCell ref="AX15:AX20"/>
    <mergeCell ref="V9:V14"/>
    <mergeCell ref="BW9:BW14"/>
    <mergeCell ref="BX9:BX14"/>
    <mergeCell ref="D15:D20"/>
    <mergeCell ref="E15:E20"/>
    <mergeCell ref="F15:F20"/>
    <mergeCell ref="G15:G20"/>
    <mergeCell ref="H15:H20"/>
    <mergeCell ref="I15:I20"/>
    <mergeCell ref="J15:J20"/>
    <mergeCell ref="K15:K20"/>
    <mergeCell ref="L15:L20"/>
    <mergeCell ref="T15:T20"/>
    <mergeCell ref="U15:U20"/>
    <mergeCell ref="V15:V20"/>
    <mergeCell ref="W15:W20"/>
    <mergeCell ref="X15:X20"/>
    <mergeCell ref="Y15:Y20"/>
    <mergeCell ref="AU9:AU14"/>
    <mergeCell ref="AV9:AV14"/>
    <mergeCell ref="AW9:AW14"/>
    <mergeCell ref="AX9:AX14"/>
    <mergeCell ref="W9:W14"/>
    <mergeCell ref="X9:X14"/>
    <mergeCell ref="Y9:Y14"/>
    <mergeCell ref="Z9:Z14"/>
    <mergeCell ref="AA9:AA14"/>
    <mergeCell ref="AR9:AR14"/>
    <mergeCell ref="AS9:AS14"/>
    <mergeCell ref="AT9:AT14"/>
    <mergeCell ref="M9:M14"/>
    <mergeCell ref="N9:N14"/>
    <mergeCell ref="O9:O14"/>
  </mergeCells>
  <conditionalFormatting sqref="R9:R164">
    <cfRule type="cellIs" dxfId="73" priority="37" operator="equal">
      <formula>"Muy Baja"</formula>
    </cfRule>
    <cfRule type="cellIs" dxfId="72" priority="36" operator="equal">
      <formula>"Baja"</formula>
    </cfRule>
    <cfRule type="cellIs" dxfId="71" priority="35" operator="equal">
      <formula>"Media"</formula>
    </cfRule>
    <cfRule type="cellIs" dxfId="70" priority="34" operator="equal">
      <formula>"Alta"</formula>
    </cfRule>
    <cfRule type="cellIs" dxfId="69" priority="33" operator="equal">
      <formula>"Muy Alta"</formula>
    </cfRule>
  </conditionalFormatting>
  <conditionalFormatting sqref="T9:T164">
    <cfRule type="cellIs" dxfId="68" priority="32" operator="equal">
      <formula>"Leve"</formula>
    </cfRule>
    <cfRule type="cellIs" dxfId="67" priority="31" operator="equal">
      <formula>"Menor"</formula>
    </cfRule>
    <cfRule type="cellIs" dxfId="66" priority="30" operator="equal">
      <formula>"Moderado"</formula>
    </cfRule>
    <cfRule type="cellIs" dxfId="65" priority="29" operator="equal">
      <formula>"Mayor"</formula>
    </cfRule>
    <cfRule type="cellIs" dxfId="64" priority="28" operator="equal">
      <formula>"Catastrófico"</formula>
    </cfRule>
  </conditionalFormatting>
  <conditionalFormatting sqref="V9:V164">
    <cfRule type="cellIs" dxfId="63" priority="27" operator="equal">
      <formula>"Leve"</formula>
    </cfRule>
    <cfRule type="cellIs" dxfId="62" priority="26" operator="equal">
      <formula>"Menor"</formula>
    </cfRule>
    <cfRule type="cellIs" dxfId="61" priority="25" operator="equal">
      <formula>"Moderado"</formula>
    </cfRule>
    <cfRule type="cellIs" dxfId="60" priority="24" operator="equal">
      <formula>"Mayor"</formula>
    </cfRule>
    <cfRule type="cellIs" dxfId="59" priority="23" operator="equal">
      <formula>"Catastrófico"</formula>
    </cfRule>
  </conditionalFormatting>
  <conditionalFormatting sqref="X9:X164">
    <cfRule type="cellIs" dxfId="58" priority="19" operator="equal">
      <formula>"Mayor"</formula>
    </cfRule>
    <cfRule type="cellIs" dxfId="57" priority="18" operator="equal">
      <formula>"Catastrófico"</formula>
    </cfRule>
    <cfRule type="cellIs" dxfId="56" priority="20" operator="equal">
      <formula>"Moderado"</formula>
    </cfRule>
    <cfRule type="cellIs" dxfId="55" priority="21" operator="equal">
      <formula>"Menor"</formula>
    </cfRule>
    <cfRule type="cellIs" dxfId="54" priority="22" operator="equal">
      <formula>"Leve"</formula>
    </cfRule>
  </conditionalFormatting>
  <conditionalFormatting sqref="AA9:AA164">
    <cfRule type="cellIs" dxfId="53" priority="17" operator="equal">
      <formula>"Bajo"</formula>
    </cfRule>
    <cfRule type="cellIs" dxfId="52" priority="16" operator="equal">
      <formula>"Moderado"</formula>
    </cfRule>
    <cfRule type="cellIs" dxfId="51" priority="15" operator="equal">
      <formula>"Alto"</formula>
    </cfRule>
    <cfRule type="cellIs" dxfId="50" priority="14" operator="equal">
      <formula>"Extremo"</formula>
    </cfRule>
  </conditionalFormatting>
  <conditionalFormatting sqref="AU9:AU164">
    <cfRule type="cellIs" dxfId="49" priority="13" operator="equal">
      <formula>"Muy Alta"</formula>
    </cfRule>
    <cfRule type="cellIs" dxfId="48" priority="12" operator="equal">
      <formula>"Alta"</formula>
    </cfRule>
    <cfRule type="cellIs" dxfId="47" priority="11" operator="equal">
      <formula>"Media"</formula>
    </cfRule>
    <cfRule type="cellIs" dxfId="46" priority="10" operator="equal">
      <formula>"Baja"</formula>
    </cfRule>
    <cfRule type="cellIs" dxfId="45" priority="9" operator="equal">
      <formula>"Muy Baja"</formula>
    </cfRule>
  </conditionalFormatting>
  <conditionalFormatting sqref="AX9:AX164">
    <cfRule type="cellIs" dxfId="44" priority="8" operator="equal">
      <formula>"Catastrófico"</formula>
    </cfRule>
    <cfRule type="cellIs" dxfId="43" priority="7" operator="equal">
      <formula>"Mayor"</formula>
    </cfRule>
    <cfRule type="cellIs" dxfId="42" priority="6" operator="equal">
      <formula>"Menor"</formula>
    </cfRule>
    <cfRule type="cellIs" dxfId="41" priority="5" operator="equal">
      <formula>"Leve"</formula>
    </cfRule>
  </conditionalFormatting>
  <conditionalFormatting sqref="AX9:AZ164">
    <cfRule type="cellIs" dxfId="40" priority="3" operator="equal">
      <formula>"Moderado"</formula>
    </cfRule>
  </conditionalFormatting>
  <conditionalFormatting sqref="AY9:AZ164">
    <cfRule type="cellIs" dxfId="39" priority="4" operator="equal">
      <formula>"Bajo"</formula>
    </cfRule>
    <cfRule type="cellIs" dxfId="38" priority="2" operator="equal">
      <formula>"Alto"</formula>
    </cfRule>
    <cfRule type="cellIs" dxfId="37" priority="1" operator="equal">
      <formula>"Extremo"</formula>
    </cfRule>
  </conditionalFormatting>
  <dataValidations count="2">
    <dataValidation type="list" allowBlank="1" showInputMessage="1" showErrorMessage="1" sqref="K129 K111 K123 K117 K135:K164 K9:K105" xr:uid="{18C200EC-3488-4ADA-B2E6-B6B0CF92F407}">
      <formula1>"SI, NO"</formula1>
    </dataValidation>
    <dataValidation type="list" allowBlank="1" showInputMessage="1" showErrorMessage="1" sqref="D9:D164" xr:uid="{897E702F-8AE0-421D-A1B9-4E9B8309D361}">
      <formula1>"RG, RS, RF, RIC, RLAFT"</formula1>
    </dataValidation>
  </dataValidations>
  <pageMargins left="0.70866141732283472" right="0.70866141732283472" top="0.74803149606299213" bottom="0.74803149606299213" header="0.31496062992125984" footer="0.31496062992125984"/>
  <pageSetup paperSize="5" scale="12" fitToHeight="0" orientation="landscape" r:id="rId1"/>
  <headerFooter>
    <oddFooter>&amp;C&amp;G
DIES-05-FR-01
v.3
Hoja 2</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E3CAC-F0E5-4339-BEBA-2C08A9E114F4}">
  <sheetPr>
    <pageSetUpPr fitToPage="1"/>
  </sheetPr>
  <dimension ref="A1:BZ32"/>
  <sheetViews>
    <sheetView zoomScale="60" zoomScaleNormal="60" workbookViewId="0">
      <pane ySplit="8" topLeftCell="A9" activePane="bottomLeft" state="frozen"/>
      <selection pane="bottomLeft" activeCell="A9" sqref="A9:A20"/>
    </sheetView>
  </sheetViews>
  <sheetFormatPr baseColWidth="10" defaultColWidth="9.1640625" defaultRowHeight="15" x14ac:dyDescent="0.2"/>
  <cols>
    <col min="1" max="1" width="23.6640625" customWidth="1"/>
    <col min="2" max="2" width="38.5" customWidth="1"/>
    <col min="3" max="3" width="33.6640625" customWidth="1"/>
    <col min="4" max="4" width="15.1640625" customWidth="1"/>
    <col min="7" max="7" width="25.5" customWidth="1"/>
    <col min="8" max="9" width="16.1640625" hidden="1" customWidth="1"/>
    <col min="10" max="10" width="74.5" customWidth="1"/>
    <col min="12" max="12" width="16.5" customWidth="1"/>
    <col min="13" max="13" width="33.164062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85.5" customWidth="1"/>
    <col min="30" max="30" width="5.6640625" customWidth="1"/>
    <col min="31" max="31" width="80.6640625" customWidth="1"/>
    <col min="44" max="44" width="30.1640625" customWidth="1"/>
    <col min="47" max="47" width="13" customWidth="1"/>
    <col min="50" max="53" width="13" customWidth="1"/>
    <col min="54" max="54" width="59.5" customWidth="1"/>
    <col min="55" max="55" width="38" customWidth="1"/>
    <col min="56" max="56" width="15.83203125" customWidth="1"/>
    <col min="61" max="61" width="21.83203125" customWidth="1"/>
    <col min="62" max="62" width="27.83203125" customWidth="1"/>
    <col min="63" max="63" width="34.6640625" customWidth="1"/>
    <col min="64" max="64" width="26.5" customWidth="1"/>
    <col min="69" max="69" width="11.5" customWidth="1"/>
    <col min="70" max="70" width="12.33203125" customWidth="1"/>
    <col min="71" max="72" width="48.1640625" customWidth="1"/>
    <col min="73" max="73" width="29" hidden="1" customWidth="1"/>
    <col min="74" max="76" width="23.5" customWidth="1"/>
    <col min="77" max="77" width="55.6640625" hidden="1" customWidth="1"/>
    <col min="78" max="78" width="66.33203125" hidden="1" customWidth="1"/>
  </cols>
  <sheetData>
    <row r="1" spans="1:78" ht="16" x14ac:dyDescent="0.2">
      <c r="A1" s="1186" t="s">
        <v>1257</v>
      </c>
      <c r="B1" s="1187"/>
      <c r="C1" s="1187"/>
      <c r="D1" s="1187"/>
      <c r="E1" s="1187"/>
      <c r="F1" s="1187"/>
      <c r="G1" s="1187"/>
      <c r="H1" s="358"/>
      <c r="BY1" s="1383" t="s">
        <v>2691</v>
      </c>
      <c r="BZ1" s="1384"/>
    </row>
    <row r="2" spans="1:78" x14ac:dyDescent="0.2">
      <c r="A2" s="359"/>
      <c r="B2" s="359"/>
      <c r="C2" s="359"/>
      <c r="D2" s="359"/>
      <c r="E2" s="359"/>
      <c r="F2" s="359"/>
      <c r="G2" s="359"/>
      <c r="H2" s="359"/>
      <c r="BY2" s="1385"/>
      <c r="BZ2" s="1386"/>
    </row>
    <row r="3" spans="1:78" ht="15.75" customHeight="1" x14ac:dyDescent="0.2">
      <c r="A3" s="1754" t="s">
        <v>2642</v>
      </c>
      <c r="B3" s="1754"/>
      <c r="C3" s="1754"/>
      <c r="D3" s="1754"/>
      <c r="E3" s="1754"/>
      <c r="F3" s="1754"/>
      <c r="G3" s="1755"/>
      <c r="H3" s="360"/>
      <c r="BY3" s="1385"/>
      <c r="BZ3" s="1386"/>
    </row>
    <row r="4" spans="1:78" ht="16" thickBot="1" x14ac:dyDescent="0.25">
      <c r="BY4" s="1387"/>
      <c r="BZ4" s="1388"/>
    </row>
    <row r="5" spans="1:78" ht="15.75" customHeight="1" thickBot="1" x14ac:dyDescent="0.25">
      <c r="A5" s="1059" t="s">
        <v>127</v>
      </c>
      <c r="B5" s="1060"/>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60"/>
      <c r="AP5" s="1060"/>
      <c r="AQ5" s="1060"/>
      <c r="AR5" s="1060"/>
      <c r="AS5" s="1060"/>
      <c r="AT5" s="1060"/>
      <c r="AU5" s="1060"/>
      <c r="AV5" s="1060"/>
      <c r="AW5" s="1060"/>
      <c r="AX5" s="1060"/>
      <c r="AY5" s="1060"/>
      <c r="AZ5" s="1060"/>
      <c r="BA5" s="1060"/>
      <c r="BB5" s="1061"/>
      <c r="BC5" s="1061"/>
      <c r="BD5" s="1061"/>
      <c r="BE5" s="1061"/>
      <c r="BF5" s="1061"/>
      <c r="BG5" s="1061"/>
      <c r="BH5" s="1061"/>
      <c r="BI5" s="1061"/>
      <c r="BJ5" s="1062"/>
      <c r="BK5" s="1041" t="s">
        <v>128</v>
      </c>
      <c r="BL5" s="1042"/>
      <c r="BM5" s="1042"/>
      <c r="BN5" s="1042"/>
      <c r="BO5" s="1042"/>
      <c r="BP5" s="1042"/>
      <c r="BQ5" s="1042"/>
      <c r="BR5" s="1042"/>
      <c r="BS5" s="1042"/>
      <c r="BT5" s="1042"/>
      <c r="BU5" s="1042"/>
      <c r="BV5" s="1042"/>
      <c r="BW5" s="1042"/>
      <c r="BX5" s="1043"/>
      <c r="BY5" s="38"/>
      <c r="BZ5" s="724"/>
    </row>
    <row r="6" spans="1:78" ht="17" thickBot="1" x14ac:dyDescent="0.25">
      <c r="A6" s="1084" t="s">
        <v>129</v>
      </c>
      <c r="B6" s="1084" t="s">
        <v>130</v>
      </c>
      <c r="C6" s="1084" t="s">
        <v>131</v>
      </c>
      <c r="D6" s="1086" t="s">
        <v>132</v>
      </c>
      <c r="E6" s="1094"/>
      <c r="F6" s="1094"/>
      <c r="G6" s="1094"/>
      <c r="H6" s="1094"/>
      <c r="I6" s="1094"/>
      <c r="J6" s="1094"/>
      <c r="K6" s="1094"/>
      <c r="L6" s="1094"/>
      <c r="M6" s="1094"/>
      <c r="N6" s="1094"/>
      <c r="O6" s="1094"/>
      <c r="P6" s="1094"/>
      <c r="Q6" s="1087"/>
      <c r="R6" s="1088" t="s">
        <v>133</v>
      </c>
      <c r="S6" s="1088"/>
      <c r="T6" s="1088"/>
      <c r="U6" s="1088"/>
      <c r="V6" s="1088"/>
      <c r="W6" s="1088"/>
      <c r="X6" s="1088"/>
      <c r="Y6" s="1088"/>
      <c r="Z6" s="1088"/>
      <c r="AA6" s="1088"/>
      <c r="AB6" s="1089" t="s">
        <v>134</v>
      </c>
      <c r="AC6" s="1090"/>
      <c r="AD6" s="1090"/>
      <c r="AE6" s="1090"/>
      <c r="AF6" s="1090"/>
      <c r="AG6" s="1090"/>
      <c r="AH6" s="1090"/>
      <c r="AI6" s="1090"/>
      <c r="AJ6" s="1090"/>
      <c r="AK6" s="1090"/>
      <c r="AL6" s="1090"/>
      <c r="AM6" s="1090"/>
      <c r="AN6" s="1090"/>
      <c r="AO6" s="1090"/>
      <c r="AP6" s="1090"/>
      <c r="AQ6" s="1090"/>
      <c r="AR6" s="1095" t="s">
        <v>135</v>
      </c>
      <c r="AS6" s="1092" t="s">
        <v>136</v>
      </c>
      <c r="AT6" s="1092"/>
      <c r="AU6" s="1092"/>
      <c r="AV6" s="1092"/>
      <c r="AW6" s="1092"/>
      <c r="AX6" s="1092"/>
      <c r="AY6" s="1092"/>
      <c r="AZ6" s="1092"/>
      <c r="BA6" s="1092"/>
      <c r="BB6" s="1098" t="s">
        <v>137</v>
      </c>
      <c r="BC6" s="1098"/>
      <c r="BD6" s="1098"/>
      <c r="BE6" s="1098"/>
      <c r="BF6" s="1098"/>
      <c r="BG6" s="1098"/>
      <c r="BH6" s="1098"/>
      <c r="BI6" s="1098"/>
      <c r="BJ6" s="1098"/>
      <c r="BK6" s="1053" t="s">
        <v>138</v>
      </c>
      <c r="BL6" s="1054"/>
      <c r="BM6" s="1054"/>
      <c r="BN6" s="1054"/>
      <c r="BO6" s="1054"/>
      <c r="BP6" s="1054"/>
      <c r="BQ6" s="1054"/>
      <c r="BR6" s="1055"/>
      <c r="BS6" s="1044" t="s">
        <v>139</v>
      </c>
      <c r="BT6" s="1045"/>
      <c r="BU6" s="1056"/>
      <c r="BV6" s="1057"/>
      <c r="BW6" s="1057"/>
      <c r="BX6" s="1058"/>
      <c r="BY6" s="1389" t="s">
        <v>2692</v>
      </c>
      <c r="BZ6" s="1392" t="s">
        <v>2693</v>
      </c>
    </row>
    <row r="7" spans="1:78" ht="56.25" customHeight="1" x14ac:dyDescent="0.2">
      <c r="A7" s="1084"/>
      <c r="B7" s="1084"/>
      <c r="C7" s="1084"/>
      <c r="D7" s="140"/>
      <c r="E7" s="141"/>
      <c r="F7" s="141"/>
      <c r="G7" s="141"/>
      <c r="H7" s="141"/>
      <c r="I7" s="141"/>
      <c r="J7" s="141"/>
      <c r="K7" s="141"/>
      <c r="L7" s="141"/>
      <c r="M7" s="141"/>
      <c r="N7" s="141"/>
      <c r="O7" s="141"/>
      <c r="P7" s="1086" t="s">
        <v>140</v>
      </c>
      <c r="Q7" s="1087"/>
      <c r="R7" s="1088" t="s">
        <v>141</v>
      </c>
      <c r="S7" s="1088"/>
      <c r="T7" s="1088" t="s">
        <v>142</v>
      </c>
      <c r="U7" s="1088"/>
      <c r="V7" s="1088"/>
      <c r="W7" s="1088"/>
      <c r="X7" s="1088"/>
      <c r="Y7" s="1088"/>
      <c r="Z7" s="110"/>
      <c r="AA7" s="111"/>
      <c r="AB7" s="1089"/>
      <c r="AC7" s="1090"/>
      <c r="AD7" s="1090"/>
      <c r="AE7" s="1090"/>
      <c r="AF7" s="138"/>
      <c r="AG7" s="1091"/>
      <c r="AH7" s="1091"/>
      <c r="AI7" s="1091"/>
      <c r="AJ7" s="1091"/>
      <c r="AK7" s="1091"/>
      <c r="AL7" s="1091"/>
      <c r="AM7" s="1091"/>
      <c r="AN7" s="1091"/>
      <c r="AO7" s="1091"/>
      <c r="AP7" s="1089"/>
      <c r="AQ7" s="1089"/>
      <c r="AR7" s="1096"/>
      <c r="AS7" s="1054" t="s">
        <v>143</v>
      </c>
      <c r="AT7" s="1054"/>
      <c r="AU7" s="1054"/>
      <c r="AV7" s="1092" t="s">
        <v>144</v>
      </c>
      <c r="AW7" s="1092"/>
      <c r="AX7" s="1092"/>
      <c r="AY7" s="142"/>
      <c r="AZ7" s="142"/>
      <c r="BA7" s="143"/>
      <c r="BB7" s="112"/>
      <c r="BC7" s="113"/>
      <c r="BD7" s="113"/>
      <c r="BE7" s="1093" t="s">
        <v>145</v>
      </c>
      <c r="BF7" s="1093"/>
      <c r="BG7" s="1093"/>
      <c r="BH7" s="1093"/>
      <c r="BI7" s="113"/>
      <c r="BJ7" s="113"/>
      <c r="BK7" s="1053" t="s">
        <v>146</v>
      </c>
      <c r="BL7" s="1101"/>
      <c r="BM7" s="1101"/>
      <c r="BN7" s="1101"/>
      <c r="BO7" s="1101"/>
      <c r="BP7" s="1101"/>
      <c r="BQ7" s="1101"/>
      <c r="BR7" s="1102"/>
      <c r="BS7" s="1046" t="s">
        <v>147</v>
      </c>
      <c r="BT7" s="1048" t="s">
        <v>148</v>
      </c>
      <c r="BU7" s="144" t="s">
        <v>149</v>
      </c>
      <c r="BV7" s="1095" t="s">
        <v>150</v>
      </c>
      <c r="BW7" s="1095"/>
      <c r="BX7" s="1095"/>
      <c r="BY7" s="1390"/>
      <c r="BZ7" s="1393"/>
    </row>
    <row r="8" spans="1:78" ht="246" customHeight="1" thickBot="1" x14ac:dyDescent="0.25">
      <c r="A8" s="1085"/>
      <c r="B8" s="1085"/>
      <c r="C8" s="1085"/>
      <c r="D8" s="1103" t="s">
        <v>151</v>
      </c>
      <c r="E8" s="1104"/>
      <c r="F8" s="1105"/>
      <c r="G8" s="114" t="s">
        <v>152</v>
      </c>
      <c r="H8" s="115" t="s">
        <v>153</v>
      </c>
      <c r="I8" s="115" t="s">
        <v>154</v>
      </c>
      <c r="J8" s="672" t="s">
        <v>155</v>
      </c>
      <c r="K8" s="116" t="s">
        <v>156</v>
      </c>
      <c r="L8" s="114" t="s">
        <v>157</v>
      </c>
      <c r="M8" s="114" t="s">
        <v>158</v>
      </c>
      <c r="N8" s="115" t="s">
        <v>159</v>
      </c>
      <c r="O8" s="115" t="s">
        <v>160</v>
      </c>
      <c r="P8" s="114" t="s">
        <v>161</v>
      </c>
      <c r="Q8" s="114" t="s">
        <v>162</v>
      </c>
      <c r="R8" s="1106" t="s">
        <v>163</v>
      </c>
      <c r="S8" s="1106"/>
      <c r="T8" s="1106" t="s">
        <v>164</v>
      </c>
      <c r="U8" s="1106"/>
      <c r="V8" s="1106" t="s">
        <v>165</v>
      </c>
      <c r="W8" s="1106"/>
      <c r="X8" s="1106" t="s">
        <v>166</v>
      </c>
      <c r="Y8" s="1106"/>
      <c r="Z8" s="117"/>
      <c r="AA8" s="117" t="s">
        <v>167</v>
      </c>
      <c r="AB8" s="118" t="s">
        <v>168</v>
      </c>
      <c r="AC8" s="118" t="s">
        <v>169</v>
      </c>
      <c r="AD8" s="119" t="s">
        <v>170</v>
      </c>
      <c r="AE8" s="118" t="s">
        <v>171</v>
      </c>
      <c r="AF8" s="119" t="s">
        <v>172</v>
      </c>
      <c r="AG8" s="1107" t="s">
        <v>173</v>
      </c>
      <c r="AH8" s="1107"/>
      <c r="AI8" s="1108" t="s">
        <v>174</v>
      </c>
      <c r="AJ8" s="1108"/>
      <c r="AK8" s="119" t="s">
        <v>175</v>
      </c>
      <c r="AL8" s="118" t="s">
        <v>176</v>
      </c>
      <c r="AM8" s="118" t="s">
        <v>177</v>
      </c>
      <c r="AN8" s="119" t="s">
        <v>178</v>
      </c>
      <c r="AO8" s="119" t="s">
        <v>179</v>
      </c>
      <c r="AP8" s="120" t="s">
        <v>180</v>
      </c>
      <c r="AQ8" s="120" t="s">
        <v>181</v>
      </c>
      <c r="AR8" s="1096"/>
      <c r="AS8" s="121" t="s">
        <v>182</v>
      </c>
      <c r="AT8" s="1447" t="s">
        <v>183</v>
      </c>
      <c r="AU8" s="1448"/>
      <c r="AV8" s="117" t="s">
        <v>184</v>
      </c>
      <c r="AW8" s="1447" t="s">
        <v>185</v>
      </c>
      <c r="AX8" s="1448"/>
      <c r="AY8" s="117" t="s">
        <v>186</v>
      </c>
      <c r="AZ8" s="122" t="s">
        <v>187</v>
      </c>
      <c r="BA8" s="122" t="s">
        <v>188</v>
      </c>
      <c r="BB8" s="115" t="s">
        <v>189</v>
      </c>
      <c r="BC8" s="115" t="s">
        <v>190</v>
      </c>
      <c r="BD8" s="123" t="s">
        <v>191</v>
      </c>
      <c r="BE8" s="115" t="s">
        <v>192</v>
      </c>
      <c r="BF8" s="115" t="s">
        <v>193</v>
      </c>
      <c r="BG8" s="115" t="s">
        <v>194</v>
      </c>
      <c r="BH8" s="115" t="s">
        <v>195</v>
      </c>
      <c r="BI8" s="124" t="s">
        <v>196</v>
      </c>
      <c r="BJ8" s="115" t="s">
        <v>197</v>
      </c>
      <c r="BK8" s="122" t="s">
        <v>198</v>
      </c>
      <c r="BL8" s="122" t="s">
        <v>199</v>
      </c>
      <c r="BM8" s="122" t="s">
        <v>192</v>
      </c>
      <c r="BN8" s="122" t="s">
        <v>193</v>
      </c>
      <c r="BO8" s="122" t="s">
        <v>194</v>
      </c>
      <c r="BP8" s="122" t="s">
        <v>195</v>
      </c>
      <c r="BQ8" s="122" t="s">
        <v>200</v>
      </c>
      <c r="BR8" s="122" t="s">
        <v>201</v>
      </c>
      <c r="BS8" s="1047"/>
      <c r="BT8" s="1049"/>
      <c r="BU8" s="125" t="s">
        <v>202</v>
      </c>
      <c r="BV8" s="109" t="s">
        <v>203</v>
      </c>
      <c r="BW8" s="109" t="s">
        <v>204</v>
      </c>
      <c r="BX8" s="109" t="s">
        <v>205</v>
      </c>
      <c r="BY8" s="1391"/>
      <c r="BZ8" s="1394"/>
    </row>
    <row r="9" spans="1:78" s="662" customFormat="1" ht="84" customHeight="1" x14ac:dyDescent="0.2">
      <c r="A9" s="1918" t="s">
        <v>282</v>
      </c>
      <c r="B9" s="1277" t="s">
        <v>207</v>
      </c>
      <c r="C9" s="1922" t="s">
        <v>283</v>
      </c>
      <c r="D9" s="1459" t="s">
        <v>2643</v>
      </c>
      <c r="E9" s="1003" t="s">
        <v>284</v>
      </c>
      <c r="F9" s="1006">
        <v>1</v>
      </c>
      <c r="G9" s="1009" t="s">
        <v>285</v>
      </c>
      <c r="H9" s="1012"/>
      <c r="I9" s="1015"/>
      <c r="J9" s="1018" t="s">
        <v>2644</v>
      </c>
      <c r="K9" s="1012" t="s">
        <v>313</v>
      </c>
      <c r="L9" s="1075" t="s">
        <v>1181</v>
      </c>
      <c r="M9" s="1038" t="s">
        <v>2645</v>
      </c>
      <c r="N9" s="994"/>
      <c r="O9" s="994"/>
      <c r="P9" s="1075"/>
      <c r="Q9" s="1133"/>
      <c r="R9" s="1015" t="s">
        <v>217</v>
      </c>
      <c r="S9" s="1026">
        <f>IF(R9="Muy Alta",100%,IF(R9="Alta",80%,IF(R9="Media",60%,IF(R9="Baja",40%,IF(R9="Muy Baja",20%,"")))))</f>
        <v>0.6</v>
      </c>
      <c r="T9" s="1015" t="s">
        <v>403</v>
      </c>
      <c r="U9" s="1026">
        <f>IF(T9="Catastrófico",100%,IF(T9="Mayor",80%,IF(T9="Moderado",60%,IF(T9="Menor",40%,IF(T9="Leve",20%,"")))))</f>
        <v>0.8</v>
      </c>
      <c r="V9" s="1015" t="s">
        <v>218</v>
      </c>
      <c r="W9" s="1026">
        <f>IF(V9="Catastrófico",100%,IF(V9="Mayor",80%,IF(V9="Moderado",60%,IF(V9="Menor",40%,IF(V9="Leve",20%,"")))))</f>
        <v>0.6</v>
      </c>
      <c r="X9" s="1029" t="str">
        <f>IF(Y9=100%,"Catastrófico",IF(Y9=80%,"Mayor",IF(Y9=60%,"Moderado",IF(Y9=40%,"Menor",IF(Y9=20%,"Leve","")))))</f>
        <v>Mayor</v>
      </c>
      <c r="Y9" s="1026">
        <f>IF(AND(U9="",W9=""),"",MAX(U9,W9))</f>
        <v>0.8</v>
      </c>
      <c r="Z9" s="1026" t="str">
        <f>CONCATENATE(R9,X9)</f>
        <v>MediaMayor</v>
      </c>
      <c r="AA9" s="1032"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Alto</v>
      </c>
      <c r="AB9" s="97">
        <v>1</v>
      </c>
      <c r="AC9" s="216" t="s">
        <v>2646</v>
      </c>
      <c r="AD9" s="705" t="s">
        <v>885</v>
      </c>
      <c r="AE9" s="527" t="s">
        <v>2647</v>
      </c>
      <c r="AF9" s="334" t="str">
        <f t="shared" ref="AF9:AF22" si="0">IF(OR(AG9="Preventivo",AG9="Detectivo"),"Probabilidad",IF(AG9="Correctivo","Impacto",""))</f>
        <v>Probabilidad</v>
      </c>
      <c r="AG9" s="335" t="s">
        <v>221</v>
      </c>
      <c r="AH9" s="14">
        <f t="shared" ref="AH9:AH22" si="1">IF(AG9="","",IF(AG9="Preventivo",25%,IF(AG9="Detectivo",15%,IF(AG9="Correctivo",10%))))</f>
        <v>0.25</v>
      </c>
      <c r="AI9" s="335" t="s">
        <v>222</v>
      </c>
      <c r="AJ9" s="14">
        <f t="shared" ref="AJ9:AJ22" si="2">IF(AI9="Automático",25%,IF(AI9="Manual",15%,""))</f>
        <v>0.15</v>
      </c>
      <c r="AK9" s="101">
        <f t="shared" ref="AK9:AK22" si="3">IF(OR(AH9="",AJ9=""),"",AH9+AJ9)</f>
        <v>0.4</v>
      </c>
      <c r="AL9" s="336">
        <f>IFERROR(IF(AF9="Probabilidad",(S9-(+S9*AK9)),IF(AF9="Impacto",S9,"")),"")</f>
        <v>0.36</v>
      </c>
      <c r="AM9" s="336">
        <f>IFERROR(IF(AF9="Impacto",(Y9-(+Y9*AK9)),IF(AF9="Probabilidad",Y9,"")),"")</f>
        <v>0.8</v>
      </c>
      <c r="AN9" s="50" t="s">
        <v>223</v>
      </c>
      <c r="AO9" s="50" t="s">
        <v>291</v>
      </c>
      <c r="AP9" s="50" t="s">
        <v>225</v>
      </c>
      <c r="AQ9" s="50" t="s">
        <v>226</v>
      </c>
      <c r="AR9" s="1916" t="s">
        <v>2648</v>
      </c>
      <c r="AS9" s="1035">
        <f>S9</f>
        <v>0.6</v>
      </c>
      <c r="AT9" s="1035">
        <f>IF(AL9="","",MIN(AL9:AL14))</f>
        <v>0.216</v>
      </c>
      <c r="AU9" s="1032" t="str">
        <f>IFERROR(IF(AT9="","",IF(AT9&lt;=0.2,"Muy Baja",IF(AT9&lt;=0.4,"Baja",IF(AT9&lt;=0.6,"Media",IF(AT9&lt;=0.8,"Alta","Muy Alta"))))),"")</f>
        <v>Baja</v>
      </c>
      <c r="AV9" s="1035">
        <f>Y9</f>
        <v>0.8</v>
      </c>
      <c r="AW9" s="1035">
        <f>IF(AM9="","",MIN(AM9:AM14))</f>
        <v>0.8</v>
      </c>
      <c r="AX9" s="1032" t="str">
        <f>IFERROR(IF(AW9="","",IF(AW9&lt;=0.2,"Leve",IF(AW9&lt;=0.4,"Menor",IF(AW9&lt;=0.6,"Moderado",IF(AW9&lt;=0.8,"Mayor","Catastrófico"))))),"")</f>
        <v>Mayor</v>
      </c>
      <c r="AY9" s="1032" t="str">
        <f>AA9</f>
        <v>Alto</v>
      </c>
      <c r="AZ9" s="1032"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Alto</v>
      </c>
      <c r="BA9" s="1015" t="s">
        <v>228</v>
      </c>
      <c r="BB9" s="708" t="s">
        <v>2649</v>
      </c>
      <c r="BC9" s="647" t="s">
        <v>2650</v>
      </c>
      <c r="BD9" s="307">
        <f t="shared" ref="BD9:BD20" si="4">IF(SUM(BE9:BH9)=0,"",SUM(BE9:BH9))</f>
        <v>2</v>
      </c>
      <c r="BE9" s="527"/>
      <c r="BF9" s="527"/>
      <c r="BG9" s="527">
        <v>1</v>
      </c>
      <c r="BH9" s="527">
        <v>1</v>
      </c>
      <c r="BI9" s="647" t="s">
        <v>2401</v>
      </c>
      <c r="BJ9" s="647" t="s">
        <v>1269</v>
      </c>
      <c r="BK9" s="619"/>
      <c r="BL9" s="619"/>
      <c r="BM9" s="48"/>
      <c r="BN9" s="48"/>
      <c r="BO9" s="48"/>
      <c r="BP9" s="48"/>
      <c r="BQ9" s="104"/>
      <c r="BR9" s="128"/>
      <c r="BS9" s="713"/>
      <c r="BT9" s="28"/>
      <c r="BU9" s="1050"/>
      <c r="BV9" s="994"/>
      <c r="BW9" s="994"/>
      <c r="BX9" s="997"/>
      <c r="BY9" s="997"/>
      <c r="BZ9" s="997"/>
    </row>
    <row r="10" spans="1:78" ht="84" customHeight="1" x14ac:dyDescent="0.2">
      <c r="A10" s="1919"/>
      <c r="B10" s="1278"/>
      <c r="C10" s="1752"/>
      <c r="D10" s="1460"/>
      <c r="E10" s="1004"/>
      <c r="F10" s="1007"/>
      <c r="G10" s="1010"/>
      <c r="H10" s="1013"/>
      <c r="I10" s="1016"/>
      <c r="J10" s="1019"/>
      <c r="K10" s="1013"/>
      <c r="L10" s="1076"/>
      <c r="M10" s="1039"/>
      <c r="N10" s="1024"/>
      <c r="O10" s="1024"/>
      <c r="P10" s="1076"/>
      <c r="Q10" s="1134"/>
      <c r="R10" s="1016"/>
      <c r="S10" s="1027"/>
      <c r="T10" s="1016"/>
      <c r="U10" s="1027"/>
      <c r="V10" s="1016"/>
      <c r="W10" s="1027"/>
      <c r="X10" s="1030"/>
      <c r="Y10" s="1027"/>
      <c r="Z10" s="1027"/>
      <c r="AA10" s="1033"/>
      <c r="AB10" s="150">
        <v>2</v>
      </c>
      <c r="AC10" s="129" t="s">
        <v>2651</v>
      </c>
      <c r="AD10" s="706" t="s">
        <v>309</v>
      </c>
      <c r="AE10" s="286" t="s">
        <v>2647</v>
      </c>
      <c r="AF10" s="171" t="str">
        <f t="shared" si="0"/>
        <v>Probabilidad</v>
      </c>
      <c r="AG10" s="153" t="s">
        <v>221</v>
      </c>
      <c r="AH10" s="146">
        <f t="shared" si="1"/>
        <v>0.25</v>
      </c>
      <c r="AI10" s="153" t="s">
        <v>222</v>
      </c>
      <c r="AJ10" s="146">
        <f t="shared" si="2"/>
        <v>0.15</v>
      </c>
      <c r="AK10" s="147">
        <f t="shared" si="3"/>
        <v>0.4</v>
      </c>
      <c r="AL10" s="172">
        <f>IFERROR(IF(AND(AF9="Probabilidad",AF10="Probabilidad"),(AL9-(+AL9*AK10)),IF(AF10="Probabilidad",(S9-(+S9*AK10)),IF(AF10="Impacto",AL9,""))),"")</f>
        <v>0.216</v>
      </c>
      <c r="AM10" s="172">
        <f>IFERROR(IF(AND(AF9="Impacto",AF10="Impacto"),(AM9-(+AM9*AK10)),IF(AF10="Impacto",(Y9-(Y9*AK10)),IF(AF10="Probabilidad",AM9,""))),"")</f>
        <v>0.8</v>
      </c>
      <c r="AN10" s="153" t="s">
        <v>223</v>
      </c>
      <c r="AO10" s="153" t="s">
        <v>291</v>
      </c>
      <c r="AP10" s="153" t="s">
        <v>225</v>
      </c>
      <c r="AQ10" s="153" t="s">
        <v>226</v>
      </c>
      <c r="AR10" s="1073"/>
      <c r="AS10" s="1036"/>
      <c r="AT10" s="1036"/>
      <c r="AU10" s="1033"/>
      <c r="AV10" s="1036"/>
      <c r="AW10" s="1036"/>
      <c r="AX10" s="1033"/>
      <c r="AY10" s="1033"/>
      <c r="AZ10" s="1033"/>
      <c r="BA10" s="1016"/>
      <c r="BB10" s="704" t="s">
        <v>2652</v>
      </c>
      <c r="BC10" s="562" t="s">
        <v>2653</v>
      </c>
      <c r="BD10" s="148">
        <f t="shared" si="4"/>
        <v>1</v>
      </c>
      <c r="BE10" s="286"/>
      <c r="BF10" s="286"/>
      <c r="BG10" s="286">
        <v>1</v>
      </c>
      <c r="BH10" s="286"/>
      <c r="BI10" s="562" t="s">
        <v>2401</v>
      </c>
      <c r="BJ10" s="562" t="s">
        <v>1269</v>
      </c>
      <c r="BK10" s="563"/>
      <c r="BL10" s="563"/>
      <c r="BM10" s="155"/>
      <c r="BN10" s="155"/>
      <c r="BO10" s="155"/>
      <c r="BP10" s="155"/>
      <c r="BQ10" s="156"/>
      <c r="BR10" s="157"/>
      <c r="BS10" s="713"/>
      <c r="BT10" s="149"/>
      <c r="BU10" s="1051"/>
      <c r="BV10" s="995"/>
      <c r="BW10" s="995"/>
      <c r="BX10" s="998"/>
      <c r="BY10" s="998"/>
      <c r="BZ10" s="998"/>
    </row>
    <row r="11" spans="1:78" ht="16" x14ac:dyDescent="0.2">
      <c r="A11" s="1919"/>
      <c r="B11" s="1278"/>
      <c r="C11" s="1752"/>
      <c r="D11" s="1460"/>
      <c r="E11" s="1004"/>
      <c r="F11" s="1007"/>
      <c r="G11" s="1010"/>
      <c r="H11" s="1013"/>
      <c r="I11" s="1016"/>
      <c r="J11" s="1019"/>
      <c r="K11" s="1013"/>
      <c r="L11" s="1076"/>
      <c r="M11" s="1039"/>
      <c r="N11" s="1024"/>
      <c r="O11" s="1024"/>
      <c r="P11" s="1076"/>
      <c r="Q11" s="1134"/>
      <c r="R11" s="1016"/>
      <c r="S11" s="1027"/>
      <c r="T11" s="1016"/>
      <c r="U11" s="1027"/>
      <c r="V11" s="1016"/>
      <c r="W11" s="1027"/>
      <c r="X11" s="1030"/>
      <c r="Y11" s="1027"/>
      <c r="Z11" s="1027"/>
      <c r="AA11" s="1033"/>
      <c r="AB11" s="150">
        <v>3</v>
      </c>
      <c r="AC11" s="131"/>
      <c r="AD11" s="131"/>
      <c r="AE11" s="131"/>
      <c r="AF11" s="171" t="str">
        <f t="shared" si="0"/>
        <v/>
      </c>
      <c r="AG11" s="153"/>
      <c r="AH11" s="146" t="str">
        <f t="shared" si="1"/>
        <v/>
      </c>
      <c r="AI11" s="153"/>
      <c r="AJ11" s="146" t="str">
        <f t="shared" si="2"/>
        <v/>
      </c>
      <c r="AK11" s="147" t="str">
        <f t="shared" si="3"/>
        <v/>
      </c>
      <c r="AL11" s="172" t="str">
        <f>IFERROR(IF(AND(AF10="Probabilidad",AF11="Probabilidad"),(AL10-(+AL10*AK11)),IF(AND(AF10="Impacto",AF11="Probabilidad"),(AL9-(+AL9*AK11)),IF(AF11="Impacto",AL10,""))),"")</f>
        <v/>
      </c>
      <c r="AM11" s="172" t="str">
        <f>IFERROR(IF(AND(AF10="Impacto",AF11="Impacto"),(AM10-(+AM10*AK11)),IF(AND(AF10="Probabilidad",AF11="Impacto"),(AM9-(+AM9*AK11)),IF(AF11="Probabilidad",AM10,""))),"")</f>
        <v/>
      </c>
      <c r="AN11" s="153"/>
      <c r="AO11" s="153"/>
      <c r="AP11" s="153"/>
      <c r="AQ11" s="153"/>
      <c r="AR11" s="1073"/>
      <c r="AS11" s="1036"/>
      <c r="AT11" s="1036"/>
      <c r="AU11" s="1033"/>
      <c r="AV11" s="1036"/>
      <c r="AW11" s="1036"/>
      <c r="AX11" s="1033"/>
      <c r="AY11" s="1033"/>
      <c r="AZ11" s="1033"/>
      <c r="BA11" s="1016"/>
      <c r="BB11" s="704"/>
      <c r="BC11" s="562"/>
      <c r="BD11" s="148" t="str">
        <f t="shared" si="4"/>
        <v/>
      </c>
      <c r="BE11" s="286"/>
      <c r="BF11" s="286"/>
      <c r="BG11" s="286"/>
      <c r="BH11" s="286"/>
      <c r="BI11" s="562"/>
      <c r="BJ11" s="562"/>
      <c r="BK11" s="563"/>
      <c r="BL11" s="563"/>
      <c r="BM11" s="155"/>
      <c r="BN11" s="155"/>
      <c r="BO11" s="155"/>
      <c r="BP11" s="155"/>
      <c r="BQ11" s="156"/>
      <c r="BR11" s="157"/>
      <c r="BS11" s="713"/>
      <c r="BT11" s="131"/>
      <c r="BU11" s="1051"/>
      <c r="BV11" s="995"/>
      <c r="BW11" s="995"/>
      <c r="BX11" s="998"/>
      <c r="BY11" s="998"/>
      <c r="BZ11" s="998"/>
    </row>
    <row r="12" spans="1:78" ht="16" x14ac:dyDescent="0.2">
      <c r="A12" s="1919"/>
      <c r="B12" s="1278"/>
      <c r="C12" s="1752"/>
      <c r="D12" s="1460"/>
      <c r="E12" s="1004"/>
      <c r="F12" s="1007"/>
      <c r="G12" s="1010"/>
      <c r="H12" s="1013"/>
      <c r="I12" s="1016"/>
      <c r="J12" s="1019"/>
      <c r="K12" s="1013"/>
      <c r="L12" s="1076"/>
      <c r="M12" s="1039"/>
      <c r="N12" s="1024"/>
      <c r="O12" s="1024"/>
      <c r="P12" s="1076"/>
      <c r="Q12" s="1134"/>
      <c r="R12" s="1016"/>
      <c r="S12" s="1027"/>
      <c r="T12" s="1016"/>
      <c r="U12" s="1027"/>
      <c r="V12" s="1016"/>
      <c r="W12" s="1027"/>
      <c r="X12" s="1030"/>
      <c r="Y12" s="1027"/>
      <c r="Z12" s="1027"/>
      <c r="AA12" s="1033"/>
      <c r="AB12" s="150">
        <v>4</v>
      </c>
      <c r="AC12" s="131"/>
      <c r="AD12" s="131"/>
      <c r="AE12" s="131"/>
      <c r="AF12" s="171" t="str">
        <f t="shared" si="0"/>
        <v/>
      </c>
      <c r="AG12" s="153"/>
      <c r="AH12" s="146" t="str">
        <f t="shared" si="1"/>
        <v/>
      </c>
      <c r="AI12" s="153"/>
      <c r="AJ12" s="146" t="str">
        <f t="shared" si="2"/>
        <v/>
      </c>
      <c r="AK12" s="147" t="str">
        <f t="shared" si="3"/>
        <v/>
      </c>
      <c r="AL12" s="172" t="str">
        <f>IFERROR(IF(AND(AF11="Probabilidad",AF12="Probabilidad"),(AL11-(+AL11*AK12)),IF(AND(AF11="Impacto",AF12="Probabilidad"),(AL10-(+AL10*AK12)),IF(AF12="Impacto",AL11,""))),"")</f>
        <v/>
      </c>
      <c r="AM12" s="172" t="str">
        <f>IFERROR(IF(AND(AF11="Impacto",AF12="Impacto"),(AM11-(+AM11*AK12)),IF(AND(AF11="Probabilidad",AF12="Impacto"),(AM10-(+AM10*AK12)),IF(AF12="Probabilidad",AM11,""))),"")</f>
        <v/>
      </c>
      <c r="AN12" s="153"/>
      <c r="AO12" s="153"/>
      <c r="AP12" s="153"/>
      <c r="AQ12" s="153"/>
      <c r="AR12" s="1073"/>
      <c r="AS12" s="1036"/>
      <c r="AT12" s="1036"/>
      <c r="AU12" s="1033"/>
      <c r="AV12" s="1036"/>
      <c r="AW12" s="1036"/>
      <c r="AX12" s="1033"/>
      <c r="AY12" s="1033"/>
      <c r="AZ12" s="1033"/>
      <c r="BA12" s="1016"/>
      <c r="BB12" s="562"/>
      <c r="BC12" s="709"/>
      <c r="BD12" s="148" t="str">
        <f t="shared" si="4"/>
        <v/>
      </c>
      <c r="BE12" s="286"/>
      <c r="BF12" s="286"/>
      <c r="BG12" s="286"/>
      <c r="BH12" s="286"/>
      <c r="BI12" s="562"/>
      <c r="BJ12" s="562"/>
      <c r="BK12" s="563"/>
      <c r="BL12" s="563"/>
      <c r="BM12" s="155"/>
      <c r="BN12" s="155"/>
      <c r="BO12" s="155"/>
      <c r="BP12" s="155"/>
      <c r="BQ12" s="156"/>
      <c r="BR12" s="157"/>
      <c r="BS12" s="713"/>
      <c r="BT12" s="149"/>
      <c r="BU12" s="1051"/>
      <c r="BV12" s="995"/>
      <c r="BW12" s="995"/>
      <c r="BX12" s="998"/>
      <c r="BY12" s="998"/>
      <c r="BZ12" s="998"/>
    </row>
    <row r="13" spans="1:78" ht="16" x14ac:dyDescent="0.2">
      <c r="A13" s="1919"/>
      <c r="B13" s="1278"/>
      <c r="C13" s="1752"/>
      <c r="D13" s="1460"/>
      <c r="E13" s="1004"/>
      <c r="F13" s="1007"/>
      <c r="G13" s="1010"/>
      <c r="H13" s="1013"/>
      <c r="I13" s="1016"/>
      <c r="J13" s="1019"/>
      <c r="K13" s="1013"/>
      <c r="L13" s="1076"/>
      <c r="M13" s="1039"/>
      <c r="N13" s="1024"/>
      <c r="O13" s="1024"/>
      <c r="P13" s="1076"/>
      <c r="Q13" s="1134"/>
      <c r="R13" s="1016"/>
      <c r="S13" s="1027"/>
      <c r="T13" s="1016"/>
      <c r="U13" s="1027"/>
      <c r="V13" s="1016"/>
      <c r="W13" s="1027"/>
      <c r="X13" s="1030"/>
      <c r="Y13" s="1027"/>
      <c r="Z13" s="1027"/>
      <c r="AA13" s="1033"/>
      <c r="AB13" s="150">
        <v>5</v>
      </c>
      <c r="AC13" s="131"/>
      <c r="AD13" s="131"/>
      <c r="AE13" s="131"/>
      <c r="AF13" s="171" t="str">
        <f t="shared" si="0"/>
        <v/>
      </c>
      <c r="AG13" s="153"/>
      <c r="AH13" s="146" t="str">
        <f t="shared" si="1"/>
        <v/>
      </c>
      <c r="AI13" s="153"/>
      <c r="AJ13" s="146" t="str">
        <f t="shared" si="2"/>
        <v/>
      </c>
      <c r="AK13" s="147" t="str">
        <f t="shared" si="3"/>
        <v/>
      </c>
      <c r="AL13" s="172" t="str">
        <f>IFERROR(IF(AND(AF12="Probabilidad",AF13="Probabilidad"),(AL12-(+AL12*AK13)),IF(AND(AF12="Impacto",AF13="Probabilidad"),(AL11-(+AL11*AK13)),IF(AF13="Impacto",AL12,""))),"")</f>
        <v/>
      </c>
      <c r="AM13" s="172" t="str">
        <f>IFERROR(IF(AND(AF12="Impacto",AF13="Impacto"),(AM12-(+AM12*AK13)),IF(AND(AF12="Probabilidad",AF13="Impacto"),(AM11-(+AM11*AK13)),IF(AF13="Probabilidad",AM12,""))),"")</f>
        <v/>
      </c>
      <c r="AN13" s="153"/>
      <c r="AO13" s="153"/>
      <c r="AP13" s="153"/>
      <c r="AQ13" s="153"/>
      <c r="AR13" s="1073"/>
      <c r="AS13" s="1036"/>
      <c r="AT13" s="1036"/>
      <c r="AU13" s="1033"/>
      <c r="AV13" s="1036"/>
      <c r="AW13" s="1036"/>
      <c r="AX13" s="1033"/>
      <c r="AY13" s="1033"/>
      <c r="AZ13" s="1033"/>
      <c r="BA13" s="1016"/>
      <c r="BB13" s="129"/>
      <c r="BC13" s="129"/>
      <c r="BD13" s="148" t="str">
        <f t="shared" si="4"/>
        <v/>
      </c>
      <c r="BE13" s="131"/>
      <c r="BF13" s="131"/>
      <c r="BG13" s="131"/>
      <c r="BH13" s="131"/>
      <c r="BI13" s="129"/>
      <c r="BJ13" s="129"/>
      <c r="BK13" s="563"/>
      <c r="BL13" s="563"/>
      <c r="BM13" s="155"/>
      <c r="BN13" s="155"/>
      <c r="BO13" s="155"/>
      <c r="BP13" s="155"/>
      <c r="BQ13" s="156"/>
      <c r="BR13" s="157"/>
      <c r="BS13" s="713"/>
      <c r="BT13" s="149"/>
      <c r="BU13" s="1051"/>
      <c r="BV13" s="995"/>
      <c r="BW13" s="995"/>
      <c r="BX13" s="998"/>
      <c r="BY13" s="998"/>
      <c r="BZ13" s="998"/>
    </row>
    <row r="14" spans="1:78" ht="17" thickBot="1" x14ac:dyDescent="0.25">
      <c r="A14" s="1919"/>
      <c r="B14" s="1278"/>
      <c r="C14" s="1752"/>
      <c r="D14" s="1461"/>
      <c r="E14" s="1005"/>
      <c r="F14" s="1008"/>
      <c r="G14" s="1011"/>
      <c r="H14" s="1014"/>
      <c r="I14" s="1017"/>
      <c r="J14" s="1020"/>
      <c r="K14" s="1014"/>
      <c r="L14" s="1077"/>
      <c r="M14" s="1040"/>
      <c r="N14" s="1025"/>
      <c r="O14" s="1025"/>
      <c r="P14" s="1077"/>
      <c r="Q14" s="1135"/>
      <c r="R14" s="1017"/>
      <c r="S14" s="1028"/>
      <c r="T14" s="1017"/>
      <c r="U14" s="1028"/>
      <c r="V14" s="1017"/>
      <c r="W14" s="1028"/>
      <c r="X14" s="1031"/>
      <c r="Y14" s="1028"/>
      <c r="Z14" s="1028"/>
      <c r="AA14" s="1034"/>
      <c r="AB14" s="162">
        <v>6</v>
      </c>
      <c r="AC14" s="303"/>
      <c r="AD14" s="303"/>
      <c r="AE14" s="303"/>
      <c r="AF14" s="331" t="str">
        <f t="shared" si="0"/>
        <v/>
      </c>
      <c r="AG14" s="332"/>
      <c r="AH14" s="161" t="str">
        <f t="shared" si="1"/>
        <v/>
      </c>
      <c r="AI14" s="332"/>
      <c r="AJ14" s="161" t="str">
        <f t="shared" si="2"/>
        <v/>
      </c>
      <c r="AK14" s="164" t="str">
        <f t="shared" si="3"/>
        <v/>
      </c>
      <c r="AL14" s="333" t="str">
        <f>IFERROR(IF(AND(AF13="Probabilidad",AF14="Probabilidad"),(AL13-(+AL13*AK14)),IF(AND(AF13="Impacto",AF14="Probabilidad"),(AL12-(+AL12*AK14)),IF(AF14="Impacto",AL13,""))),"")</f>
        <v/>
      </c>
      <c r="AM14" s="333" t="str">
        <f>IFERROR(IF(AND(AF13="Impacto",AF14="Impacto"),(AM13-(+AM13*AK14)),IF(AND(AF13="Probabilidad",AF14="Impacto"),(AM12-(+AM12*AK14)),IF(AF14="Probabilidad",AM13,""))),"")</f>
        <v/>
      </c>
      <c r="AN14" s="221"/>
      <c r="AO14" s="221"/>
      <c r="AP14" s="221"/>
      <c r="AQ14" s="221"/>
      <c r="AR14" s="1917"/>
      <c r="AS14" s="1037"/>
      <c r="AT14" s="1037"/>
      <c r="AU14" s="1034"/>
      <c r="AV14" s="1037"/>
      <c r="AW14" s="1037"/>
      <c r="AX14" s="1034"/>
      <c r="AY14" s="1034"/>
      <c r="AZ14" s="1034"/>
      <c r="BA14" s="1017"/>
      <c r="BB14" s="165"/>
      <c r="BC14" s="165"/>
      <c r="BD14" s="159" t="str">
        <f t="shared" si="4"/>
        <v/>
      </c>
      <c r="BE14" s="303"/>
      <c r="BF14" s="303"/>
      <c r="BG14" s="303"/>
      <c r="BH14" s="303"/>
      <c r="BI14" s="165"/>
      <c r="BJ14" s="165"/>
      <c r="BK14" s="650"/>
      <c r="BL14" s="650"/>
      <c r="BM14" s="168"/>
      <c r="BN14" s="168"/>
      <c r="BO14" s="168"/>
      <c r="BP14" s="168"/>
      <c r="BQ14" s="169"/>
      <c r="BR14" s="170"/>
      <c r="BS14" s="713"/>
      <c r="BT14" s="160"/>
      <c r="BU14" s="1052"/>
      <c r="BV14" s="996"/>
      <c r="BW14" s="996"/>
      <c r="BX14" s="999"/>
      <c r="BY14" s="999"/>
      <c r="BZ14" s="999"/>
    </row>
    <row r="15" spans="1:78" ht="117" customHeight="1" x14ac:dyDescent="0.2">
      <c r="A15" s="1919"/>
      <c r="B15" s="1278"/>
      <c r="C15" s="1752"/>
      <c r="D15" s="1459" t="s">
        <v>2643</v>
      </c>
      <c r="E15" s="1003" t="s">
        <v>284</v>
      </c>
      <c r="F15" s="1006">
        <v>2</v>
      </c>
      <c r="G15" s="1081" t="s">
        <v>2654</v>
      </c>
      <c r="H15" s="1012"/>
      <c r="I15" s="1012"/>
      <c r="J15" s="1018" t="s">
        <v>2655</v>
      </c>
      <c r="K15" s="1012" t="s">
        <v>313</v>
      </c>
      <c r="L15" s="1075" t="s">
        <v>1181</v>
      </c>
      <c r="M15" s="1038" t="s">
        <v>2656</v>
      </c>
      <c r="N15" s="12"/>
      <c r="O15" s="12"/>
      <c r="P15" s="306"/>
      <c r="Q15" s="680"/>
      <c r="R15" s="1015" t="s">
        <v>217</v>
      </c>
      <c r="S15" s="1026">
        <f>IF(R15="Muy Alta",100%,IF(R15="Alta",80%,IF(R15="Media",60%,IF(R15="Baja",40%,IF(R15="Muy Baja",20%,"")))))</f>
        <v>0.6</v>
      </c>
      <c r="T15" s="1015" t="s">
        <v>403</v>
      </c>
      <c r="U15" s="1026">
        <f>IF(T15="Catastrófico",100%,IF(T15="Mayor",80%,IF(T15="Moderado",60%,IF(T15="Menor",40%,IF(T15="Leve",20%,"")))))</f>
        <v>0.8</v>
      </c>
      <c r="V15" s="1015" t="s">
        <v>218</v>
      </c>
      <c r="W15" s="1026">
        <f>IF(V15="Catastrófico",100%,IF(V15="Mayor",80%,IF(V15="Moderado",60%,IF(V15="Menor",40%,IF(V15="Leve",20%,"")))))</f>
        <v>0.6</v>
      </c>
      <c r="X15" s="1029" t="str">
        <f>IF(Y15=100%,"Catastrófico",IF(Y15=80%,"Mayor",IF(Y15=60%,"Moderado",IF(Y15=40%,"Menor",IF(Y15=20%,"Leve","")))))</f>
        <v>Mayor</v>
      </c>
      <c r="Y15" s="1026">
        <f>IF(AND(U15="",W15=""),"",MAX(U15,W15))</f>
        <v>0.8</v>
      </c>
      <c r="Z15" s="1026" t="str">
        <f>CONCATENATE(R15,X15)</f>
        <v>MediaMayor</v>
      </c>
      <c r="AA15" s="1032"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Alto</v>
      </c>
      <c r="AB15" s="97">
        <v>1</v>
      </c>
      <c r="AC15" s="216" t="s">
        <v>2657</v>
      </c>
      <c r="AD15" s="527" t="s">
        <v>1272</v>
      </c>
      <c r="AE15" s="288" t="s">
        <v>2658</v>
      </c>
      <c r="AF15" s="707" t="str">
        <f t="shared" si="0"/>
        <v>Probabilidad</v>
      </c>
      <c r="AG15" s="50" t="s">
        <v>221</v>
      </c>
      <c r="AH15" s="537">
        <f t="shared" si="1"/>
        <v>0.25</v>
      </c>
      <c r="AI15" s="50" t="s">
        <v>222</v>
      </c>
      <c r="AJ15" s="537">
        <f t="shared" si="2"/>
        <v>0.15</v>
      </c>
      <c r="AK15" s="101">
        <f t="shared" si="3"/>
        <v>0.4</v>
      </c>
      <c r="AL15" s="336">
        <f>IFERROR(IF(AF15="Probabilidad",(S15-(+S15*AK15)),IF(AF15="Impacto",S15,"")),"")</f>
        <v>0.36</v>
      </c>
      <c r="AM15" s="336">
        <f>IFERROR(IF(AF15="Impacto",(Y15-(+Y15*AK15)),IF(AF15="Probabilidad",Y15,"")),"")</f>
        <v>0.8</v>
      </c>
      <c r="AN15" s="50" t="s">
        <v>859</v>
      </c>
      <c r="AO15" s="50" t="s">
        <v>291</v>
      </c>
      <c r="AP15" s="50" t="s">
        <v>241</v>
      </c>
      <c r="AQ15" s="50" t="s">
        <v>226</v>
      </c>
      <c r="AR15" s="1916" t="s">
        <v>2648</v>
      </c>
      <c r="AS15" s="1035">
        <f>S15</f>
        <v>0.6</v>
      </c>
      <c r="AT15" s="1035">
        <f>IF(AL15="","",MIN(AL15:AL20))</f>
        <v>0.216</v>
      </c>
      <c r="AU15" s="1032" t="str">
        <f>IFERROR(IF(AT15="","",IF(AT15&lt;=0.2,"Muy Baja",IF(AT15&lt;=0.4,"Baja",IF(AT15&lt;=0.6,"Media",IF(AT15&lt;=0.8,"Alta","Muy Alta"))))),"")</f>
        <v>Baja</v>
      </c>
      <c r="AV15" s="1035">
        <f>Y15</f>
        <v>0.8</v>
      </c>
      <c r="AW15" s="1035">
        <f>IF(AM15="","",MIN(AM15:AM20))</f>
        <v>0.8</v>
      </c>
      <c r="AX15" s="1032" t="str">
        <f>IFERROR(IF(AW15="","",IF(AW15&lt;=0.2,"Leve",IF(AW15&lt;=0.4,"Menor",IF(AW15&lt;=0.6,"Moderado",IF(AW15&lt;=0.8,"Mayor","Catastrófico"))))),"")</f>
        <v>Mayor</v>
      </c>
      <c r="AY15" s="1032" t="str">
        <f>AA15</f>
        <v>Alto</v>
      </c>
      <c r="AZ15" s="1032"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Alto</v>
      </c>
      <c r="BA15" s="1015" t="s">
        <v>228</v>
      </c>
      <c r="BB15" s="704" t="s">
        <v>2665</v>
      </c>
      <c r="BC15" s="562" t="s">
        <v>2666</v>
      </c>
      <c r="BD15" s="307">
        <f t="shared" si="4"/>
        <v>2</v>
      </c>
      <c r="BE15" s="302"/>
      <c r="BF15" s="302"/>
      <c r="BG15" s="527">
        <v>1</v>
      </c>
      <c r="BH15" s="527">
        <v>1</v>
      </c>
      <c r="BI15" s="562" t="s">
        <v>2401</v>
      </c>
      <c r="BJ15" s="562" t="s">
        <v>1269</v>
      </c>
      <c r="BK15" s="619"/>
      <c r="BL15" s="619"/>
      <c r="BM15" s="48"/>
      <c r="BN15" s="48"/>
      <c r="BO15" s="48"/>
      <c r="BP15" s="48"/>
      <c r="BQ15" s="104"/>
      <c r="BR15" s="128"/>
      <c r="BS15" s="710"/>
      <c r="BT15" s="12"/>
      <c r="BU15" s="1050"/>
      <c r="BV15" s="994"/>
      <c r="BW15" s="994"/>
      <c r="BX15" s="997"/>
      <c r="BY15" s="997"/>
      <c r="BZ15" s="997"/>
    </row>
    <row r="16" spans="1:78" ht="95.25" customHeight="1" x14ac:dyDescent="0.2">
      <c r="A16" s="1919"/>
      <c r="B16" s="1278"/>
      <c r="C16" s="1752"/>
      <c r="D16" s="1460"/>
      <c r="E16" s="1004"/>
      <c r="F16" s="1007"/>
      <c r="G16" s="1082"/>
      <c r="H16" s="1013"/>
      <c r="I16" s="1013"/>
      <c r="J16" s="1019"/>
      <c r="K16" s="1013"/>
      <c r="L16" s="1076"/>
      <c r="M16" s="1039"/>
      <c r="N16" s="185"/>
      <c r="O16" s="185"/>
      <c r="P16" s="683"/>
      <c r="Q16" s="681"/>
      <c r="R16" s="1016"/>
      <c r="S16" s="1027"/>
      <c r="T16" s="1016"/>
      <c r="U16" s="1027"/>
      <c r="V16" s="1016"/>
      <c r="W16" s="1027"/>
      <c r="X16" s="1030"/>
      <c r="Y16" s="1027"/>
      <c r="Z16" s="1027"/>
      <c r="AA16" s="1033"/>
      <c r="AB16" s="150">
        <v>2</v>
      </c>
      <c r="AC16" s="353" t="s">
        <v>2659</v>
      </c>
      <c r="AD16" s="286" t="s">
        <v>309</v>
      </c>
      <c r="AE16" s="286" t="s">
        <v>2658</v>
      </c>
      <c r="AF16" s="171" t="str">
        <f t="shared" si="0"/>
        <v>Probabilidad</v>
      </c>
      <c r="AG16" s="153" t="s">
        <v>221</v>
      </c>
      <c r="AH16" s="146">
        <f t="shared" si="1"/>
        <v>0.25</v>
      </c>
      <c r="AI16" s="153" t="s">
        <v>222</v>
      </c>
      <c r="AJ16" s="146">
        <f t="shared" si="2"/>
        <v>0.15</v>
      </c>
      <c r="AK16" s="147">
        <f t="shared" si="3"/>
        <v>0.4</v>
      </c>
      <c r="AL16" s="172">
        <f>IFERROR(IF(AND(AF15="Probabilidad",AF16="Probabilidad"),(AL15-(+AL15*AK16)),IF(AF16="Probabilidad",(S15-(+S15*AK16)),IF(AF16="Impacto",AL15,""))),"")</f>
        <v>0.216</v>
      </c>
      <c r="AM16" s="172">
        <f>IFERROR(IF(AND(AF15="Impacto",AF16="Impacto"),(AM15-(+AM15*AK16)),IF(AF16="Impacto",(Y15-(Y15*AK16)),IF(AF16="Probabilidad",AM15,""))),"")</f>
        <v>0.8</v>
      </c>
      <c r="AN16" s="153" t="s">
        <v>859</v>
      </c>
      <c r="AO16" s="153" t="s">
        <v>291</v>
      </c>
      <c r="AP16" s="153" t="s">
        <v>241</v>
      </c>
      <c r="AQ16" s="153" t="s">
        <v>226</v>
      </c>
      <c r="AR16" s="1073"/>
      <c r="AS16" s="1036"/>
      <c r="AT16" s="1036"/>
      <c r="AU16" s="1033"/>
      <c r="AV16" s="1036"/>
      <c r="AW16" s="1036"/>
      <c r="AX16" s="1033"/>
      <c r="AY16" s="1033"/>
      <c r="AZ16" s="1033"/>
      <c r="BA16" s="1016"/>
      <c r="BB16" s="704" t="s">
        <v>2668</v>
      </c>
      <c r="BC16" s="562" t="s">
        <v>2669</v>
      </c>
      <c r="BD16" s="148">
        <f t="shared" si="4"/>
        <v>1</v>
      </c>
      <c r="BE16" s="131"/>
      <c r="BF16" s="131"/>
      <c r="BG16" s="286">
        <v>1</v>
      </c>
      <c r="BH16" s="286"/>
      <c r="BI16" s="562" t="s">
        <v>2401</v>
      </c>
      <c r="BJ16" s="562" t="s">
        <v>1269</v>
      </c>
      <c r="BK16" s="563"/>
      <c r="BL16" s="563"/>
      <c r="BM16" s="155"/>
      <c r="BN16" s="155"/>
      <c r="BO16" s="155"/>
      <c r="BP16" s="155"/>
      <c r="BQ16" s="156"/>
      <c r="BR16" s="157"/>
      <c r="BS16" s="304"/>
      <c r="BT16" s="149"/>
      <c r="BU16" s="1051"/>
      <c r="BV16" s="995"/>
      <c r="BW16" s="995"/>
      <c r="BX16" s="998"/>
      <c r="BY16" s="998"/>
      <c r="BZ16" s="998"/>
    </row>
    <row r="17" spans="1:78" ht="16" x14ac:dyDescent="0.2">
      <c r="A17" s="1919"/>
      <c r="B17" s="1278"/>
      <c r="C17" s="1752"/>
      <c r="D17" s="1460"/>
      <c r="E17" s="1004"/>
      <c r="F17" s="1007"/>
      <c r="G17" s="1082"/>
      <c r="H17" s="1013"/>
      <c r="I17" s="1013"/>
      <c r="J17" s="1019"/>
      <c r="K17" s="1013"/>
      <c r="L17" s="1076"/>
      <c r="M17" s="1039"/>
      <c r="N17" s="185"/>
      <c r="O17" s="185"/>
      <c r="P17" s="683"/>
      <c r="Q17" s="681"/>
      <c r="R17" s="1016"/>
      <c r="S17" s="1027"/>
      <c r="T17" s="1016"/>
      <c r="U17" s="1027"/>
      <c r="V17" s="1016"/>
      <c r="W17" s="1027"/>
      <c r="X17" s="1030"/>
      <c r="Y17" s="1027"/>
      <c r="Z17" s="1027"/>
      <c r="AA17" s="1033"/>
      <c r="AB17" s="150">
        <v>3</v>
      </c>
      <c r="AC17" s="131"/>
      <c r="AD17" s="286"/>
      <c r="AE17" s="286"/>
      <c r="AF17" s="171" t="str">
        <f t="shared" si="0"/>
        <v/>
      </c>
      <c r="AG17" s="153"/>
      <c r="AH17" s="146" t="str">
        <f t="shared" si="1"/>
        <v/>
      </c>
      <c r="AI17" s="153"/>
      <c r="AJ17" s="146" t="str">
        <f t="shared" si="2"/>
        <v/>
      </c>
      <c r="AK17" s="147" t="str">
        <f t="shared" si="3"/>
        <v/>
      </c>
      <c r="AL17" s="172" t="str">
        <f>IFERROR(IF(AND(AF16="Probabilidad",AF17="Probabilidad"),(AL16-(+AL16*AK17)),IF(AND(AF16="Impacto",AF17="Probabilidad"),(AL15-(+AL15*AK17)),IF(AF17="Impacto",AL16,""))),"")</f>
        <v/>
      </c>
      <c r="AM17" s="172" t="str">
        <f>IFERROR(IF(AND(AF16="Impacto",AF17="Impacto"),(AM16-(+AM16*AK17)),IF(AND(AF16="Probabilidad",AF17="Impacto"),(AM15-(+AM15*AK17)),IF(AF17="Probabilidad",AM16,""))),"")</f>
        <v/>
      </c>
      <c r="AN17" s="153"/>
      <c r="AO17" s="153"/>
      <c r="AP17" s="153"/>
      <c r="AQ17" s="153"/>
      <c r="AR17" s="1073"/>
      <c r="AS17" s="1036"/>
      <c r="AT17" s="1036"/>
      <c r="AU17" s="1033"/>
      <c r="AV17" s="1036"/>
      <c r="AW17" s="1036"/>
      <c r="AX17" s="1033"/>
      <c r="AY17" s="1033"/>
      <c r="AZ17" s="1033"/>
      <c r="BA17" s="1016"/>
      <c r="BB17" s="129"/>
      <c r="BC17" s="129"/>
      <c r="BD17" s="148" t="str">
        <f t="shared" si="4"/>
        <v/>
      </c>
      <c r="BE17" s="131"/>
      <c r="BF17" s="131"/>
      <c r="BG17" s="131"/>
      <c r="BH17" s="131"/>
      <c r="BI17" s="129"/>
      <c r="BJ17" s="129"/>
      <c r="BK17" s="130"/>
      <c r="BL17" s="130"/>
      <c r="BM17" s="155"/>
      <c r="BN17" s="155"/>
      <c r="BO17" s="155"/>
      <c r="BP17" s="155"/>
      <c r="BQ17" s="156"/>
      <c r="BR17" s="157"/>
      <c r="BS17" s="304"/>
      <c r="BT17" s="149"/>
      <c r="BU17" s="1051"/>
      <c r="BV17" s="995"/>
      <c r="BW17" s="995"/>
      <c r="BX17" s="998"/>
      <c r="BY17" s="998"/>
      <c r="BZ17" s="998"/>
    </row>
    <row r="18" spans="1:78" ht="16" x14ac:dyDescent="0.2">
      <c r="A18" s="1919"/>
      <c r="B18" s="1278"/>
      <c r="C18" s="1752"/>
      <c r="D18" s="1460"/>
      <c r="E18" s="1004"/>
      <c r="F18" s="1007"/>
      <c r="G18" s="1082"/>
      <c r="H18" s="1013"/>
      <c r="I18" s="1013"/>
      <c r="J18" s="1019"/>
      <c r="K18" s="1013"/>
      <c r="L18" s="1076"/>
      <c r="M18" s="1039"/>
      <c r="N18" s="185"/>
      <c r="O18" s="185"/>
      <c r="P18" s="683"/>
      <c r="Q18" s="681"/>
      <c r="R18" s="1016"/>
      <c r="S18" s="1027"/>
      <c r="T18" s="1016"/>
      <c r="U18" s="1027"/>
      <c r="V18" s="1016"/>
      <c r="W18" s="1027"/>
      <c r="X18" s="1030"/>
      <c r="Y18" s="1027"/>
      <c r="Z18" s="1027"/>
      <c r="AA18" s="1033"/>
      <c r="AB18" s="150">
        <v>4</v>
      </c>
      <c r="AC18" s="131"/>
      <c r="AD18" s="286"/>
      <c r="AE18" s="286"/>
      <c r="AF18" s="171" t="str">
        <f t="shared" si="0"/>
        <v/>
      </c>
      <c r="AG18" s="153"/>
      <c r="AH18" s="146" t="str">
        <f t="shared" si="1"/>
        <v/>
      </c>
      <c r="AI18" s="153"/>
      <c r="AJ18" s="146" t="str">
        <f t="shared" si="2"/>
        <v/>
      </c>
      <c r="AK18" s="147" t="str">
        <f t="shared" si="3"/>
        <v/>
      </c>
      <c r="AL18" s="172" t="str">
        <f>IFERROR(IF(AND(AF17="Probabilidad",AF18="Probabilidad"),(AL17-(+AL17*AK18)),IF(AND(AF17="Impacto",AF18="Probabilidad"),(AL16-(+AL16*AK18)),IF(AF18="Impacto",AL17,""))),"")</f>
        <v/>
      </c>
      <c r="AM18" s="172" t="str">
        <f>IFERROR(IF(AND(AF17="Impacto",AF18="Impacto"),(AM17-(+AM17*AK18)),IF(AND(AF17="Probabilidad",AF18="Impacto"),(AM16-(+AM16*AK18)),IF(AF18="Probabilidad",AM17,""))),"")</f>
        <v/>
      </c>
      <c r="AN18" s="153"/>
      <c r="AO18" s="153"/>
      <c r="AP18" s="153"/>
      <c r="AQ18" s="153"/>
      <c r="AR18" s="1073"/>
      <c r="AS18" s="1036"/>
      <c r="AT18" s="1036"/>
      <c r="AU18" s="1033"/>
      <c r="AV18" s="1036"/>
      <c r="AW18" s="1036"/>
      <c r="AX18" s="1033"/>
      <c r="AY18" s="1033"/>
      <c r="AZ18" s="1033"/>
      <c r="BA18" s="1016"/>
      <c r="BB18" s="129"/>
      <c r="BC18" s="129"/>
      <c r="BD18" s="148" t="str">
        <f t="shared" si="4"/>
        <v/>
      </c>
      <c r="BE18" s="131"/>
      <c r="BF18" s="131"/>
      <c r="BG18" s="131"/>
      <c r="BH18" s="131"/>
      <c r="BI18" s="129"/>
      <c r="BJ18" s="129"/>
      <c r="BK18" s="130"/>
      <c r="BL18" s="130"/>
      <c r="BM18" s="155"/>
      <c r="BN18" s="155"/>
      <c r="BO18" s="155"/>
      <c r="BP18" s="155"/>
      <c r="BQ18" s="156"/>
      <c r="BR18" s="157"/>
      <c r="BS18" s="304"/>
      <c r="BT18" s="149"/>
      <c r="BU18" s="1051"/>
      <c r="BV18" s="995"/>
      <c r="BW18" s="995"/>
      <c r="BX18" s="998"/>
      <c r="BY18" s="998"/>
      <c r="BZ18" s="998"/>
    </row>
    <row r="19" spans="1:78" ht="16" x14ac:dyDescent="0.2">
      <c r="A19" s="1919"/>
      <c r="B19" s="1278"/>
      <c r="C19" s="1752"/>
      <c r="D19" s="1460"/>
      <c r="E19" s="1004"/>
      <c r="F19" s="1007"/>
      <c r="G19" s="1082"/>
      <c r="H19" s="1013"/>
      <c r="I19" s="1013"/>
      <c r="J19" s="1019"/>
      <c r="K19" s="1013"/>
      <c r="L19" s="1076"/>
      <c r="M19" s="1039"/>
      <c r="N19" s="185"/>
      <c r="O19" s="185"/>
      <c r="P19" s="683"/>
      <c r="Q19" s="681"/>
      <c r="R19" s="1016"/>
      <c r="S19" s="1027"/>
      <c r="T19" s="1016"/>
      <c r="U19" s="1027"/>
      <c r="V19" s="1016"/>
      <c r="W19" s="1027"/>
      <c r="X19" s="1030"/>
      <c r="Y19" s="1027"/>
      <c r="Z19" s="1027"/>
      <c r="AA19" s="1033"/>
      <c r="AB19" s="150">
        <v>5</v>
      </c>
      <c r="AC19" s="131"/>
      <c r="AD19" s="286"/>
      <c r="AE19" s="286"/>
      <c r="AF19" s="171" t="str">
        <f t="shared" si="0"/>
        <v/>
      </c>
      <c r="AG19" s="153"/>
      <c r="AH19" s="146" t="str">
        <f t="shared" si="1"/>
        <v/>
      </c>
      <c r="AI19" s="153"/>
      <c r="AJ19" s="146" t="str">
        <f t="shared" si="2"/>
        <v/>
      </c>
      <c r="AK19" s="147" t="str">
        <f t="shared" si="3"/>
        <v/>
      </c>
      <c r="AL19" s="172" t="str">
        <f>IFERROR(IF(AND(AF18="Probabilidad",AF19="Probabilidad"),(AL18-(+AL18*AK19)),IF(AND(AF18="Impacto",AF19="Probabilidad"),(AL17-(+AL17*AK19)),IF(AF19="Impacto",AL18,""))),"")</f>
        <v/>
      </c>
      <c r="AM19" s="172" t="str">
        <f>IFERROR(IF(AND(AF18="Impacto",AF19="Impacto"),(AM18-(+AM18*AK19)),IF(AND(AF18="Probabilidad",AF19="Impacto"),(AM17-(+AM17*AK19)),IF(AF19="Probabilidad",AM18,""))),"")</f>
        <v/>
      </c>
      <c r="AN19" s="153"/>
      <c r="AO19" s="153"/>
      <c r="AP19" s="153"/>
      <c r="AQ19" s="153"/>
      <c r="AR19" s="1073"/>
      <c r="AS19" s="1036"/>
      <c r="AT19" s="1036"/>
      <c r="AU19" s="1033"/>
      <c r="AV19" s="1036"/>
      <c r="AW19" s="1036"/>
      <c r="AX19" s="1033"/>
      <c r="AY19" s="1033"/>
      <c r="AZ19" s="1033"/>
      <c r="BA19" s="1016"/>
      <c r="BB19" s="129"/>
      <c r="BC19" s="129"/>
      <c r="BD19" s="148" t="str">
        <f t="shared" si="4"/>
        <v/>
      </c>
      <c r="BE19" s="131"/>
      <c r="BF19" s="131"/>
      <c r="BG19" s="131"/>
      <c r="BH19" s="131"/>
      <c r="BI19" s="129"/>
      <c r="BJ19" s="129"/>
      <c r="BK19" s="130"/>
      <c r="BL19" s="130"/>
      <c r="BM19" s="155"/>
      <c r="BN19" s="155"/>
      <c r="BO19" s="155"/>
      <c r="BP19" s="155"/>
      <c r="BQ19" s="156"/>
      <c r="BR19" s="157"/>
      <c r="BS19" s="304"/>
      <c r="BT19" s="149"/>
      <c r="BU19" s="1051"/>
      <c r="BV19" s="995"/>
      <c r="BW19" s="995"/>
      <c r="BX19" s="998"/>
      <c r="BY19" s="998"/>
      <c r="BZ19" s="998"/>
    </row>
    <row r="20" spans="1:78" ht="17" thickBot="1" x14ac:dyDescent="0.25">
      <c r="A20" s="1920"/>
      <c r="B20" s="1921"/>
      <c r="C20" s="1923"/>
      <c r="D20" s="1461"/>
      <c r="E20" s="1005"/>
      <c r="F20" s="1008"/>
      <c r="G20" s="1083"/>
      <c r="H20" s="1014"/>
      <c r="I20" s="1014"/>
      <c r="J20" s="1020"/>
      <c r="K20" s="1014"/>
      <c r="L20" s="1077"/>
      <c r="M20" s="1040"/>
      <c r="N20" s="531"/>
      <c r="O20" s="531"/>
      <c r="P20" s="684"/>
      <c r="Q20" s="682"/>
      <c r="R20" s="1017"/>
      <c r="S20" s="1028"/>
      <c r="T20" s="1017"/>
      <c r="U20" s="1028"/>
      <c r="V20" s="1017"/>
      <c r="W20" s="1028"/>
      <c r="X20" s="1031"/>
      <c r="Y20" s="1028"/>
      <c r="Z20" s="1028"/>
      <c r="AA20" s="1034"/>
      <c r="AB20" s="162">
        <v>6</v>
      </c>
      <c r="AC20" s="303"/>
      <c r="AD20" s="528"/>
      <c r="AE20" s="528"/>
      <c r="AF20" s="331" t="str">
        <f t="shared" si="0"/>
        <v/>
      </c>
      <c r="AG20" s="332"/>
      <c r="AH20" s="161" t="str">
        <f t="shared" si="1"/>
        <v/>
      </c>
      <c r="AI20" s="332"/>
      <c r="AJ20" s="161" t="str">
        <f t="shared" si="2"/>
        <v/>
      </c>
      <c r="AK20" s="164" t="str">
        <f t="shared" si="3"/>
        <v/>
      </c>
      <c r="AL20" s="333" t="str">
        <f>IFERROR(IF(AND(AF19="Probabilidad",AF20="Probabilidad"),(AL19-(+AL19*AK20)),IF(AND(AF19="Impacto",AF20="Probabilidad"),(AL18-(+AL18*AK20)),IF(AF20="Impacto",AL19,""))),"")</f>
        <v/>
      </c>
      <c r="AM20" s="333" t="str">
        <f>IFERROR(IF(AND(AF19="Impacto",AF20="Impacto"),(AM19-(+AM19*AK20)),IF(AND(AF19="Probabilidad",AF20="Impacto"),(AM18-(+AM18*AK20)),IF(AF20="Probabilidad",AM19,""))),"")</f>
        <v/>
      </c>
      <c r="AN20" s="221"/>
      <c r="AO20" s="221"/>
      <c r="AP20" s="221"/>
      <c r="AQ20" s="221"/>
      <c r="AR20" s="1917"/>
      <c r="AS20" s="1037"/>
      <c r="AT20" s="1037"/>
      <c r="AU20" s="1034"/>
      <c r="AV20" s="1037"/>
      <c r="AW20" s="1037"/>
      <c r="AX20" s="1034"/>
      <c r="AY20" s="1034"/>
      <c r="AZ20" s="1034"/>
      <c r="BA20" s="1017"/>
      <c r="BB20" s="165"/>
      <c r="BC20" s="165"/>
      <c r="BD20" s="159" t="str">
        <f t="shared" si="4"/>
        <v/>
      </c>
      <c r="BE20" s="303"/>
      <c r="BF20" s="303"/>
      <c r="BG20" s="303"/>
      <c r="BH20" s="303"/>
      <c r="BI20" s="165"/>
      <c r="BJ20" s="165"/>
      <c r="BK20" s="167"/>
      <c r="BL20" s="167"/>
      <c r="BM20" s="168"/>
      <c r="BN20" s="168"/>
      <c r="BO20" s="168"/>
      <c r="BP20" s="168"/>
      <c r="BQ20" s="169"/>
      <c r="BR20" s="170"/>
      <c r="BS20" s="711"/>
      <c r="BT20" s="160"/>
      <c r="BU20" s="1052"/>
      <c r="BV20" s="996"/>
      <c r="BW20" s="996"/>
      <c r="BX20" s="999"/>
      <c r="BY20" s="999"/>
      <c r="BZ20" s="999"/>
    </row>
    <row r="21" spans="1:78" ht="135.75" customHeight="1" x14ac:dyDescent="0.2">
      <c r="A21" s="1063" t="s">
        <v>807</v>
      </c>
      <c r="B21" s="1239" t="s">
        <v>207</v>
      </c>
      <c r="C21" s="1069" t="s">
        <v>1290</v>
      </c>
      <c r="D21" s="1459" t="s">
        <v>2643</v>
      </c>
      <c r="E21" s="1003" t="s">
        <v>809</v>
      </c>
      <c r="F21" s="1006">
        <v>1</v>
      </c>
      <c r="G21" s="994" t="s">
        <v>2660</v>
      </c>
      <c r="H21" s="1012"/>
      <c r="I21" s="1015"/>
      <c r="J21" s="1018" t="s">
        <v>2661</v>
      </c>
      <c r="K21" s="1012" t="s">
        <v>313</v>
      </c>
      <c r="L21" s="1075" t="s">
        <v>1181</v>
      </c>
      <c r="M21" s="1038" t="s">
        <v>2662</v>
      </c>
      <c r="N21" s="994"/>
      <c r="O21" s="994"/>
      <c r="P21" s="1075"/>
      <c r="Q21" s="1133"/>
      <c r="R21" s="1015" t="s">
        <v>250</v>
      </c>
      <c r="S21" s="1026">
        <f>IF(R21="Muy Alta",100%,IF(R21="Alta",80%,IF(R21="Media",60%,IF(R21="Baja",40%,IF(R21="Muy Baja",20%,"")))))</f>
        <v>0.4</v>
      </c>
      <c r="T21" s="1015" t="s">
        <v>251</v>
      </c>
      <c r="U21" s="1026">
        <f>IF(T21="Catastrófico",100%,IF(T21="Mayor",80%,IF(T21="Moderado",60%,IF(T21="Menor",40%,IF(T21="Leve",20%,"")))))</f>
        <v>0.4</v>
      </c>
      <c r="V21" s="1015" t="s">
        <v>218</v>
      </c>
      <c r="W21" s="1026">
        <f>IF(V21="Catastrófico",100%,IF(V21="Mayor",80%,IF(V21="Moderado",60%,IF(V21="Menor",40%,IF(V21="Leve",20%,"")))))</f>
        <v>0.6</v>
      </c>
      <c r="X21" s="1029" t="str">
        <f>IF(Y21=100%,"Catastrófico",IF(Y21=80%,"Mayor",IF(Y21=60%,"Moderado",IF(Y21=40%,"Menor",IF(Y21=20%,"Leve","")))))</f>
        <v>Moderado</v>
      </c>
      <c r="Y21" s="1026">
        <f>IF(AND(U21="",W21=""),"",MAX(U21,W21))</f>
        <v>0.6</v>
      </c>
      <c r="Z21" s="1026" t="str">
        <f>CONCATENATE(R21,X21)</f>
        <v>BajaModerado</v>
      </c>
      <c r="AA21" s="1032"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700" t="s">
        <v>2663</v>
      </c>
      <c r="AD21" s="695" t="s">
        <v>323</v>
      </c>
      <c r="AE21" s="696" t="s">
        <v>815</v>
      </c>
      <c r="AF21" s="334" t="str">
        <f t="shared" si="0"/>
        <v>Probabilidad</v>
      </c>
      <c r="AG21" s="335" t="s">
        <v>221</v>
      </c>
      <c r="AH21" s="14">
        <f t="shared" si="1"/>
        <v>0.25</v>
      </c>
      <c r="AI21" s="335" t="s">
        <v>222</v>
      </c>
      <c r="AJ21" s="14">
        <f t="shared" si="2"/>
        <v>0.15</v>
      </c>
      <c r="AK21" s="101">
        <f t="shared" si="3"/>
        <v>0.4</v>
      </c>
      <c r="AL21" s="336">
        <f>IFERROR(IF(AF21="Probabilidad",(S21-(+S21*AK21)),IF(AF21="Impacto",S21,"")),"")</f>
        <v>0.24</v>
      </c>
      <c r="AM21" s="336">
        <f>IFERROR(IF(AF21="Impacto",(Y21-(+Y21*AK21)),IF(AF21="Probabilidad",Y21,"")),"")</f>
        <v>0.6</v>
      </c>
      <c r="AN21" s="50" t="s">
        <v>223</v>
      </c>
      <c r="AO21" s="50" t="s">
        <v>291</v>
      </c>
      <c r="AP21" s="50" t="s">
        <v>241</v>
      </c>
      <c r="AQ21" s="50" t="s">
        <v>242</v>
      </c>
      <c r="AR21" s="1012" t="s">
        <v>2664</v>
      </c>
      <c r="AS21" s="1035">
        <f>S21</f>
        <v>0.4</v>
      </c>
      <c r="AT21" s="1035">
        <f>IF(AL21="","",MIN(AL21:AL26))</f>
        <v>0.14399999999999999</v>
      </c>
      <c r="AU21" s="1032" t="str">
        <f>IFERROR(IF(AT21="","",IF(AT21&lt;=0.2,"Muy Baja",IF(AT21&lt;=0.4,"Baja",IF(AT21&lt;=0.6,"Media",IF(AT21&lt;=0.8,"Alta","Muy Alta"))))),"")</f>
        <v>Muy Baja</v>
      </c>
      <c r="AV21" s="1035">
        <f>Y21</f>
        <v>0.6</v>
      </c>
      <c r="AW21" s="1035">
        <f>IF(AM21="","",MIN(AM21:AM26))</f>
        <v>0.6</v>
      </c>
      <c r="AX21" s="1032" t="str">
        <f>IFERROR(IF(AW21="","",IF(AW21&lt;=0.2,"Leve",IF(AW21&lt;=0.4,"Menor",IF(AW21&lt;=0.6,"Moderado",IF(AW21&lt;=0.8,"Mayor","Catastrófico"))))),"")</f>
        <v>Moderado</v>
      </c>
      <c r="AY21" s="1032" t="str">
        <f>AA21</f>
        <v>Moderado</v>
      </c>
      <c r="AZ21" s="1032"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Moderado</v>
      </c>
      <c r="BA21" s="1015" t="s">
        <v>228</v>
      </c>
      <c r="BB21" s="859" t="s">
        <v>2694</v>
      </c>
      <c r="BC21" s="860" t="s">
        <v>2681</v>
      </c>
      <c r="BD21" s="698">
        <f t="shared" ref="BD21:BD26" si="5">IF(SUM(BE21:BH21)=0,"",SUM(BE21:BH21))</f>
        <v>1</v>
      </c>
      <c r="BE21" s="863"/>
      <c r="BF21" s="864">
        <v>1</v>
      </c>
      <c r="BG21" s="864"/>
      <c r="BH21" s="863"/>
      <c r="BI21" s="865" t="s">
        <v>2697</v>
      </c>
      <c r="BJ21" s="865" t="s">
        <v>2698</v>
      </c>
      <c r="BK21" s="869"/>
      <c r="BL21" s="733"/>
      <c r="BM21" s="663"/>
      <c r="BN21" s="663"/>
      <c r="BO21" s="663"/>
      <c r="BP21" s="663"/>
      <c r="BQ21" s="104"/>
      <c r="BR21" s="128"/>
      <c r="BS21" s="710"/>
      <c r="BT21" s="774"/>
      <c r="BU21" s="1050"/>
      <c r="BV21" s="994"/>
      <c r="BW21" s="994"/>
      <c r="BX21" s="997"/>
      <c r="BY21" s="997"/>
      <c r="BZ21" s="997"/>
    </row>
    <row r="22" spans="1:78" ht="105.75" customHeight="1" x14ac:dyDescent="0.2">
      <c r="A22" s="1064"/>
      <c r="B22" s="1220"/>
      <c r="C22" s="1070"/>
      <c r="D22" s="1460"/>
      <c r="E22" s="1004"/>
      <c r="F22" s="1007"/>
      <c r="G22" s="1024"/>
      <c r="H22" s="1013"/>
      <c r="I22" s="1016"/>
      <c r="J22" s="1019"/>
      <c r="K22" s="1013"/>
      <c r="L22" s="1076"/>
      <c r="M22" s="1039"/>
      <c r="N22" s="1024"/>
      <c r="O22" s="1024"/>
      <c r="P22" s="1076"/>
      <c r="Q22" s="1134"/>
      <c r="R22" s="1016"/>
      <c r="S22" s="1027"/>
      <c r="T22" s="1016"/>
      <c r="U22" s="1027"/>
      <c r="V22" s="1016"/>
      <c r="W22" s="1027"/>
      <c r="X22" s="1030"/>
      <c r="Y22" s="1027"/>
      <c r="Z22" s="1027"/>
      <c r="AA22" s="1033"/>
      <c r="AB22" s="150">
        <v>2</v>
      </c>
      <c r="AC22" s="699" t="s">
        <v>2667</v>
      </c>
      <c r="AD22" s="695" t="s">
        <v>271</v>
      </c>
      <c r="AE22" s="696" t="s">
        <v>822</v>
      </c>
      <c r="AF22" s="171" t="str">
        <f t="shared" si="0"/>
        <v>Probabilidad</v>
      </c>
      <c r="AG22" s="153" t="s">
        <v>221</v>
      </c>
      <c r="AH22" s="146">
        <f t="shared" si="1"/>
        <v>0.25</v>
      </c>
      <c r="AI22" s="153" t="s">
        <v>222</v>
      </c>
      <c r="AJ22" s="146">
        <f t="shared" si="2"/>
        <v>0.15</v>
      </c>
      <c r="AK22" s="147">
        <f t="shared" si="3"/>
        <v>0.4</v>
      </c>
      <c r="AL22" s="172">
        <f>IFERROR(IF(AND(AF21="Probabilidad",AF22="Probabilidad"),(AL21-(+AL21*AK22)),IF(AF22="Probabilidad",(S21-(+S21*AK22)),IF(AF22="Impacto",AL21,""))),"")</f>
        <v>0.14399999999999999</v>
      </c>
      <c r="AM22" s="172">
        <f>IFERROR(IF(AND(AF21="Impacto",AF22="Impacto"),(AM21-(+AM21*AK22)),IF(AF22="Impacto",(Y21-(Y21*AK22)),IF(AF22="Probabilidad",AM21,""))),"")</f>
        <v>0.6</v>
      </c>
      <c r="AN22" s="153" t="s">
        <v>223</v>
      </c>
      <c r="AO22" s="153" t="s">
        <v>291</v>
      </c>
      <c r="AP22" s="153" t="s">
        <v>241</v>
      </c>
      <c r="AQ22" s="153" t="s">
        <v>242</v>
      </c>
      <c r="AR22" s="1013"/>
      <c r="AS22" s="1036"/>
      <c r="AT22" s="1036"/>
      <c r="AU22" s="1033"/>
      <c r="AV22" s="1036"/>
      <c r="AW22" s="1036"/>
      <c r="AX22" s="1033"/>
      <c r="AY22" s="1033"/>
      <c r="AZ22" s="1033"/>
      <c r="BA22" s="1016"/>
      <c r="BB22" s="861" t="s">
        <v>2695</v>
      </c>
      <c r="BC22" s="862" t="s">
        <v>2696</v>
      </c>
      <c r="BD22" s="148">
        <f t="shared" si="5"/>
        <v>1</v>
      </c>
      <c r="BE22" s="866"/>
      <c r="BF22" s="867"/>
      <c r="BG22" s="867">
        <v>1</v>
      </c>
      <c r="BH22" s="866"/>
      <c r="BI22" s="861" t="s">
        <v>469</v>
      </c>
      <c r="BJ22" s="861" t="s">
        <v>2699</v>
      </c>
      <c r="BK22" s="130"/>
      <c r="BL22" s="130"/>
      <c r="BM22" s="155"/>
      <c r="BN22" s="155"/>
      <c r="BO22" s="155"/>
      <c r="BP22" s="155"/>
      <c r="BQ22" s="156"/>
      <c r="BR22" s="157"/>
      <c r="BS22" s="304"/>
      <c r="BT22" s="774"/>
      <c r="BU22" s="1051"/>
      <c r="BV22" s="995"/>
      <c r="BW22" s="995"/>
      <c r="BX22" s="998"/>
      <c r="BY22" s="998"/>
      <c r="BZ22" s="998"/>
    </row>
    <row r="23" spans="1:78" ht="16" x14ac:dyDescent="0.2">
      <c r="A23" s="1064"/>
      <c r="B23" s="1220"/>
      <c r="C23" s="1070"/>
      <c r="D23" s="1460"/>
      <c r="E23" s="1004"/>
      <c r="F23" s="1007"/>
      <c r="G23" s="1024"/>
      <c r="H23" s="1013"/>
      <c r="I23" s="1016"/>
      <c r="J23" s="1019"/>
      <c r="K23" s="1013"/>
      <c r="L23" s="1076"/>
      <c r="M23" s="1039"/>
      <c r="N23" s="1024"/>
      <c r="O23" s="1024"/>
      <c r="P23" s="1076"/>
      <c r="Q23" s="1134"/>
      <c r="R23" s="1016"/>
      <c r="S23" s="1027"/>
      <c r="T23" s="1016"/>
      <c r="U23" s="1027"/>
      <c r="V23" s="1016"/>
      <c r="W23" s="1027"/>
      <c r="X23" s="1030"/>
      <c r="Y23" s="1027"/>
      <c r="Z23" s="1027"/>
      <c r="AA23" s="1033"/>
      <c r="AB23" s="150">
        <v>3</v>
      </c>
      <c r="AC23" s="131"/>
      <c r="AD23" s="131"/>
      <c r="AE23" s="131"/>
      <c r="AF23" s="171" t="str">
        <f t="shared" ref="AF23:AF32" si="6">IF(OR(AG23="Preventivo",AG23="Detectivo"),"Probabilidad",IF(AG23="Correctivo","Impacto",""))</f>
        <v/>
      </c>
      <c r="AG23" s="153"/>
      <c r="AH23" s="146" t="str">
        <f t="shared" ref="AH23:AH32" si="7">IF(AG23="","",IF(AG23="Preventivo",25%,IF(AG23="Detectivo",15%,IF(AG23="Correctivo",10%))))</f>
        <v/>
      </c>
      <c r="AI23" s="153"/>
      <c r="AJ23" s="146" t="str">
        <f t="shared" ref="AJ23:AJ32" si="8">IF(AI23="Automático",25%,IF(AI23="Manual",15%,""))</f>
        <v/>
      </c>
      <c r="AK23" s="147" t="str">
        <f t="shared" ref="AK23:AK32" si="9">IF(OR(AH23="",AJ23=""),"",AH23+AJ23)</f>
        <v/>
      </c>
      <c r="AL23" s="172" t="str">
        <f>IFERROR(IF(AND(AF22="Probabilidad",AF23="Probabilidad"),(AL22-(+AL22*AK23)),IF(AND(AF22="Impacto",AF23="Probabilidad"),(AL21-(+AL21*AK23)),IF(AF23="Impacto",AL22,""))),"")</f>
        <v/>
      </c>
      <c r="AM23" s="172" t="str">
        <f>IFERROR(IF(AND(AF22="Impacto",AF23="Impacto"),(AM22-(+AM22*AK23)),IF(AND(AF22="Probabilidad",AF23="Impacto"),(AM21-(+AM21*AK23)),IF(AF23="Probabilidad",AM22,""))),"")</f>
        <v/>
      </c>
      <c r="AN23" s="153"/>
      <c r="AO23" s="153"/>
      <c r="AP23" s="153"/>
      <c r="AQ23" s="153"/>
      <c r="AR23" s="1013"/>
      <c r="AS23" s="1036"/>
      <c r="AT23" s="1036"/>
      <c r="AU23" s="1033"/>
      <c r="AV23" s="1036"/>
      <c r="AW23" s="1036"/>
      <c r="AX23" s="1033"/>
      <c r="AY23" s="1033"/>
      <c r="AZ23" s="1033"/>
      <c r="BA23" s="1016"/>
      <c r="BB23" s="130"/>
      <c r="BC23" s="130"/>
      <c r="BD23" s="173" t="str">
        <f t="shared" si="5"/>
        <v/>
      </c>
      <c r="BE23" s="149"/>
      <c r="BF23" s="149"/>
      <c r="BG23" s="149"/>
      <c r="BH23" s="149"/>
      <c r="BI23" s="130"/>
      <c r="BJ23" s="130"/>
      <c r="BK23" s="130"/>
      <c r="BL23" s="130"/>
      <c r="BM23" s="155"/>
      <c r="BN23" s="155"/>
      <c r="BO23" s="155"/>
      <c r="BP23" s="155"/>
      <c r="BQ23" s="156"/>
      <c r="BR23" s="157"/>
      <c r="BS23" s="304"/>
      <c r="BT23" s="149"/>
      <c r="BU23" s="1051"/>
      <c r="BV23" s="995"/>
      <c r="BW23" s="995"/>
      <c r="BX23" s="998"/>
      <c r="BY23" s="998"/>
      <c r="BZ23" s="998"/>
    </row>
    <row r="24" spans="1:78" ht="16" x14ac:dyDescent="0.2">
      <c r="A24" s="1064"/>
      <c r="B24" s="1220"/>
      <c r="C24" s="1070"/>
      <c r="D24" s="1460"/>
      <c r="E24" s="1004"/>
      <c r="F24" s="1007"/>
      <c r="G24" s="1024"/>
      <c r="H24" s="1013"/>
      <c r="I24" s="1016"/>
      <c r="J24" s="1019"/>
      <c r="K24" s="1013"/>
      <c r="L24" s="1076"/>
      <c r="M24" s="1039"/>
      <c r="N24" s="1024"/>
      <c r="O24" s="1024"/>
      <c r="P24" s="1076"/>
      <c r="Q24" s="1134"/>
      <c r="R24" s="1016"/>
      <c r="S24" s="1027"/>
      <c r="T24" s="1016"/>
      <c r="U24" s="1027"/>
      <c r="V24" s="1016"/>
      <c r="W24" s="1027"/>
      <c r="X24" s="1030"/>
      <c r="Y24" s="1027"/>
      <c r="Z24" s="1027"/>
      <c r="AA24" s="1033"/>
      <c r="AB24" s="150">
        <v>4</v>
      </c>
      <c r="AC24" s="131"/>
      <c r="AD24" s="131"/>
      <c r="AE24" s="131"/>
      <c r="AF24" s="171" t="str">
        <f t="shared" si="6"/>
        <v/>
      </c>
      <c r="AG24" s="153"/>
      <c r="AH24" s="146" t="str">
        <f t="shared" si="7"/>
        <v/>
      </c>
      <c r="AI24" s="153"/>
      <c r="AJ24" s="146" t="str">
        <f t="shared" si="8"/>
        <v/>
      </c>
      <c r="AK24" s="147" t="str">
        <f t="shared" si="9"/>
        <v/>
      </c>
      <c r="AL24" s="172" t="str">
        <f>IFERROR(IF(AND(AF23="Probabilidad",AF24="Probabilidad"),(AL23-(+AL23*AK24)),IF(AND(AF23="Impacto",AF24="Probabilidad"),(AL22-(+AL22*AK24)),IF(AF24="Impacto",AL23,""))),"")</f>
        <v/>
      </c>
      <c r="AM24" s="172" t="str">
        <f>IFERROR(IF(AND(AF23="Impacto",AF24="Impacto"),(AM23-(+AM23*AK24)),IF(AND(AF23="Probabilidad",AF24="Impacto"),(AM22-(+AM22*AK24)),IF(AF24="Probabilidad",AM23,""))),"")</f>
        <v/>
      </c>
      <c r="AN24" s="153"/>
      <c r="AO24" s="153"/>
      <c r="AP24" s="153"/>
      <c r="AQ24" s="153"/>
      <c r="AR24" s="1013"/>
      <c r="AS24" s="1036"/>
      <c r="AT24" s="1036"/>
      <c r="AU24" s="1033"/>
      <c r="AV24" s="1036"/>
      <c r="AW24" s="1036"/>
      <c r="AX24" s="1033"/>
      <c r="AY24" s="1033"/>
      <c r="AZ24" s="1033"/>
      <c r="BA24" s="1016"/>
      <c r="BB24" s="130"/>
      <c r="BC24" s="130"/>
      <c r="BD24" s="173" t="str">
        <f t="shared" si="5"/>
        <v/>
      </c>
      <c r="BE24" s="149"/>
      <c r="BF24" s="149"/>
      <c r="BG24" s="149"/>
      <c r="BH24" s="149"/>
      <c r="BI24" s="130"/>
      <c r="BJ24" s="130"/>
      <c r="BK24" s="130"/>
      <c r="BL24" s="130"/>
      <c r="BM24" s="155"/>
      <c r="BN24" s="155"/>
      <c r="BO24" s="155"/>
      <c r="BP24" s="155"/>
      <c r="BQ24" s="156"/>
      <c r="BR24" s="157"/>
      <c r="BS24" s="304"/>
      <c r="BT24" s="149"/>
      <c r="BU24" s="1051"/>
      <c r="BV24" s="995"/>
      <c r="BW24" s="995"/>
      <c r="BX24" s="998"/>
      <c r="BY24" s="998"/>
      <c r="BZ24" s="998"/>
    </row>
    <row r="25" spans="1:78" ht="16" x14ac:dyDescent="0.2">
      <c r="A25" s="1064"/>
      <c r="B25" s="1220"/>
      <c r="C25" s="1070"/>
      <c r="D25" s="1460"/>
      <c r="E25" s="1004"/>
      <c r="F25" s="1007"/>
      <c r="G25" s="1024"/>
      <c r="H25" s="1013"/>
      <c r="I25" s="1016"/>
      <c r="J25" s="1019"/>
      <c r="K25" s="1013"/>
      <c r="L25" s="1076"/>
      <c r="M25" s="1039"/>
      <c r="N25" s="1024"/>
      <c r="O25" s="1024"/>
      <c r="P25" s="1076"/>
      <c r="Q25" s="1134"/>
      <c r="R25" s="1016"/>
      <c r="S25" s="1027"/>
      <c r="T25" s="1016"/>
      <c r="U25" s="1027"/>
      <c r="V25" s="1016"/>
      <c r="W25" s="1027"/>
      <c r="X25" s="1030"/>
      <c r="Y25" s="1027"/>
      <c r="Z25" s="1027"/>
      <c r="AA25" s="1033"/>
      <c r="AB25" s="150">
        <v>5</v>
      </c>
      <c r="AC25" s="131"/>
      <c r="AD25" s="131"/>
      <c r="AE25" s="131"/>
      <c r="AF25" s="171" t="str">
        <f t="shared" si="6"/>
        <v/>
      </c>
      <c r="AG25" s="153"/>
      <c r="AH25" s="146" t="str">
        <f t="shared" si="7"/>
        <v/>
      </c>
      <c r="AI25" s="153"/>
      <c r="AJ25" s="146" t="str">
        <f t="shared" si="8"/>
        <v/>
      </c>
      <c r="AK25" s="147" t="str">
        <f t="shared" si="9"/>
        <v/>
      </c>
      <c r="AL25" s="172" t="str">
        <f>IFERROR(IF(AND(AF24="Probabilidad",AF25="Probabilidad"),(AL24-(+AL24*AK25)),IF(AND(AF24="Impacto",AF25="Probabilidad"),(AL23-(+AL23*AK25)),IF(AF25="Impacto",AL24,""))),"")</f>
        <v/>
      </c>
      <c r="AM25" s="172" t="str">
        <f>IFERROR(IF(AND(AF24="Impacto",AF25="Impacto"),(AM24-(+AM24*AK25)),IF(AND(AF24="Probabilidad",AF25="Impacto"),(AM23-(+AM23*AK25)),IF(AF25="Probabilidad",AM24,""))),"")</f>
        <v/>
      </c>
      <c r="AN25" s="153"/>
      <c r="AO25" s="153"/>
      <c r="AP25" s="153"/>
      <c r="AQ25" s="153"/>
      <c r="AR25" s="1013"/>
      <c r="AS25" s="1036"/>
      <c r="AT25" s="1036"/>
      <c r="AU25" s="1033"/>
      <c r="AV25" s="1036"/>
      <c r="AW25" s="1036"/>
      <c r="AX25" s="1033"/>
      <c r="AY25" s="1033"/>
      <c r="AZ25" s="1033"/>
      <c r="BA25" s="1016"/>
      <c r="BB25" s="130"/>
      <c r="BC25" s="130"/>
      <c r="BD25" s="173" t="str">
        <f t="shared" si="5"/>
        <v/>
      </c>
      <c r="BE25" s="149"/>
      <c r="BF25" s="149"/>
      <c r="BG25" s="149"/>
      <c r="BH25" s="149"/>
      <c r="BI25" s="130"/>
      <c r="BJ25" s="130"/>
      <c r="BK25" s="130"/>
      <c r="BL25" s="130"/>
      <c r="BM25" s="155"/>
      <c r="BN25" s="155"/>
      <c r="BO25" s="155"/>
      <c r="BP25" s="155"/>
      <c r="BQ25" s="156"/>
      <c r="BR25" s="157"/>
      <c r="BS25" s="304"/>
      <c r="BT25" s="28"/>
      <c r="BU25" s="1051"/>
      <c r="BV25" s="995"/>
      <c r="BW25" s="995"/>
      <c r="BX25" s="998"/>
      <c r="BY25" s="998"/>
      <c r="BZ25" s="998"/>
    </row>
    <row r="26" spans="1:78" ht="17" thickBot="1" x14ac:dyDescent="0.25">
      <c r="A26" s="1065"/>
      <c r="B26" s="1337"/>
      <c r="C26" s="1071"/>
      <c r="D26" s="1461"/>
      <c r="E26" s="1005"/>
      <c r="F26" s="1008"/>
      <c r="G26" s="1025"/>
      <c r="H26" s="1014"/>
      <c r="I26" s="1017"/>
      <c r="J26" s="1020"/>
      <c r="K26" s="1014"/>
      <c r="L26" s="1077"/>
      <c r="M26" s="1040"/>
      <c r="N26" s="1025"/>
      <c r="O26" s="1025"/>
      <c r="P26" s="1077"/>
      <c r="Q26" s="1135"/>
      <c r="R26" s="1017"/>
      <c r="S26" s="1028"/>
      <c r="T26" s="1017"/>
      <c r="U26" s="1028"/>
      <c r="V26" s="1017"/>
      <c r="W26" s="1028"/>
      <c r="X26" s="1031"/>
      <c r="Y26" s="1028"/>
      <c r="Z26" s="1028"/>
      <c r="AA26" s="1034"/>
      <c r="AB26" s="162">
        <v>6</v>
      </c>
      <c r="AC26" s="303"/>
      <c r="AD26" s="303"/>
      <c r="AE26" s="303"/>
      <c r="AF26" s="331" t="str">
        <f t="shared" si="6"/>
        <v/>
      </c>
      <c r="AG26" s="332"/>
      <c r="AH26" s="161" t="str">
        <f t="shared" si="7"/>
        <v/>
      </c>
      <c r="AI26" s="332"/>
      <c r="AJ26" s="161" t="str">
        <f t="shared" si="8"/>
        <v/>
      </c>
      <c r="AK26" s="164" t="str">
        <f t="shared" si="9"/>
        <v/>
      </c>
      <c r="AL26" s="333" t="str">
        <f>IFERROR(IF(AND(AF25="Probabilidad",AF26="Probabilidad"),(AL25-(+AL25*AK26)),IF(AND(AF25="Impacto",AF26="Probabilidad"),(AL24-(+AL24*AK26)),IF(AF26="Impacto",AL25,""))),"")</f>
        <v/>
      </c>
      <c r="AM26" s="333" t="str">
        <f>IFERROR(IF(AND(AF25="Impacto",AF26="Impacto"),(AM25-(+AM25*AK26)),IF(AND(AF25="Probabilidad",AF26="Impacto"),(AM24-(+AM24*AK26)),IF(AF26="Probabilidad",AM25,""))),"")</f>
        <v/>
      </c>
      <c r="AN26" s="221"/>
      <c r="AO26" s="221"/>
      <c r="AP26" s="221"/>
      <c r="AQ26" s="221"/>
      <c r="AR26" s="1014"/>
      <c r="AS26" s="1037"/>
      <c r="AT26" s="1037"/>
      <c r="AU26" s="1034"/>
      <c r="AV26" s="1037"/>
      <c r="AW26" s="1037"/>
      <c r="AX26" s="1034"/>
      <c r="AY26" s="1034"/>
      <c r="AZ26" s="1034"/>
      <c r="BA26" s="1017"/>
      <c r="BB26" s="167"/>
      <c r="BC26" s="167"/>
      <c r="BD26" s="176" t="str">
        <f t="shared" si="5"/>
        <v/>
      </c>
      <c r="BE26" s="160"/>
      <c r="BF26" s="160"/>
      <c r="BG26" s="160"/>
      <c r="BH26" s="160"/>
      <c r="BI26" s="167"/>
      <c r="BJ26" s="167"/>
      <c r="BK26" s="167"/>
      <c r="BL26" s="167"/>
      <c r="BM26" s="168"/>
      <c r="BN26" s="168"/>
      <c r="BO26" s="168"/>
      <c r="BP26" s="168"/>
      <c r="BQ26" s="169"/>
      <c r="BR26" s="170"/>
      <c r="BS26" s="711"/>
      <c r="BT26" s="160"/>
      <c r="BU26" s="1052"/>
      <c r="BV26" s="996"/>
      <c r="BW26" s="996"/>
      <c r="BX26" s="999"/>
      <c r="BY26" s="999"/>
      <c r="BZ26" s="999"/>
    </row>
    <row r="27" spans="1:78" ht="366.75" customHeight="1" x14ac:dyDescent="0.2">
      <c r="A27" s="1338" t="s">
        <v>971</v>
      </c>
      <c r="B27" s="1341" t="s">
        <v>207</v>
      </c>
      <c r="C27" s="1344" t="s">
        <v>972</v>
      </c>
      <c r="D27" s="1459" t="s">
        <v>2643</v>
      </c>
      <c r="E27" s="1003" t="s">
        <v>973</v>
      </c>
      <c r="F27" s="1006">
        <v>1</v>
      </c>
      <c r="G27" s="994" t="s">
        <v>2670</v>
      </c>
      <c r="H27" s="1012"/>
      <c r="I27" s="1015"/>
      <c r="J27" s="1018" t="s">
        <v>2671</v>
      </c>
      <c r="K27" s="1012" t="s">
        <v>313</v>
      </c>
      <c r="L27" s="1075" t="s">
        <v>1181</v>
      </c>
      <c r="M27" s="1038" t="s">
        <v>2672</v>
      </c>
      <c r="N27" s="994"/>
      <c r="O27" s="994"/>
      <c r="P27" s="1075"/>
      <c r="Q27" s="1380"/>
      <c r="R27" s="1015" t="s">
        <v>217</v>
      </c>
      <c r="S27" s="1026">
        <f>IF(R27="Muy Alta",100%,IF(R27="Alta",80%,IF(R27="Media",60%,IF(R27="Baja",40%,IF(R27="Muy Baja",20%,"")))))</f>
        <v>0.6</v>
      </c>
      <c r="T27" s="1015" t="s">
        <v>218</v>
      </c>
      <c r="U27" s="1026">
        <f>IF(T27="Catastrófico",100%,IF(T27="Mayor",80%,IF(T27="Moderado",60%,IF(T27="Menor",40%,IF(T27="Leve",20%,"")))))</f>
        <v>0.6</v>
      </c>
      <c r="V27" s="1015" t="s">
        <v>218</v>
      </c>
      <c r="W27" s="1026">
        <f>IF(V27="Catastrófico",100%,IF(V27="Mayor",80%,IF(V27="Moderado",60%,IF(V27="Menor",40%,IF(V27="Leve",20%,"")))))</f>
        <v>0.6</v>
      </c>
      <c r="X27" s="1029" t="str">
        <f>IF(Y27=100%,"Catastrófico",IF(Y27=80%,"Mayor",IF(Y27=60%,"Moderado",IF(Y27=40%,"Menor",IF(Y27=20%,"Leve","")))))</f>
        <v>Moderado</v>
      </c>
      <c r="Y27" s="1026">
        <f>IF(AND(U27="",W27=""),"",MAX(U27,W27))</f>
        <v>0.6</v>
      </c>
      <c r="Z27" s="1026" t="str">
        <f>CONCATENATE(R27,X27)</f>
        <v>MediaModerado</v>
      </c>
      <c r="AA27" s="1032"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12" t="s">
        <v>2673</v>
      </c>
      <c r="AD27" s="527" t="s">
        <v>2674</v>
      </c>
      <c r="AE27" s="12" t="s">
        <v>2587</v>
      </c>
      <c r="AF27" s="615" t="str">
        <f t="shared" si="6"/>
        <v>Probabilidad</v>
      </c>
      <c r="AG27" s="595" t="s">
        <v>221</v>
      </c>
      <c r="AH27" s="537">
        <f t="shared" si="7"/>
        <v>0.25</v>
      </c>
      <c r="AI27" s="595" t="s">
        <v>222</v>
      </c>
      <c r="AJ27" s="537">
        <f t="shared" si="8"/>
        <v>0.15</v>
      </c>
      <c r="AK27" s="536">
        <f t="shared" si="9"/>
        <v>0.4</v>
      </c>
      <c r="AL27" s="616">
        <f>IFERROR(IF(AF27="Probabilidad",(S27-(+S27*AK27)),IF(AF27="Impacto",S27,"")),"")</f>
        <v>0.36</v>
      </c>
      <c r="AM27" s="616">
        <f>IFERROR(IF(AF27="Impacto",(Y27-(+Y27*AK27)),IF(AF27="Probabilidad",Y27,"")),"")</f>
        <v>0.6</v>
      </c>
      <c r="AN27" s="50" t="s">
        <v>223</v>
      </c>
      <c r="AO27" s="50" t="s">
        <v>291</v>
      </c>
      <c r="AP27" s="50" t="s">
        <v>225</v>
      </c>
      <c r="AQ27" s="50" t="s">
        <v>226</v>
      </c>
      <c r="AR27" s="1012" t="s">
        <v>2675</v>
      </c>
      <c r="AS27" s="1035">
        <f>S27</f>
        <v>0.6</v>
      </c>
      <c r="AT27" s="1035">
        <f>IF(AL27="","",MIN(AL27:AL32))</f>
        <v>0.252</v>
      </c>
      <c r="AU27" s="1032" t="str">
        <f>IFERROR(IF(AT27="","",IF(AT27&lt;=0.2,"Muy Baja",IF(AT27&lt;=0.4,"Baja",IF(AT27&lt;=0.6,"Media",IF(AT27&lt;=0.8,"Alta","Muy Alta"))))),"")</f>
        <v>Baja</v>
      </c>
      <c r="AV27" s="1035">
        <f>Y27</f>
        <v>0.6</v>
      </c>
      <c r="AW27" s="1035">
        <f>IF(AM27="","",MIN(AM27:AM32))</f>
        <v>0.6</v>
      </c>
      <c r="AX27" s="1032" t="str">
        <f>IFERROR(IF(AW27="","",IF(AW27&lt;=0.2,"Leve",IF(AW27&lt;=0.4,"Menor",IF(AW27&lt;=0.6,"Moderado",IF(AW27&lt;=0.8,"Mayor","Catastrófico"))))),"")</f>
        <v>Moderado</v>
      </c>
      <c r="AY27" s="1032" t="str">
        <f>AA27</f>
        <v>Moderado</v>
      </c>
      <c r="AZ27" s="1032"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1015" t="s">
        <v>228</v>
      </c>
      <c r="BB27" s="601" t="s">
        <v>2676</v>
      </c>
      <c r="BC27" s="619" t="s">
        <v>2677</v>
      </c>
      <c r="BD27" s="103">
        <f t="shared" ref="BD27:BD32" si="10">IF(SUM(BE27:BH27)=0,"",SUM(BE27:BH27))</f>
        <v>1</v>
      </c>
      <c r="BE27" s="9"/>
      <c r="BF27" s="9">
        <v>1</v>
      </c>
      <c r="BG27" s="9"/>
      <c r="BH27" s="9"/>
      <c r="BI27" s="308" t="s">
        <v>469</v>
      </c>
      <c r="BJ27" s="308" t="s">
        <v>2678</v>
      </c>
      <c r="BK27" s="779"/>
      <c r="BL27" s="46"/>
      <c r="BM27" s="732"/>
      <c r="BN27" s="48"/>
      <c r="BO27" s="48"/>
      <c r="BP27" s="48"/>
      <c r="BQ27" s="104"/>
      <c r="BR27" s="128"/>
      <c r="BS27" s="710"/>
      <c r="BT27" s="9"/>
      <c r="BU27" s="1362"/>
      <c r="BV27" s="1153"/>
      <c r="BW27" s="1075"/>
      <c r="BX27" s="1075"/>
      <c r="BY27" s="997"/>
      <c r="BZ27" s="997"/>
    </row>
    <row r="28" spans="1:78" ht="242.25" customHeight="1" x14ac:dyDescent="0.2">
      <c r="A28" s="1339"/>
      <c r="B28" s="1342"/>
      <c r="C28" s="1345"/>
      <c r="D28" s="1460"/>
      <c r="E28" s="1004"/>
      <c r="F28" s="1007"/>
      <c r="G28" s="1024"/>
      <c r="H28" s="1013"/>
      <c r="I28" s="1016"/>
      <c r="J28" s="1019"/>
      <c r="K28" s="1013"/>
      <c r="L28" s="1076"/>
      <c r="M28" s="1039"/>
      <c r="N28" s="1024"/>
      <c r="O28" s="1024"/>
      <c r="P28" s="1076"/>
      <c r="Q28" s="1381"/>
      <c r="R28" s="1016"/>
      <c r="S28" s="1027"/>
      <c r="T28" s="1016"/>
      <c r="U28" s="1027"/>
      <c r="V28" s="1016"/>
      <c r="W28" s="1027"/>
      <c r="X28" s="1030"/>
      <c r="Y28" s="1027"/>
      <c r="Z28" s="1027"/>
      <c r="AA28" s="1033"/>
      <c r="AB28" s="150">
        <v>2</v>
      </c>
      <c r="AC28" s="149" t="s">
        <v>2679</v>
      </c>
      <c r="AD28" s="538" t="s">
        <v>2674</v>
      </c>
      <c r="AE28" s="149" t="s">
        <v>2570</v>
      </c>
      <c r="AF28" s="145" t="str">
        <f t="shared" si="6"/>
        <v>Probabilidad</v>
      </c>
      <c r="AG28" s="151" t="s">
        <v>281</v>
      </c>
      <c r="AH28" s="146">
        <f t="shared" si="7"/>
        <v>0.15</v>
      </c>
      <c r="AI28" s="151" t="s">
        <v>222</v>
      </c>
      <c r="AJ28" s="146">
        <f t="shared" si="8"/>
        <v>0.15</v>
      </c>
      <c r="AK28" s="147">
        <f t="shared" si="9"/>
        <v>0.3</v>
      </c>
      <c r="AL28" s="152">
        <f>IFERROR(IF(AND(AF27="Probabilidad",AF28="Probabilidad"),(AL27-(+AL27*AK28)),IF(AF28="Probabilidad",(S27-(+S27*AK28)),IF(AF28="Impacto",AL27,""))),"")</f>
        <v>0.252</v>
      </c>
      <c r="AM28" s="152">
        <f>IFERROR(IF(AND(AF27="Impacto",AF28="Impacto"),(AM27-(+AM27*AK28)),IF(AF28="Impacto",(Y27-(Y27*AK28)),IF(AF28="Probabilidad",AM27,""))),"")</f>
        <v>0.6</v>
      </c>
      <c r="AN28" s="153" t="s">
        <v>223</v>
      </c>
      <c r="AO28" s="153" t="s">
        <v>291</v>
      </c>
      <c r="AP28" s="153" t="s">
        <v>225</v>
      </c>
      <c r="AQ28" s="153" t="s">
        <v>226</v>
      </c>
      <c r="AR28" s="1013"/>
      <c r="AS28" s="1036"/>
      <c r="AT28" s="1036"/>
      <c r="AU28" s="1033"/>
      <c r="AV28" s="1036"/>
      <c r="AW28" s="1036"/>
      <c r="AX28" s="1033"/>
      <c r="AY28" s="1033"/>
      <c r="AZ28" s="1033"/>
      <c r="BA28" s="1016"/>
      <c r="BB28" s="648" t="s">
        <v>2680</v>
      </c>
      <c r="BC28" s="563" t="s">
        <v>2681</v>
      </c>
      <c r="BD28" s="173">
        <f t="shared" si="10"/>
        <v>2</v>
      </c>
      <c r="BE28" s="149"/>
      <c r="BF28" s="149">
        <v>1</v>
      </c>
      <c r="BG28" s="149">
        <v>1</v>
      </c>
      <c r="BH28" s="149"/>
      <c r="BI28" s="130" t="s">
        <v>469</v>
      </c>
      <c r="BJ28" s="130" t="s">
        <v>2682</v>
      </c>
      <c r="BK28" s="235"/>
      <c r="BL28" s="789"/>
      <c r="BM28" s="823"/>
      <c r="BN28" s="750"/>
      <c r="BO28" s="791"/>
      <c r="BP28" s="791"/>
      <c r="BQ28" s="156"/>
      <c r="BR28" s="157"/>
      <c r="BS28" s="304"/>
      <c r="BT28" s="774"/>
      <c r="BU28" s="1363"/>
      <c r="BV28" s="1154"/>
      <c r="BW28" s="1191"/>
      <c r="BX28" s="1191"/>
      <c r="BY28" s="998"/>
      <c r="BZ28" s="998"/>
    </row>
    <row r="29" spans="1:78" ht="16" x14ac:dyDescent="0.2">
      <c r="A29" s="1339"/>
      <c r="B29" s="1342"/>
      <c r="C29" s="1345"/>
      <c r="D29" s="1460"/>
      <c r="E29" s="1004"/>
      <c r="F29" s="1007"/>
      <c r="G29" s="1024"/>
      <c r="H29" s="1013"/>
      <c r="I29" s="1016"/>
      <c r="J29" s="1019"/>
      <c r="K29" s="1013"/>
      <c r="L29" s="1076"/>
      <c r="M29" s="1039"/>
      <c r="N29" s="1024"/>
      <c r="O29" s="1024"/>
      <c r="P29" s="1076"/>
      <c r="Q29" s="1381"/>
      <c r="R29" s="1016"/>
      <c r="S29" s="1027"/>
      <c r="T29" s="1016"/>
      <c r="U29" s="1027"/>
      <c r="V29" s="1016"/>
      <c r="W29" s="1027"/>
      <c r="X29" s="1030"/>
      <c r="Y29" s="1027"/>
      <c r="Z29" s="1027"/>
      <c r="AA29" s="1033"/>
      <c r="AB29" s="150">
        <v>3</v>
      </c>
      <c r="AC29" s="149"/>
      <c r="AD29" s="286"/>
      <c r="AE29" s="149"/>
      <c r="AF29" s="145" t="str">
        <f t="shared" si="6"/>
        <v/>
      </c>
      <c r="AG29" s="151"/>
      <c r="AH29" s="146" t="str">
        <f t="shared" si="7"/>
        <v/>
      </c>
      <c r="AI29" s="151"/>
      <c r="AJ29" s="146" t="str">
        <f t="shared" si="8"/>
        <v/>
      </c>
      <c r="AK29" s="147" t="str">
        <f t="shared" si="9"/>
        <v/>
      </c>
      <c r="AL29" s="152" t="str">
        <f>IFERROR(IF(AND(AF28="Probabilidad",AF29="Probabilidad"),(AL28-(+AL28*AK29)),IF(AND(AF28="Impacto",AF29="Probabilidad"),(AL27-(+AL27*AK29)),IF(AF29="Impacto",AL28,""))),"")</f>
        <v/>
      </c>
      <c r="AM29" s="152" t="str">
        <f>IFERROR(IF(AND(AF28="Impacto",AF29="Impacto"),(AM28-(+AM28*AK29)),IF(AND(AF28="Probabilidad",AF29="Impacto"),(AM27-(+AM27*AK29)),IF(AF29="Probabilidad",AM28,""))),"")</f>
        <v/>
      </c>
      <c r="AN29" s="153"/>
      <c r="AO29" s="153"/>
      <c r="AP29" s="153"/>
      <c r="AQ29" s="153"/>
      <c r="AR29" s="1013"/>
      <c r="AS29" s="1036"/>
      <c r="AT29" s="1036"/>
      <c r="AU29" s="1033"/>
      <c r="AV29" s="1036"/>
      <c r="AW29" s="1036"/>
      <c r="AX29" s="1033"/>
      <c r="AY29" s="1033"/>
      <c r="AZ29" s="1033"/>
      <c r="BA29" s="1016"/>
      <c r="BB29" s="648"/>
      <c r="BC29" s="563"/>
      <c r="BD29" s="173" t="str">
        <f t="shared" si="10"/>
        <v/>
      </c>
      <c r="BE29" s="149"/>
      <c r="BF29" s="149"/>
      <c r="BG29" s="149"/>
      <c r="BH29" s="149"/>
      <c r="BI29" s="130"/>
      <c r="BJ29" s="130"/>
      <c r="BK29" s="130"/>
      <c r="BL29" s="130"/>
      <c r="BM29" s="155"/>
      <c r="BN29" s="155"/>
      <c r="BO29" s="155"/>
      <c r="BP29" s="155"/>
      <c r="BQ29" s="156"/>
      <c r="BR29" s="157"/>
      <c r="BS29" s="304"/>
      <c r="BT29" s="149"/>
      <c r="BU29" s="1363"/>
      <c r="BV29" s="1154"/>
      <c r="BW29" s="1191"/>
      <c r="BX29" s="1191"/>
      <c r="BY29" s="998"/>
      <c r="BZ29" s="998"/>
    </row>
    <row r="30" spans="1:78" ht="16" x14ac:dyDescent="0.2">
      <c r="A30" s="1339"/>
      <c r="B30" s="1342"/>
      <c r="C30" s="1345"/>
      <c r="D30" s="1460"/>
      <c r="E30" s="1004"/>
      <c r="F30" s="1007"/>
      <c r="G30" s="1024"/>
      <c r="H30" s="1013"/>
      <c r="I30" s="1016"/>
      <c r="J30" s="1019"/>
      <c r="K30" s="1013"/>
      <c r="L30" s="1076"/>
      <c r="M30" s="1039"/>
      <c r="N30" s="1024"/>
      <c r="O30" s="1024"/>
      <c r="P30" s="1076"/>
      <c r="Q30" s="1381"/>
      <c r="R30" s="1016"/>
      <c r="S30" s="1027"/>
      <c r="T30" s="1016"/>
      <c r="U30" s="1027"/>
      <c r="V30" s="1016"/>
      <c r="W30" s="1027"/>
      <c r="X30" s="1030"/>
      <c r="Y30" s="1027"/>
      <c r="Z30" s="1027"/>
      <c r="AA30" s="1033"/>
      <c r="AB30" s="150">
        <v>4</v>
      </c>
      <c r="AC30" s="149"/>
      <c r="AD30" s="286"/>
      <c r="AE30" s="149"/>
      <c r="AF30" s="145" t="str">
        <f t="shared" si="6"/>
        <v/>
      </c>
      <c r="AG30" s="151"/>
      <c r="AH30" s="146" t="str">
        <f t="shared" si="7"/>
        <v/>
      </c>
      <c r="AI30" s="151"/>
      <c r="AJ30" s="146" t="str">
        <f t="shared" si="8"/>
        <v/>
      </c>
      <c r="AK30" s="147" t="str">
        <f t="shared" si="9"/>
        <v/>
      </c>
      <c r="AL30" s="152" t="str">
        <f>IFERROR(IF(AND(AF29="Probabilidad",AF30="Probabilidad"),(AL29-(+AL29*AK30)),IF(AND(AF29="Impacto",AF30="Probabilidad"),(AL28-(+AL28*AK30)),IF(AF30="Impacto",AL29,""))),"")</f>
        <v/>
      </c>
      <c r="AM30" s="152" t="str">
        <f>IFERROR(IF(AND(AF29="Impacto",AF30="Impacto"),(AM29-(+AM29*AK30)),IF(AND(AF29="Probabilidad",AF30="Impacto"),(AM28-(+AM28*AK30)),IF(AF30="Probabilidad",AM29,""))),"")</f>
        <v/>
      </c>
      <c r="AN30" s="153"/>
      <c r="AO30" s="153"/>
      <c r="AP30" s="153"/>
      <c r="AQ30" s="153"/>
      <c r="AR30" s="1013"/>
      <c r="AS30" s="1036"/>
      <c r="AT30" s="1036"/>
      <c r="AU30" s="1033"/>
      <c r="AV30" s="1036"/>
      <c r="AW30" s="1036"/>
      <c r="AX30" s="1033"/>
      <c r="AY30" s="1033"/>
      <c r="AZ30" s="1033"/>
      <c r="BA30" s="1016"/>
      <c r="BB30" s="130"/>
      <c r="BC30" s="130"/>
      <c r="BD30" s="173" t="str">
        <f t="shared" si="10"/>
        <v/>
      </c>
      <c r="BE30" s="149"/>
      <c r="BF30" s="149"/>
      <c r="BG30" s="149"/>
      <c r="BH30" s="149"/>
      <c r="BI30" s="130"/>
      <c r="BJ30" s="130"/>
      <c r="BK30" s="130"/>
      <c r="BL30" s="130"/>
      <c r="BM30" s="155"/>
      <c r="BN30" s="155"/>
      <c r="BO30" s="155"/>
      <c r="BP30" s="155"/>
      <c r="BQ30" s="156"/>
      <c r="BR30" s="157"/>
      <c r="BS30" s="304"/>
      <c r="BT30" s="149"/>
      <c r="BU30" s="1363"/>
      <c r="BV30" s="1154"/>
      <c r="BW30" s="1191"/>
      <c r="BX30" s="1191"/>
      <c r="BY30" s="998"/>
      <c r="BZ30" s="998"/>
    </row>
    <row r="31" spans="1:78" ht="16" x14ac:dyDescent="0.2">
      <c r="A31" s="1339"/>
      <c r="B31" s="1342"/>
      <c r="C31" s="1345"/>
      <c r="D31" s="1460"/>
      <c r="E31" s="1004"/>
      <c r="F31" s="1007"/>
      <c r="G31" s="1024"/>
      <c r="H31" s="1013"/>
      <c r="I31" s="1016"/>
      <c r="J31" s="1019"/>
      <c r="K31" s="1013"/>
      <c r="L31" s="1076"/>
      <c r="M31" s="1039"/>
      <c r="N31" s="1024"/>
      <c r="O31" s="1024"/>
      <c r="P31" s="1076"/>
      <c r="Q31" s="1381"/>
      <c r="R31" s="1016"/>
      <c r="S31" s="1027"/>
      <c r="T31" s="1016"/>
      <c r="U31" s="1027"/>
      <c r="V31" s="1016"/>
      <c r="W31" s="1027"/>
      <c r="X31" s="1030"/>
      <c r="Y31" s="1027"/>
      <c r="Z31" s="1027"/>
      <c r="AA31" s="1033"/>
      <c r="AB31" s="150">
        <v>5</v>
      </c>
      <c r="AC31" s="149"/>
      <c r="AD31" s="286"/>
      <c r="AE31" s="149"/>
      <c r="AF31" s="145" t="str">
        <f t="shared" si="6"/>
        <v/>
      </c>
      <c r="AG31" s="151"/>
      <c r="AH31" s="146" t="str">
        <f t="shared" si="7"/>
        <v/>
      </c>
      <c r="AI31" s="151"/>
      <c r="AJ31" s="146" t="str">
        <f t="shared" si="8"/>
        <v/>
      </c>
      <c r="AK31" s="147" t="str">
        <f t="shared" si="9"/>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13"/>
      <c r="AS31" s="1036"/>
      <c r="AT31" s="1036"/>
      <c r="AU31" s="1033"/>
      <c r="AV31" s="1036"/>
      <c r="AW31" s="1036"/>
      <c r="AX31" s="1033"/>
      <c r="AY31" s="1033"/>
      <c r="AZ31" s="1033"/>
      <c r="BA31" s="1016"/>
      <c r="BB31" s="130"/>
      <c r="BC31" s="130"/>
      <c r="BD31" s="173" t="str">
        <f t="shared" si="10"/>
        <v/>
      </c>
      <c r="BE31" s="149"/>
      <c r="BF31" s="149"/>
      <c r="BG31" s="149"/>
      <c r="BH31" s="149"/>
      <c r="BI31" s="130"/>
      <c r="BJ31" s="130"/>
      <c r="BK31" s="130"/>
      <c r="BL31" s="130"/>
      <c r="BM31" s="155"/>
      <c r="BN31" s="155"/>
      <c r="BO31" s="155"/>
      <c r="BP31" s="155"/>
      <c r="BQ31" s="156"/>
      <c r="BR31" s="157"/>
      <c r="BS31" s="304"/>
      <c r="BT31" s="149"/>
      <c r="BU31" s="1363"/>
      <c r="BV31" s="1154"/>
      <c r="BW31" s="1191"/>
      <c r="BX31" s="1191"/>
      <c r="BY31" s="998"/>
      <c r="BZ31" s="998"/>
    </row>
    <row r="32" spans="1:78" ht="17" thickBot="1" x14ac:dyDescent="0.25">
      <c r="A32" s="1456"/>
      <c r="B32" s="1445"/>
      <c r="C32" s="1446"/>
      <c r="D32" s="1461"/>
      <c r="E32" s="1005"/>
      <c r="F32" s="1008"/>
      <c r="G32" s="1025"/>
      <c r="H32" s="1014"/>
      <c r="I32" s="1017"/>
      <c r="J32" s="1020"/>
      <c r="K32" s="1014"/>
      <c r="L32" s="1077"/>
      <c r="M32" s="1040"/>
      <c r="N32" s="1025"/>
      <c r="O32" s="1025"/>
      <c r="P32" s="1077"/>
      <c r="Q32" s="1382"/>
      <c r="R32" s="1017"/>
      <c r="S32" s="1028"/>
      <c r="T32" s="1017"/>
      <c r="U32" s="1028"/>
      <c r="V32" s="1017"/>
      <c r="W32" s="1028"/>
      <c r="X32" s="1031"/>
      <c r="Y32" s="1028"/>
      <c r="Z32" s="1028"/>
      <c r="AA32" s="1034"/>
      <c r="AB32" s="162">
        <v>6</v>
      </c>
      <c r="AC32" s="160"/>
      <c r="AD32" s="528"/>
      <c r="AE32" s="160"/>
      <c r="AF32" s="175" t="str">
        <f t="shared" si="6"/>
        <v/>
      </c>
      <c r="AG32" s="163"/>
      <c r="AH32" s="161" t="str">
        <f t="shared" si="7"/>
        <v/>
      </c>
      <c r="AI32" s="163"/>
      <c r="AJ32" s="161" t="str">
        <f t="shared" si="8"/>
        <v/>
      </c>
      <c r="AK32" s="164" t="str">
        <f t="shared" si="9"/>
        <v/>
      </c>
      <c r="AL32" s="220" t="str">
        <f>IFERROR(IF(AND(AF31="Probabilidad",AF32="Probabilidad"),(AL31-(+AL31*AK32)),IF(AND(AF31="Impacto",AF32="Probabilidad"),(AL30-(+AL30*AK32)),IF(AF32="Impacto",AL31,""))),"")</f>
        <v/>
      </c>
      <c r="AM32" s="220" t="str">
        <f>IFERROR(IF(AND(AF31="Impacto",AF32="Impacto"),(AM31-(+AM31*AK32)),IF(AND(AF31="Probabilidad",AF32="Impacto"),(AM30-(+AM30*AK32)),IF(AF32="Probabilidad",AM31,""))),"")</f>
        <v/>
      </c>
      <c r="AN32" s="221"/>
      <c r="AO32" s="221"/>
      <c r="AP32" s="221"/>
      <c r="AQ32" s="221"/>
      <c r="AR32" s="1014"/>
      <c r="AS32" s="1037"/>
      <c r="AT32" s="1037"/>
      <c r="AU32" s="1034"/>
      <c r="AV32" s="1037"/>
      <c r="AW32" s="1037"/>
      <c r="AX32" s="1034"/>
      <c r="AY32" s="1034"/>
      <c r="AZ32" s="1034"/>
      <c r="BA32" s="1017"/>
      <c r="BB32" s="167"/>
      <c r="BC32" s="167"/>
      <c r="BD32" s="176" t="str">
        <f t="shared" si="10"/>
        <v/>
      </c>
      <c r="BE32" s="160"/>
      <c r="BF32" s="160"/>
      <c r="BG32" s="160"/>
      <c r="BH32" s="160"/>
      <c r="BI32" s="167"/>
      <c r="BJ32" s="167"/>
      <c r="BK32" s="167"/>
      <c r="BL32" s="167"/>
      <c r="BM32" s="168"/>
      <c r="BN32" s="168"/>
      <c r="BO32" s="168"/>
      <c r="BP32" s="168"/>
      <c r="BQ32" s="169"/>
      <c r="BR32" s="170"/>
      <c r="BS32" s="712"/>
      <c r="BT32" s="160"/>
      <c r="BU32" s="1364"/>
      <c r="BV32" s="1155"/>
      <c r="BW32" s="1192"/>
      <c r="BX32" s="1192"/>
      <c r="BY32" s="999"/>
      <c r="BZ32" s="999"/>
    </row>
  </sheetData>
  <mergeCells count="205">
    <mergeCell ref="BY27:BY32"/>
    <mergeCell ref="BZ27:BZ32"/>
    <mergeCell ref="BY1:BZ4"/>
    <mergeCell ref="BY6:BY8"/>
    <mergeCell ref="BZ6:BZ8"/>
    <mergeCell ref="BY9:BY14"/>
    <mergeCell ref="BZ9:BZ14"/>
    <mergeCell ref="BY15:BY20"/>
    <mergeCell ref="BZ15:BZ20"/>
    <mergeCell ref="BY21:BY26"/>
    <mergeCell ref="BZ21:BZ26"/>
    <mergeCell ref="A5:BJ5"/>
    <mergeCell ref="AZ27:AZ32"/>
    <mergeCell ref="BA27:BA32"/>
    <mergeCell ref="BU27:BU32"/>
    <mergeCell ref="BV27:BV32"/>
    <mergeCell ref="BW27:BW32"/>
    <mergeCell ref="BX27:BX32"/>
    <mergeCell ref="AT27:AT32"/>
    <mergeCell ref="AU27:AU32"/>
    <mergeCell ref="AV27:AV32"/>
    <mergeCell ref="AW27:AW32"/>
    <mergeCell ref="AX27:AX32"/>
    <mergeCell ref="AY27:AY32"/>
    <mergeCell ref="X27:X32"/>
    <mergeCell ref="Y27:Y32"/>
    <mergeCell ref="Z27:Z32"/>
    <mergeCell ref="AA27:AA32"/>
    <mergeCell ref="AR27:AR32"/>
    <mergeCell ref="AS27:AS32"/>
    <mergeCell ref="R27:R32"/>
    <mergeCell ref="S27:S32"/>
    <mergeCell ref="T27:T32"/>
    <mergeCell ref="F27:F32"/>
    <mergeCell ref="G27:G32"/>
    <mergeCell ref="H27:H32"/>
    <mergeCell ref="I27:I32"/>
    <mergeCell ref="J27:J32"/>
    <mergeCell ref="K27:K32"/>
    <mergeCell ref="BA21:BA26"/>
    <mergeCell ref="BU21:BU26"/>
    <mergeCell ref="BV21:BV26"/>
    <mergeCell ref="U27:U32"/>
    <mergeCell ref="V27:V32"/>
    <mergeCell ref="W27:W32"/>
    <mergeCell ref="L27:L32"/>
    <mergeCell ref="M27:M32"/>
    <mergeCell ref="N27:N32"/>
    <mergeCell ref="O27:O32"/>
    <mergeCell ref="P27:P32"/>
    <mergeCell ref="Q27:Q32"/>
    <mergeCell ref="BW21:BW26"/>
    <mergeCell ref="BX21:BX26"/>
    <mergeCell ref="A27:A32"/>
    <mergeCell ref="B27:B32"/>
    <mergeCell ref="C27:C32"/>
    <mergeCell ref="D27:D32"/>
    <mergeCell ref="E27:E32"/>
    <mergeCell ref="AU21:AU26"/>
    <mergeCell ref="AV21:AV26"/>
    <mergeCell ref="AW21:AW26"/>
    <mergeCell ref="AX21:AX26"/>
    <mergeCell ref="AY21:AY26"/>
    <mergeCell ref="AZ21:AZ26"/>
    <mergeCell ref="Y21:Y26"/>
    <mergeCell ref="Z21:Z26"/>
    <mergeCell ref="AA21:AA26"/>
    <mergeCell ref="AR21:AR26"/>
    <mergeCell ref="AS21:AS26"/>
    <mergeCell ref="AT21:AT26"/>
    <mergeCell ref="S21:S26"/>
    <mergeCell ref="T21:T26"/>
    <mergeCell ref="A21:A26"/>
    <mergeCell ref="B21:B26"/>
    <mergeCell ref="C21:C26"/>
    <mergeCell ref="D21:D26"/>
    <mergeCell ref="E21:E26"/>
    <mergeCell ref="F21:F26"/>
    <mergeCell ref="U21:U26"/>
    <mergeCell ref="V21:V26"/>
    <mergeCell ref="W21:W26"/>
    <mergeCell ref="M21:M26"/>
    <mergeCell ref="N21:N26"/>
    <mergeCell ref="O21:O26"/>
    <mergeCell ref="P21:P26"/>
    <mergeCell ref="Q21:Q26"/>
    <mergeCell ref="R21:R26"/>
    <mergeCell ref="AW8:AX8"/>
    <mergeCell ref="G21:G26"/>
    <mergeCell ref="H21:H26"/>
    <mergeCell ref="I21:I26"/>
    <mergeCell ref="J21:J26"/>
    <mergeCell ref="K21:K26"/>
    <mergeCell ref="L21:L26"/>
    <mergeCell ref="X21:X26"/>
    <mergeCell ref="M9:M14"/>
    <mergeCell ref="N9:N14"/>
    <mergeCell ref="O9:O14"/>
    <mergeCell ref="P9:P14"/>
    <mergeCell ref="Q9:Q14"/>
    <mergeCell ref="R9:R14"/>
    <mergeCell ref="S9:S14"/>
    <mergeCell ref="T9:T14"/>
    <mergeCell ref="U9:U14"/>
    <mergeCell ref="H15:H20"/>
    <mergeCell ref="I15:I20"/>
    <mergeCell ref="J15:J20"/>
    <mergeCell ref="M15:M20"/>
    <mergeCell ref="R15:R20"/>
    <mergeCell ref="S15:S20"/>
    <mergeCell ref="T15:T20"/>
    <mergeCell ref="BU6:BX6"/>
    <mergeCell ref="P7:Q7"/>
    <mergeCell ref="R7:S7"/>
    <mergeCell ref="T7:Y7"/>
    <mergeCell ref="AB7:AE7"/>
    <mergeCell ref="AG7:AQ7"/>
    <mergeCell ref="AS7:AU7"/>
    <mergeCell ref="AV7:AX7"/>
    <mergeCell ref="BE7:BH7"/>
    <mergeCell ref="BK7:BR7"/>
    <mergeCell ref="R6:AA6"/>
    <mergeCell ref="AB6:AQ6"/>
    <mergeCell ref="AR6:AR8"/>
    <mergeCell ref="AS6:BA6"/>
    <mergeCell ref="BB6:BJ6"/>
    <mergeCell ref="BK6:BR6"/>
    <mergeCell ref="BV7:BX7"/>
    <mergeCell ref="R8:S8"/>
    <mergeCell ref="T8:U8"/>
    <mergeCell ref="V8:W8"/>
    <mergeCell ref="X8:Y8"/>
    <mergeCell ref="AG8:AH8"/>
    <mergeCell ref="AI8:AJ8"/>
    <mergeCell ref="AT8:AU8"/>
    <mergeCell ref="A1:G1"/>
    <mergeCell ref="A3:G3"/>
    <mergeCell ref="A6:A8"/>
    <mergeCell ref="B6:B8"/>
    <mergeCell ref="C6:C8"/>
    <mergeCell ref="D6:Q6"/>
    <mergeCell ref="D8:F8"/>
    <mergeCell ref="A9:A20"/>
    <mergeCell ref="B9:B20"/>
    <mergeCell ref="C9:C20"/>
    <mergeCell ref="D15:D20"/>
    <mergeCell ref="E15:E20"/>
    <mergeCell ref="F15:F20"/>
    <mergeCell ref="G15:G20"/>
    <mergeCell ref="K15:K20"/>
    <mergeCell ref="L15:L20"/>
    <mergeCell ref="D9:D14"/>
    <mergeCell ref="E9:E14"/>
    <mergeCell ref="F9:F14"/>
    <mergeCell ref="G9:G14"/>
    <mergeCell ref="H9:H14"/>
    <mergeCell ref="I9:I14"/>
    <mergeCell ref="J9:J14"/>
    <mergeCell ref="K9:K14"/>
    <mergeCell ref="AZ9:AZ14"/>
    <mergeCell ref="BA9:BA14"/>
    <mergeCell ref="BU9:BU14"/>
    <mergeCell ref="BV9:BV14"/>
    <mergeCell ref="L9:L14"/>
    <mergeCell ref="V9:V14"/>
    <mergeCell ref="W9:W14"/>
    <mergeCell ref="X9:X14"/>
    <mergeCell ref="Y9:Y14"/>
    <mergeCell ref="Z9:Z14"/>
    <mergeCell ref="AA9:AA14"/>
    <mergeCell ref="AR9:AR14"/>
    <mergeCell ref="AS9:AS14"/>
    <mergeCell ref="U15:U20"/>
    <mergeCell ref="V15:V20"/>
    <mergeCell ref="W15:W20"/>
    <mergeCell ref="X15:X20"/>
    <mergeCell ref="Y15:Y20"/>
    <mergeCell ref="Z15:Z20"/>
    <mergeCell ref="AA15:AA20"/>
    <mergeCell ref="AR15:AR20"/>
    <mergeCell ref="AS15:AS20"/>
    <mergeCell ref="BK5:BX5"/>
    <mergeCell ref="BS6:BT6"/>
    <mergeCell ref="BS7:BS8"/>
    <mergeCell ref="BT7:BT8"/>
    <mergeCell ref="BV15:BV20"/>
    <mergeCell ref="BW15:BW20"/>
    <mergeCell ref="BX15:BX20"/>
    <mergeCell ref="AT15:AT20"/>
    <mergeCell ref="AU15:AU20"/>
    <mergeCell ref="AV15:AV20"/>
    <mergeCell ref="AW15:AW20"/>
    <mergeCell ref="AX15:AX20"/>
    <mergeCell ref="AY15:AY20"/>
    <mergeCell ref="AZ15:AZ20"/>
    <mergeCell ref="BA15:BA20"/>
    <mergeCell ref="BU15:BU20"/>
    <mergeCell ref="AT9:AT14"/>
    <mergeCell ref="BW9:BW14"/>
    <mergeCell ref="BX9:BX14"/>
    <mergeCell ref="AU9:AU14"/>
    <mergeCell ref="AV9:AV14"/>
    <mergeCell ref="AW9:AW14"/>
    <mergeCell ref="AX9:AX14"/>
    <mergeCell ref="AY9:AY14"/>
  </mergeCells>
  <conditionalFormatting sqref="R9:R32">
    <cfRule type="cellIs" dxfId="36" priority="37" operator="equal">
      <formula>"Muy Baja"</formula>
    </cfRule>
    <cfRule type="cellIs" dxfId="35" priority="36" operator="equal">
      <formula>"Baja"</formula>
    </cfRule>
    <cfRule type="cellIs" dxfId="34" priority="35" operator="equal">
      <formula>"Media"</formula>
    </cfRule>
    <cfRule type="cellIs" dxfId="33" priority="34" operator="equal">
      <formula>"Alta"</formula>
    </cfRule>
    <cfRule type="cellIs" dxfId="32" priority="33" operator="equal">
      <formula>"Muy Alta"</formula>
    </cfRule>
  </conditionalFormatting>
  <conditionalFormatting sqref="T9:T32">
    <cfRule type="cellIs" dxfId="31" priority="32" operator="equal">
      <formula>"Leve"</formula>
    </cfRule>
    <cfRule type="cellIs" dxfId="30" priority="31" operator="equal">
      <formula>"Menor"</formula>
    </cfRule>
    <cfRule type="cellIs" dxfId="29" priority="30" operator="equal">
      <formula>"Moderado"</formula>
    </cfRule>
    <cfRule type="cellIs" dxfId="28" priority="29" operator="equal">
      <formula>"Mayor"</formula>
    </cfRule>
    <cfRule type="cellIs" dxfId="27" priority="28" operator="equal">
      <formula>"Catastrófico"</formula>
    </cfRule>
  </conditionalFormatting>
  <conditionalFormatting sqref="V9:V32">
    <cfRule type="cellIs" dxfId="26" priority="27" operator="equal">
      <formula>"Leve"</formula>
    </cfRule>
    <cfRule type="cellIs" dxfId="25" priority="26" operator="equal">
      <formula>"Menor"</formula>
    </cfRule>
    <cfRule type="cellIs" dxfId="24" priority="25" operator="equal">
      <formula>"Moderado"</formula>
    </cfRule>
    <cfRule type="cellIs" dxfId="23" priority="24" operator="equal">
      <formula>"Mayor"</formula>
    </cfRule>
    <cfRule type="cellIs" dxfId="22" priority="23" operator="equal">
      <formula>"Catastrófico"</formula>
    </cfRule>
  </conditionalFormatting>
  <conditionalFormatting sqref="X9:X32">
    <cfRule type="cellIs" dxfId="21" priority="19" operator="equal">
      <formula>"Mayor"</formula>
    </cfRule>
    <cfRule type="cellIs" dxfId="20" priority="18" operator="equal">
      <formula>"Catastrófico"</formula>
    </cfRule>
    <cfRule type="cellIs" dxfId="19" priority="20" operator="equal">
      <formula>"Moderado"</formula>
    </cfRule>
    <cfRule type="cellIs" dxfId="18" priority="21" operator="equal">
      <formula>"Menor"</formula>
    </cfRule>
    <cfRule type="cellIs" dxfId="17" priority="22" operator="equal">
      <formula>"Leve"</formula>
    </cfRule>
  </conditionalFormatting>
  <conditionalFormatting sqref="AA9:AA32">
    <cfRule type="cellIs" dxfId="16" priority="17" operator="equal">
      <formula>"Bajo"</formula>
    </cfRule>
    <cfRule type="cellIs" dxfId="15" priority="16" operator="equal">
      <formula>"Moderado"</formula>
    </cfRule>
    <cfRule type="cellIs" dxfId="14" priority="15" operator="equal">
      <formula>"Alto"</formula>
    </cfRule>
    <cfRule type="cellIs" dxfId="13" priority="14" operator="equal">
      <formula>"Extremo"</formula>
    </cfRule>
  </conditionalFormatting>
  <conditionalFormatting sqref="AU9:AU32">
    <cfRule type="cellIs" dxfId="12" priority="13" operator="equal">
      <formula>"Muy Alta"</formula>
    </cfRule>
    <cfRule type="cellIs" dxfId="11" priority="12" operator="equal">
      <formula>"Alta"</formula>
    </cfRule>
    <cfRule type="cellIs" dxfId="10" priority="11" operator="equal">
      <formula>"Media"</formula>
    </cfRule>
    <cfRule type="cellIs" dxfId="9" priority="10" operator="equal">
      <formula>"Baja"</formula>
    </cfRule>
    <cfRule type="cellIs" dxfId="8" priority="9" operator="equal">
      <formula>"Muy Baja"</formula>
    </cfRule>
  </conditionalFormatting>
  <conditionalFormatting sqref="AX9:AX32">
    <cfRule type="cellIs" dxfId="7" priority="8" operator="equal">
      <formula>"Catastrófico"</formula>
    </cfRule>
    <cfRule type="cellIs" dxfId="6" priority="7" operator="equal">
      <formula>"Mayor"</formula>
    </cfRule>
    <cfRule type="cellIs" dxfId="5" priority="6" operator="equal">
      <formula>"Menor"</formula>
    </cfRule>
    <cfRule type="cellIs" dxfId="4" priority="5" operator="equal">
      <formula>"Leve"</formula>
    </cfRule>
  </conditionalFormatting>
  <conditionalFormatting sqref="AX9:AZ32">
    <cfRule type="cellIs" dxfId="3" priority="3" operator="equal">
      <formula>"Moderado"</formula>
    </cfRule>
  </conditionalFormatting>
  <conditionalFormatting sqref="AY9:AZ32">
    <cfRule type="cellIs" dxfId="2" priority="4" operator="equal">
      <formula>"Bajo"</formula>
    </cfRule>
    <cfRule type="cellIs" dxfId="1" priority="2" operator="equal">
      <formula>"Alto"</formula>
    </cfRule>
    <cfRule type="cellIs" dxfId="0" priority="1" operator="equal">
      <formula>"Extremo"</formula>
    </cfRule>
  </conditionalFormatting>
  <dataValidations count="2">
    <dataValidation type="list" allowBlank="1" showInputMessage="1" showErrorMessage="1" sqref="D9:D32" xr:uid="{721EFC08-63E6-4701-B680-F76E1E9220FF}">
      <formula1>"RG, RS, RF, RIC, RLAFT"</formula1>
    </dataValidation>
    <dataValidation type="list" allowBlank="1" showInputMessage="1" showErrorMessage="1" sqref="K9:K27" xr:uid="{32360702-CA62-49C0-9AD7-58242ADB1BD6}">
      <formula1>"SI, NO"</formula1>
    </dataValidation>
  </dataValidations>
  <pageMargins left="0.70866141732283472" right="0.70866141732283472" top="0.74803149606299213" bottom="0.74803149606299213" header="0.31496062992125984" footer="0.31496062992125984"/>
  <pageSetup paperSize="5" scale="13" fitToHeight="0" orientation="landscape" r:id="rId1"/>
  <headerFooter>
    <oddFooter>&amp;C&amp;G
DIES-05-FR-01
v.3
Hoja 2</oddFoot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44AD-998B-4BB7-8C54-61BB4B0BA1DB}">
  <sheetPr>
    <pageSetUpPr fitToPage="1"/>
  </sheetPr>
  <dimension ref="A1:D17"/>
  <sheetViews>
    <sheetView topLeftCell="A5" workbookViewId="0">
      <selection activeCell="B4" sqref="B4"/>
    </sheetView>
  </sheetViews>
  <sheetFormatPr baseColWidth="10" defaultColWidth="9.1640625" defaultRowHeight="15" x14ac:dyDescent="0.2"/>
  <cols>
    <col min="2" max="2" width="42.6640625" customWidth="1"/>
    <col min="3" max="3" width="88.1640625" customWidth="1"/>
    <col min="4" max="4" width="53.1640625" customWidth="1"/>
  </cols>
  <sheetData>
    <row r="1" spans="1:4" x14ac:dyDescent="0.2">
      <c r="A1" s="1924" t="s">
        <v>2683</v>
      </c>
      <c r="B1" s="1924"/>
      <c r="C1" s="1924"/>
      <c r="D1" s="1924"/>
    </row>
    <row r="2" spans="1:4" x14ac:dyDescent="0.2">
      <c r="A2" s="193"/>
      <c r="B2" s="193"/>
      <c r="C2" s="193"/>
      <c r="D2" s="193"/>
    </row>
    <row r="3" spans="1:4" x14ac:dyDescent="0.2">
      <c r="A3" s="194" t="s">
        <v>168</v>
      </c>
      <c r="B3" s="195" t="s">
        <v>2684</v>
      </c>
      <c r="C3" s="195" t="s">
        <v>2685</v>
      </c>
      <c r="D3" s="196" t="s">
        <v>129</v>
      </c>
    </row>
    <row r="4" spans="1:4" ht="114.75" customHeight="1" x14ac:dyDescent="0.2">
      <c r="A4" s="197">
        <v>1</v>
      </c>
      <c r="B4" s="198" t="s">
        <v>1234</v>
      </c>
      <c r="C4" s="676" t="s">
        <v>2686</v>
      </c>
      <c r="D4" s="199" t="s">
        <v>2687</v>
      </c>
    </row>
    <row r="5" spans="1:4" ht="96" x14ac:dyDescent="0.2">
      <c r="A5" s="197">
        <v>2</v>
      </c>
      <c r="B5" s="198" t="s">
        <v>1233</v>
      </c>
      <c r="C5" s="676" t="s">
        <v>2686</v>
      </c>
      <c r="D5" s="199" t="s">
        <v>2687</v>
      </c>
    </row>
    <row r="6" spans="1:4" ht="96" x14ac:dyDescent="0.2">
      <c r="A6" s="197">
        <v>3</v>
      </c>
      <c r="B6" s="200" t="s">
        <v>1229</v>
      </c>
      <c r="C6" s="676" t="s">
        <v>2686</v>
      </c>
      <c r="D6" s="199" t="s">
        <v>2687</v>
      </c>
    </row>
    <row r="7" spans="1:4" ht="96" x14ac:dyDescent="0.2">
      <c r="A7" s="197">
        <v>4</v>
      </c>
      <c r="B7" s="200" t="s">
        <v>1230</v>
      </c>
      <c r="C7" s="676" t="s">
        <v>2686</v>
      </c>
      <c r="D7" s="199" t="s">
        <v>2687</v>
      </c>
    </row>
    <row r="8" spans="1:4" ht="96" x14ac:dyDescent="0.2">
      <c r="A8" s="197">
        <v>5</v>
      </c>
      <c r="B8" s="200" t="s">
        <v>1227</v>
      </c>
      <c r="C8" s="676" t="s">
        <v>2686</v>
      </c>
      <c r="D8" s="199" t="s">
        <v>2687</v>
      </c>
    </row>
    <row r="9" spans="1:4" ht="96" x14ac:dyDescent="0.2">
      <c r="A9" s="197">
        <v>6</v>
      </c>
      <c r="B9" s="198" t="s">
        <v>1235</v>
      </c>
      <c r="C9" s="676" t="s">
        <v>2686</v>
      </c>
      <c r="D9" s="199" t="s">
        <v>2687</v>
      </c>
    </row>
    <row r="10" spans="1:4" ht="96" x14ac:dyDescent="0.2">
      <c r="A10" s="197">
        <v>7</v>
      </c>
      <c r="B10" s="198" t="s">
        <v>1232</v>
      </c>
      <c r="C10" s="676" t="s">
        <v>2686</v>
      </c>
      <c r="D10" s="199" t="s">
        <v>2687</v>
      </c>
    </row>
    <row r="11" spans="1:4" ht="96" x14ac:dyDescent="0.2">
      <c r="A11" s="197">
        <v>8</v>
      </c>
      <c r="B11" s="198" t="s">
        <v>1228</v>
      </c>
      <c r="C11" s="676" t="s">
        <v>2686</v>
      </c>
      <c r="D11" s="199" t="s">
        <v>2687</v>
      </c>
    </row>
    <row r="12" spans="1:4" ht="110.25" customHeight="1" x14ac:dyDescent="0.2">
      <c r="A12" s="197">
        <v>9</v>
      </c>
      <c r="B12" s="198" t="s">
        <v>1231</v>
      </c>
      <c r="C12" s="676" t="s">
        <v>2686</v>
      </c>
      <c r="D12" s="199" t="s">
        <v>2687</v>
      </c>
    </row>
    <row r="13" spans="1:4" ht="110.25" customHeight="1" x14ac:dyDescent="0.2">
      <c r="A13" s="197">
        <v>10</v>
      </c>
      <c r="B13" s="198" t="s">
        <v>1236</v>
      </c>
      <c r="C13" s="676" t="s">
        <v>2686</v>
      </c>
      <c r="D13" s="199" t="s">
        <v>2687</v>
      </c>
    </row>
    <row r="14" spans="1:4" ht="109.5" customHeight="1" x14ac:dyDescent="0.2">
      <c r="A14" s="201">
        <v>11</v>
      </c>
      <c r="B14" s="202" t="s">
        <v>1237</v>
      </c>
      <c r="C14" s="676" t="s">
        <v>2686</v>
      </c>
      <c r="D14" s="199" t="s">
        <v>2687</v>
      </c>
    </row>
    <row r="15" spans="1:4" x14ac:dyDescent="0.2">
      <c r="A15" s="203" t="s">
        <v>168</v>
      </c>
      <c r="B15" s="203" t="s">
        <v>2688</v>
      </c>
      <c r="C15" s="203" t="s">
        <v>2685</v>
      </c>
      <c r="D15" s="203" t="s">
        <v>129</v>
      </c>
    </row>
    <row r="16" spans="1:4" ht="50.25" customHeight="1" x14ac:dyDescent="0.2">
      <c r="A16" s="201">
        <v>1</v>
      </c>
      <c r="B16" s="202" t="s">
        <v>1239</v>
      </c>
      <c r="C16" s="677" t="s">
        <v>2689</v>
      </c>
      <c r="D16" s="204" t="s">
        <v>395</v>
      </c>
    </row>
    <row r="17" spans="1:4" ht="54" customHeight="1" x14ac:dyDescent="0.2">
      <c r="A17" s="201">
        <v>2</v>
      </c>
      <c r="B17" s="202" t="s">
        <v>1238</v>
      </c>
      <c r="C17" s="677" t="s">
        <v>2690</v>
      </c>
      <c r="D17" s="204" t="s">
        <v>395</v>
      </c>
    </row>
  </sheetData>
  <mergeCells count="1">
    <mergeCell ref="A1:D1"/>
  </mergeCells>
  <pageMargins left="0.7" right="0.7" top="0.75" bottom="0.75" header="0.3" footer="0.3"/>
  <pageSetup scale="46"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3CA2C8702F1945A77646467F833BFB" ma:contentTypeVersion="12" ma:contentTypeDescription="Create a new document." ma:contentTypeScope="" ma:versionID="045e3ca355a549a30f4dc342f85935d0">
  <xsd:schema xmlns:xsd="http://www.w3.org/2001/XMLSchema" xmlns:xs="http://www.w3.org/2001/XMLSchema" xmlns:p="http://schemas.microsoft.com/office/2006/metadata/properties" xmlns:ns1="http://schemas.microsoft.com/sharepoint/v3" xmlns:ns2="6ab0c25d-58da-4176-91f8-ece4bf43e2d4" xmlns:ns3="2f25a8a8-45b7-41bd-8691-1f4bb16f7423" targetNamespace="http://schemas.microsoft.com/office/2006/metadata/properties" ma:root="true" ma:fieldsID="f1e153b996baa7d10235714884afa20c" ns1:_="" ns2:_="" ns3:_="">
    <xsd:import namespace="http://schemas.microsoft.com/sharepoint/v3"/>
    <xsd:import namespace="6ab0c25d-58da-4176-91f8-ece4bf43e2d4"/>
    <xsd:import namespace="2f25a8a8-45b7-41bd-8691-1f4bb16f74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b0c25d-58da-4176-91f8-ece4bf43e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5a8a8-45b7-41bd-8691-1f4bb16f74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E9B90-0D38-46B1-BF20-CCB45819C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b0c25d-58da-4176-91f8-ece4bf43e2d4"/>
    <ds:schemaRef ds:uri="2f25a8a8-45b7-41bd-8691-1f4bb16f7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AA7709-3EC0-4D95-A9B4-124F006DE7F2}">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ECCCB589-1CBE-406D-859D-BA73DE326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Contexto</vt:lpstr>
      <vt:lpstr>Gestion</vt:lpstr>
      <vt:lpstr>Tablas</vt:lpstr>
      <vt:lpstr>Listas</vt:lpstr>
      <vt:lpstr>Fiscal</vt:lpstr>
      <vt:lpstr>Seguridad</vt:lpstr>
      <vt:lpstr>Integridad_Corrupcion</vt:lpstr>
      <vt:lpstr>Integridad_LAFT</vt:lpstr>
      <vt:lpstr>Tramites_Corrupcion</vt:lpstr>
      <vt:lpstr>Gestion!Área_de_impresión</vt:lpstr>
      <vt:lpstr>Seguridad!Área_de_impresión</vt:lpstr>
      <vt:lpstr>Fiscal!Títulos_a_imprimir</vt:lpstr>
      <vt:lpstr>Gestion!Títulos_a_imprimir</vt:lpstr>
      <vt:lpstr>Integridad_Corrupcion!Títulos_a_imprimir</vt:lpstr>
      <vt:lpstr>Integridad_LAFT!Títulos_a_imprimir</vt:lpstr>
      <vt:lpstr>Seguridad!Títulos_a_imprimir</vt:lpstr>
    </vt:vector>
  </TitlesOfParts>
  <Manager/>
  <Company>UAECD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dimartinez</dc:creator>
  <cp:keywords/>
  <dc:description/>
  <cp:lastModifiedBy>Cindy Melissa Herrera Ayola</cp:lastModifiedBy>
  <cp:revision/>
  <dcterms:created xsi:type="dcterms:W3CDTF">2016-01-28T19:24:31Z</dcterms:created>
  <dcterms:modified xsi:type="dcterms:W3CDTF">2026-07-23T21:01:02Z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132662</vt:i4>
  </property>
  <property fmtid="{D5CDD505-2E9C-101B-9397-08002B2CF9AE}" pid="3" name="ContentTypeId">
    <vt:lpwstr>0x010100C63CA2C8702F1945A77646467F833BFB</vt:lpwstr>
  </property>
</Properties>
</file>